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F&amp;O)'!$R$1:$R$335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5" i="6" l="1"/>
  <c r="P26" i="6"/>
  <c r="K118" i="6" l="1"/>
  <c r="M118" i="6" s="1"/>
  <c r="K117" i="6"/>
  <c r="M117" i="6" s="1"/>
  <c r="L45" i="6"/>
  <c r="K45" i="6"/>
  <c r="L42" i="6"/>
  <c r="K42" i="6"/>
  <c r="M42" i="6" s="1"/>
  <c r="K121" i="6"/>
  <c r="M121" i="6" s="1"/>
  <c r="K116" i="6"/>
  <c r="M116" i="6" s="1"/>
  <c r="K120" i="6"/>
  <c r="M120" i="6" s="1"/>
  <c r="M45" i="6" l="1"/>
  <c r="K122" i="6"/>
  <c r="M122" i="6" s="1"/>
  <c r="L41" i="6"/>
  <c r="K41" i="6"/>
  <c r="M41" i="6" s="1"/>
  <c r="K106" i="6"/>
  <c r="M106" i="6" s="1"/>
  <c r="K119" i="6"/>
  <c r="M119" i="6" s="1"/>
  <c r="L20" i="6"/>
  <c r="K20" i="6"/>
  <c r="K78" i="6"/>
  <c r="M78" i="6" s="1"/>
  <c r="P24" i="6"/>
  <c r="P23" i="6"/>
  <c r="M20" i="6" l="1"/>
  <c r="L12" i="6"/>
  <c r="K12" i="6"/>
  <c r="M12" i="6" s="1"/>
  <c r="K112" i="6"/>
  <c r="M112" i="6" s="1"/>
  <c r="K113" i="6"/>
  <c r="M113" i="6" s="1"/>
  <c r="K115" i="6"/>
  <c r="M115" i="6" s="1"/>
  <c r="L44" i="6" l="1"/>
  <c r="K57" i="6" l="1"/>
  <c r="L57" i="6"/>
  <c r="L15" i="6"/>
  <c r="K15" i="6"/>
  <c r="M15" i="6" s="1"/>
  <c r="M57" i="6" l="1"/>
  <c r="K114" i="6"/>
  <c r="M114" i="6" s="1"/>
  <c r="K324" i="6"/>
  <c r="L324" i="6" s="1"/>
  <c r="L22" i="6"/>
  <c r="K22" i="6"/>
  <c r="K105" i="6"/>
  <c r="M105" i="6" s="1"/>
  <c r="K111" i="6"/>
  <c r="M111" i="6" s="1"/>
  <c r="K109" i="6"/>
  <c r="M109" i="6" s="1"/>
  <c r="L59" i="6"/>
  <c r="K59" i="6"/>
  <c r="K110" i="6"/>
  <c r="M110" i="6" s="1"/>
  <c r="K108" i="6"/>
  <c r="M108" i="6" s="1"/>
  <c r="M22" i="6" l="1"/>
  <c r="M59" i="6"/>
  <c r="P21" i="6"/>
  <c r="K104" i="6"/>
  <c r="M104" i="6" s="1"/>
  <c r="K107" i="6"/>
  <c r="M107" i="6" s="1"/>
  <c r="L58" i="6"/>
  <c r="K58" i="6"/>
  <c r="L16" i="6"/>
  <c r="K16" i="6"/>
  <c r="K44" i="6"/>
  <c r="K103" i="6"/>
  <c r="M103" i="6" s="1"/>
  <c r="K96" i="6"/>
  <c r="M96" i="6" s="1"/>
  <c r="M16" i="6" l="1"/>
  <c r="M44" i="6"/>
  <c r="M58" i="6"/>
  <c r="K102" i="6"/>
  <c r="M102" i="6" s="1"/>
  <c r="K101" i="6"/>
  <c r="M101" i="6" s="1"/>
  <c r="L43" i="6"/>
  <c r="K43" i="6"/>
  <c r="K97" i="6"/>
  <c r="M97" i="6" s="1"/>
  <c r="M43" i="6" l="1"/>
  <c r="P18" i="6"/>
  <c r="P19" i="6"/>
  <c r="K95" i="6"/>
  <c r="K94" i="6"/>
  <c r="K71" i="6"/>
  <c r="M71" i="6" s="1"/>
  <c r="K100" i="6"/>
  <c r="M100" i="6" s="1"/>
  <c r="K98" i="6"/>
  <c r="M98" i="6" s="1"/>
  <c r="K99" i="6"/>
  <c r="M99" i="6" s="1"/>
  <c r="K91" i="6"/>
  <c r="M91" i="6" s="1"/>
  <c r="K328" i="6" l="1"/>
  <c r="L328" i="6" s="1"/>
  <c r="K323" i="6"/>
  <c r="L323" i="6" s="1"/>
  <c r="K322" i="6"/>
  <c r="L322" i="6" s="1"/>
  <c r="K320" i="6"/>
  <c r="L320" i="6" s="1"/>
  <c r="H318" i="6"/>
  <c r="K318" i="6" s="1"/>
  <c r="L318" i="6" s="1"/>
  <c r="K317" i="6"/>
  <c r="L317" i="6" s="1"/>
  <c r="K314" i="6"/>
  <c r="L314" i="6" s="1"/>
  <c r="K313" i="6"/>
  <c r="L313" i="6" s="1"/>
  <c r="K312" i="6"/>
  <c r="L312" i="6" s="1"/>
  <c r="K311" i="6"/>
  <c r="L311" i="6" s="1"/>
  <c r="K310" i="6"/>
  <c r="L310" i="6" s="1"/>
  <c r="K309" i="6"/>
  <c r="L309" i="6" s="1"/>
  <c r="K308" i="6"/>
  <c r="L308" i="6" s="1"/>
  <c r="K307" i="6"/>
  <c r="L307" i="6" s="1"/>
  <c r="K306" i="6"/>
  <c r="L306" i="6" s="1"/>
  <c r="K305" i="6"/>
  <c r="L305" i="6" s="1"/>
  <c r="K304" i="6"/>
  <c r="L304" i="6" s="1"/>
  <c r="K303" i="6"/>
  <c r="L303" i="6" s="1"/>
  <c r="K302" i="6"/>
  <c r="L302" i="6" s="1"/>
  <c r="K301" i="6"/>
  <c r="L301" i="6" s="1"/>
  <c r="K300" i="6"/>
  <c r="L300" i="6" s="1"/>
  <c r="K299" i="6"/>
  <c r="L299" i="6" s="1"/>
  <c r="K298" i="6"/>
  <c r="L298" i="6" s="1"/>
  <c r="K297" i="6"/>
  <c r="L297" i="6" s="1"/>
  <c r="K296" i="6"/>
  <c r="L296" i="6" s="1"/>
  <c r="K295" i="6"/>
  <c r="L295" i="6" s="1"/>
  <c r="K294" i="6"/>
  <c r="L294" i="6" s="1"/>
  <c r="K293" i="6"/>
  <c r="L293" i="6" s="1"/>
  <c r="K292" i="6"/>
  <c r="L292" i="6" s="1"/>
  <c r="K291" i="6"/>
  <c r="L291" i="6" s="1"/>
  <c r="K290" i="6"/>
  <c r="L290" i="6" s="1"/>
  <c r="K289" i="6"/>
  <c r="L289" i="6" s="1"/>
  <c r="K288" i="6"/>
  <c r="L288" i="6" s="1"/>
  <c r="K287" i="6"/>
  <c r="L287" i="6" s="1"/>
  <c r="F286" i="6"/>
  <c r="K286" i="6" s="1"/>
  <c r="L286" i="6" s="1"/>
  <c r="K285" i="6"/>
  <c r="L285" i="6" s="1"/>
  <c r="K284" i="6"/>
  <c r="L284" i="6" s="1"/>
  <c r="K283" i="6"/>
  <c r="L283" i="6" s="1"/>
  <c r="K282" i="6"/>
  <c r="L282" i="6" s="1"/>
  <c r="K281" i="6"/>
  <c r="L281" i="6" s="1"/>
  <c r="F280" i="6"/>
  <c r="K280" i="6" s="1"/>
  <c r="L280" i="6" s="1"/>
  <c r="F279" i="6"/>
  <c r="K279" i="6" s="1"/>
  <c r="L279" i="6" s="1"/>
  <c r="K278" i="6"/>
  <c r="L278" i="6" s="1"/>
  <c r="F277" i="6"/>
  <c r="K277" i="6" s="1"/>
  <c r="L277" i="6" s="1"/>
  <c r="K276" i="6"/>
  <c r="L276" i="6" s="1"/>
  <c r="K275" i="6"/>
  <c r="L275" i="6" s="1"/>
  <c r="K274" i="6"/>
  <c r="L274" i="6" s="1"/>
  <c r="K273" i="6"/>
  <c r="L273" i="6" s="1"/>
  <c r="K272" i="6"/>
  <c r="L272" i="6" s="1"/>
  <c r="K271" i="6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K261" i="6"/>
  <c r="L261" i="6" s="1"/>
  <c r="K259" i="6"/>
  <c r="L259" i="6" s="1"/>
  <c r="K258" i="6"/>
  <c r="L258" i="6" s="1"/>
  <c r="F257" i="6"/>
  <c r="K257" i="6" s="1"/>
  <c r="L257" i="6" s="1"/>
  <c r="K256" i="6"/>
  <c r="L256" i="6" s="1"/>
  <c r="K253" i="6"/>
  <c r="L253" i="6" s="1"/>
  <c r="K252" i="6"/>
  <c r="L252" i="6" s="1"/>
  <c r="K251" i="6"/>
  <c r="L251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1" i="6"/>
  <c r="L231" i="6" s="1"/>
  <c r="K229" i="6"/>
  <c r="L229" i="6" s="1"/>
  <c r="K227" i="6"/>
  <c r="L227" i="6" s="1"/>
  <c r="K225" i="6"/>
  <c r="L225" i="6" s="1"/>
  <c r="K224" i="6"/>
  <c r="L224" i="6" s="1"/>
  <c r="K223" i="6"/>
  <c r="L223" i="6" s="1"/>
  <c r="K221" i="6"/>
  <c r="L221" i="6" s="1"/>
  <c r="K220" i="6"/>
  <c r="L220" i="6" s="1"/>
  <c r="K219" i="6"/>
  <c r="L219" i="6" s="1"/>
  <c r="K218" i="6"/>
  <c r="K217" i="6"/>
  <c r="L217" i="6" s="1"/>
  <c r="K216" i="6"/>
  <c r="L216" i="6" s="1"/>
  <c r="K214" i="6"/>
  <c r="L214" i="6" s="1"/>
  <c r="K213" i="6"/>
  <c r="L213" i="6" s="1"/>
  <c r="K212" i="6"/>
  <c r="L212" i="6" s="1"/>
  <c r="K211" i="6"/>
  <c r="L211" i="6" s="1"/>
  <c r="K210" i="6"/>
  <c r="L210" i="6" s="1"/>
  <c r="F209" i="6"/>
  <c r="K209" i="6" s="1"/>
  <c r="L209" i="6" s="1"/>
  <c r="H208" i="6"/>
  <c r="K208" i="6" s="1"/>
  <c r="L208" i="6" s="1"/>
  <c r="K205" i="6"/>
  <c r="L205" i="6" s="1"/>
  <c r="K204" i="6"/>
  <c r="L204" i="6" s="1"/>
  <c r="K203" i="6"/>
  <c r="L203" i="6" s="1"/>
  <c r="K202" i="6"/>
  <c r="L202" i="6" s="1"/>
  <c r="K201" i="6"/>
  <c r="L201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H174" i="6"/>
  <c r="K174" i="6" s="1"/>
  <c r="L174" i="6" s="1"/>
  <c r="F173" i="6"/>
  <c r="K173" i="6" s="1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L132" i="6"/>
  <c r="K132" i="6"/>
  <c r="L130" i="6"/>
  <c r="K130" i="6"/>
  <c r="P129" i="6"/>
  <c r="K93" i="6"/>
  <c r="M93" i="6" s="1"/>
  <c r="K92" i="6"/>
  <c r="M92" i="6" s="1"/>
  <c r="K90" i="6"/>
  <c r="M90" i="6" s="1"/>
  <c r="K89" i="6"/>
  <c r="M89" i="6" s="1"/>
  <c r="K88" i="6"/>
  <c r="M88" i="6" s="1"/>
  <c r="K87" i="6"/>
  <c r="M87" i="6" s="1"/>
  <c r="K86" i="6"/>
  <c r="M86" i="6" s="1"/>
  <c r="K85" i="6"/>
  <c r="M85" i="6" s="1"/>
  <c r="K84" i="6"/>
  <c r="M84" i="6" s="1"/>
  <c r="K83" i="6"/>
  <c r="M83" i="6" s="1"/>
  <c r="K82" i="6"/>
  <c r="M82" i="6" s="1"/>
  <c r="K81" i="6"/>
  <c r="M81" i="6" s="1"/>
  <c r="K80" i="6"/>
  <c r="M80" i="6" s="1"/>
  <c r="K79" i="6"/>
  <c r="M79" i="6" s="1"/>
  <c r="K77" i="6"/>
  <c r="M77" i="6" s="1"/>
  <c r="F76" i="6"/>
  <c r="K76" i="6" s="1"/>
  <c r="M76" i="6" s="1"/>
  <c r="K75" i="6"/>
  <c r="M75" i="6" s="1"/>
  <c r="K74" i="6"/>
  <c r="M74" i="6" s="1"/>
  <c r="K73" i="6"/>
  <c r="M73" i="6" s="1"/>
  <c r="K72" i="6"/>
  <c r="M72" i="6" s="1"/>
  <c r="K70" i="6"/>
  <c r="M70" i="6" s="1"/>
  <c r="K69" i="6"/>
  <c r="M69" i="6" s="1"/>
  <c r="K68" i="6"/>
  <c r="M68" i="6" s="1"/>
  <c r="K67" i="6"/>
  <c r="M67" i="6" s="1"/>
  <c r="K66" i="6"/>
  <c r="M66" i="6" s="1"/>
  <c r="L56" i="6"/>
  <c r="K56" i="6"/>
  <c r="L55" i="6"/>
  <c r="K55" i="6"/>
  <c r="L54" i="6"/>
  <c r="K54" i="6"/>
  <c r="L53" i="6"/>
  <c r="K53" i="6"/>
  <c r="L40" i="6"/>
  <c r="K40" i="6"/>
  <c r="L38" i="6"/>
  <c r="K38" i="6"/>
  <c r="L37" i="6"/>
  <c r="K37" i="6"/>
  <c r="P17" i="6"/>
  <c r="P14" i="6"/>
  <c r="L13" i="6"/>
  <c r="K13" i="6"/>
  <c r="L11" i="6"/>
  <c r="K11" i="6"/>
  <c r="P10" i="6"/>
  <c r="M7" i="6"/>
  <c r="D7" i="5"/>
  <c r="K6" i="4"/>
  <c r="K6" i="3"/>
  <c r="L6" i="2"/>
  <c r="M56" i="6" l="1"/>
  <c r="M40" i="6"/>
  <c r="M53" i="6"/>
  <c r="M130" i="6"/>
  <c r="M132" i="6"/>
  <c r="M38" i="6"/>
  <c r="M11" i="6"/>
  <c r="M37" i="6"/>
  <c r="M55" i="6"/>
  <c r="M13" i="6"/>
  <c r="M54" i="6"/>
</calcChain>
</file>

<file path=xl/sharedStrings.xml><?xml version="1.0" encoding="utf-8"?>
<sst xmlns="http://schemas.openxmlformats.org/spreadsheetml/2006/main" count="3295" uniqueCount="1243">
  <si>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</si>
  <si>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</si>
  <si>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</si>
  <si>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</si>
  <si>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</si>
  <si>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</si>
  <si>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</si>
  <si>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</si>
  <si>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</si>
  <si>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</si>
  <si>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</si>
  <si>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</si>
  <si>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</si>
  <si>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</si>
  <si>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</si>
  <si>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</si>
  <si>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</si>
  <si>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</si>
  <si>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</si>
  <si>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</si>
  <si>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</si>
  <si>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</si>
  <si>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</si>
  <si>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</si>
  <si>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</si>
  <si>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</si>
  <si>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</si>
  <si>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</si>
  <si>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</si>
  <si>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</si>
  <si>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</si>
  <si>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</si>
  <si>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</si>
  <si>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</si>
  <si>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</si>
  <si>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</si>
  <si>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</si>
  <si>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</si>
  <si>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</si>
  <si>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</si>
  <si>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</si>
  <si>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</si>
  <si>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</si>
  <si>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</si>
  <si>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</si>
  <si>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</si>
  <si>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</si>
  <si>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</si>
  <si>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</si>
  <si>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</si>
  <si>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</si>
  <si>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</si>
  <si>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</si>
  <si>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</si>
  <si>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</si>
  <si>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</si>
  <si>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</si>
  <si>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</si>
  <si>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</si>
  <si>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</si>
  <si>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</si>
  <si>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</si>
  <si>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</si>
  <si>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</si>
  <si>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</si>
  <si>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</si>
  <si>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</si>
  <si>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</si>
  <si>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</si>
  <si>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</si>
  <si>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</si>
  <si>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</si>
  <si>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</si>
  <si>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</si>
  <si>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</si>
  <si>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</si>
  <si>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</si>
  <si>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</si>
  <si>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</si>
  <si>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</si>
  <si>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</si>
  <si>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</si>
  <si>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</si>
  <si>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</si>
  <si>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</si>
  <si>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</si>
  <si>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</si>
  <si>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</si>
  <si>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</si>
  <si>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</si>
  <si>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</si>
  <si>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</si>
  <si>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</si>
  <si>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</si>
  <si>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</si>
  <si>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</si>
  <si>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</si>
  <si>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</si>
  <si>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</si>
  <si>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</si>
  <si>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</si>
  <si>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</si>
  <si>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</si>
  <si>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</si>
  <si>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</si>
  <si>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</si>
  <si>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</si>
  <si>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</si>
  <si>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</si>
  <si>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</si>
  <si>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</si>
  <si>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</si>
  <si>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</si>
  <si>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</si>
  <si>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</si>
  <si>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</si>
  <si>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</si>
  <si>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</si>
  <si>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</si>
  <si>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</si>
  <si>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</si>
  <si>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</si>
  <si>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</si>
  <si>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</si>
  <si>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</si>
  <si>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</si>
  <si>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</si>
  <si>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</si>
  <si>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</si>
  <si>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</si>
  <si>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</si>
  <si>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</si>
  <si>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</si>
  <si>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</si>
  <si>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</si>
  <si>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</si>
  <si>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</si>
  <si>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</si>
  <si>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</si>
  <si>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</si>
  <si>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</si>
  <si>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</si>
  <si>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</si>
  <si>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</si>
  <si>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</si>
  <si>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</si>
  <si>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</si>
  <si>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</si>
  <si>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</si>
  <si>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</si>
  <si>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</si>
  <si>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</si>
  <si>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</si>
  <si>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</si>
  <si>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</si>
  <si>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</si>
  <si>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</si>
  <si>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</si>
  <si>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</si>
  <si>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</si>
  <si>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</si>
  <si>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</si>
  <si>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</si>
  <si>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</si>
  <si>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</si>
  <si>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</si>
  <si>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</si>
  <si>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</si>
  <si>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</si>
  <si>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</si>
  <si>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</si>
  <si>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</si>
  <si>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</si>
  <si>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</si>
  <si>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</si>
  <si>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</si>
  <si>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</si>
  <si>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</si>
  <si>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</si>
  <si>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</si>
  <si>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</si>
  <si>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</si>
  <si>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</si>
  <si>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</si>
  <si>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</si>
  <si>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</si>
  <si>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</si>
  <si>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</si>
  <si>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</si>
  <si>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</si>
  <si>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</si>
  <si>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</si>
  <si>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</si>
  <si>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</si>
  <si>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</si>
  <si>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</si>
  <si>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</si>
  <si>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</si>
  <si>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</si>
  <si>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</si>
  <si>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</si>
  <si>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</si>
  <si>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</si>
  <si>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</si>
  <si>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</si>
  <si>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</si>
  <si>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</si>
  <si>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</si>
  <si>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</si>
  <si>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</si>
  <si>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</si>
  <si>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</si>
  <si>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</si>
  <si>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</si>
  <si>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</si>
  <si>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</si>
  <si>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</si>
  <si>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</si>
  <si>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</si>
  <si>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</si>
  <si>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</si>
  <si>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</si>
  <si>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</si>
  <si>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</si>
  <si>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</si>
  <si>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</si>
  <si>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</si>
  <si>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</si>
  <si>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</si>
  <si>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</si>
  <si>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</si>
  <si>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</si>
  <si>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</si>
  <si>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</si>
  <si>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</si>
  <si>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</si>
  <si>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</si>
  <si>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</si>
  <si>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</si>
  <si>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</si>
  <si>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</si>
  <si>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</si>
  <si>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</si>
  <si>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</si>
  <si>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</si>
  <si>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</si>
  <si>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</si>
  <si>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</si>
  <si>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</si>
  <si>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</si>
  <si>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</si>
  <si>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</si>
  <si>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</si>
  <si>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</si>
  <si>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</si>
  <si>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</si>
  <si>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</si>
  <si>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</si>
  <si>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</si>
  <si>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</si>
  <si>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</si>
  <si>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</si>
  <si>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</si>
  <si>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</si>
  <si>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</si>
  <si>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</si>
  <si>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</si>
  <si>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</si>
  <si>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</si>
  <si>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</si>
  <si>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ADANITRANS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</si>
  <si>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</si>
  <si>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</si>
  <si>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</si>
  <si>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</si>
  <si>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</si>
  <si>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</si>
  <si>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</si>
  <si>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</si>
  <si>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</si>
  <si>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</si>
  <si>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</si>
  <si>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</si>
  <si>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</si>
  <si>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</si>
  <si>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</si>
  <si>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</si>
  <si>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</si>
  <si>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</si>
  <si>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</si>
  <si>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</si>
  <si>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</si>
  <si>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</si>
  <si>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</si>
  <si>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</si>
  <si>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</si>
  <si>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</si>
  <si>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</si>
  <si>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</si>
  <si>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</si>
  <si>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</si>
  <si>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</si>
  <si>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</si>
  <si>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</si>
  <si>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</si>
  <si>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</si>
  <si>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</si>
  <si>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</si>
  <si>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</si>
  <si>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</si>
  <si>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</si>
  <si>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</si>
  <si>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</si>
  <si>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</si>
  <si>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</si>
  <si>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</si>
  <si>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</si>
  <si>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</si>
  <si>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</si>
  <si>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</si>
  <si>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</si>
  <si>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ABSLAMC</t>
  </si>
  <si>
    <t>AEGISCHEM</t>
  </si>
  <si>
    <t>AETHER</t>
  </si>
  <si>
    <t>AFFLE</t>
  </si>
  <si>
    <t>AJANTPHARM</t>
  </si>
  <si>
    <t>APLLTD</t>
  </si>
  <si>
    <t>ALKYLAMINE</t>
  </si>
  <si>
    <t>ALOKINDS</t>
  </si>
  <si>
    <t>AMARAJABAT</t>
  </si>
  <si>
    <t>AMBER</t>
  </si>
  <si>
    <t>ANGELONE</t>
  </si>
  <si>
    <t>ANURAS</t>
  </si>
  <si>
    <t>APTUS</t>
  </si>
  <si>
    <t>ASAHIINDIA</t>
  </si>
  <si>
    <t>ASTERDM</t>
  </si>
  <si>
    <t>ASTRAZEN</t>
  </si>
  <si>
    <t>AVANTIFEED</t>
  </si>
  <si>
    <t>BASF</t>
  </si>
  <si>
    <t>BEML</t>
  </si>
  <si>
    <t>BSE</t>
  </si>
  <si>
    <t>BAJAJELEC</t>
  </si>
  <si>
    <t>BALAMINES</t>
  </si>
  <si>
    <t>MAHABANK</t>
  </si>
  <si>
    <t>BAYERCROP</t>
  </si>
  <si>
    <t>BDL</t>
  </si>
  <si>
    <t>BHARATRAS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</si>
  <si>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</si>
  <si>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</si>
  <si>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</si>
  <si>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</si>
  <si>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</si>
  <si>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</si>
  <si>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</si>
  <si>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</si>
  <si>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</si>
  <si>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</si>
  <si>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</si>
  <si>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</si>
  <si>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</si>
  <si>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</si>
  <si>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CAPLIPOINT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</si>
  <si>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</si>
  <si>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</si>
  <si>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</si>
  <si>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</si>
  <si>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</si>
  <si>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</si>
  <si>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</si>
  <si>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</si>
  <si>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</si>
  <si>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</si>
  <si>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</si>
  <si>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</si>
  <si>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</si>
  <si>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</si>
  <si>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</si>
  <si>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</si>
  <si>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</si>
  <si>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</si>
  <si>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</si>
  <si>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DHANI</t>
  </si>
  <si>
    <t>DBL</t>
  </si>
  <si>
    <t>EIDPARRY</t>
  </si>
  <si>
    <t>EIHOTEL</t>
  </si>
  <si>
    <t>EPL</t>
  </si>
  <si>
    <t>EASEMYTRIP</t>
  </si>
  <si>
    <t>EDELWEISS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</si>
  <si>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</si>
  <si>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</si>
  <si>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</si>
  <si>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</si>
  <si>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</si>
  <si>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</si>
  <si>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</si>
  <si>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</si>
  <si>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</si>
  <si>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</si>
  <si>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</si>
  <si>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</si>
  <si>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</si>
  <si>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</si>
  <si>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</si>
  <si>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</si>
  <si>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</si>
  <si>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</si>
  <si>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</si>
  <si>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</si>
  <si>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</si>
  <si>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</si>
  <si>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</si>
  <si>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</si>
  <si>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</si>
  <si>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</si>
  <si>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</si>
  <si>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</si>
  <si>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</si>
  <si>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</si>
  <si>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</si>
  <si>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</si>
  <si>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</si>
  <si>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</si>
  <si>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</si>
  <si>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</si>
  <si>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</si>
  <si>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</si>
  <si>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</si>
  <si>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</si>
  <si>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</si>
  <si>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</si>
  <si>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</si>
  <si>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</si>
  <si>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</si>
  <si>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</si>
  <si>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</si>
  <si>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</si>
  <si>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INDOCO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</si>
  <si>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</si>
  <si>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</si>
  <si>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</si>
  <si>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</si>
  <si>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</si>
  <si>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</si>
  <si>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</si>
  <si>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</si>
  <si>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</si>
  <si>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</si>
  <si>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</si>
  <si>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</si>
  <si>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</si>
  <si>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</si>
  <si>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</si>
  <si>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</si>
  <si>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</si>
  <si>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</si>
  <si>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</si>
  <si>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</si>
  <si>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</si>
  <si>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</si>
  <si>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</si>
  <si>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</si>
  <si>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</si>
  <si>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</si>
  <si>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</si>
  <si>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</si>
  <si>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</si>
  <si>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MOIL</t>
  </si>
  <si>
    <t>MTARTECH</t>
  </si>
  <si>
    <t>LODHA</t>
  </si>
  <si>
    <t>MAHINDCIE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</si>
  <si>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</si>
  <si>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</si>
  <si>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</si>
  <si>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</si>
  <si>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</si>
  <si>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</si>
  <si>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</si>
  <si>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</si>
  <si>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</si>
  <si>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</si>
  <si>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</si>
  <si>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</si>
  <si>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</si>
  <si>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</si>
  <si>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</si>
  <si>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</si>
  <si>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</si>
  <si>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</si>
  <si>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</si>
  <si>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</si>
  <si>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</si>
  <si>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</si>
  <si>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</si>
  <si>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</si>
  <si>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</si>
  <si>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</si>
  <si>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</si>
  <si>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</si>
  <si>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</si>
  <si>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</si>
  <si>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</si>
  <si>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</si>
  <si>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PRIVISCL</t>
  </si>
  <si>
    <t>PGHL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</si>
  <si>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</si>
  <si>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</si>
  <si>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</si>
  <si>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</si>
  <si>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</si>
  <si>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</si>
  <si>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</si>
  <si>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</si>
  <si>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</si>
  <si>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</si>
  <si>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</si>
  <si>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</si>
  <si>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</si>
  <si>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</si>
  <si>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</si>
  <si>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</si>
  <si>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</si>
  <si>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SIS</t>
  </si>
  <si>
    <t>SJVN</t>
  </si>
  <si>
    <t>SKFINDIA</t>
  </si>
  <si>
    <t>SANOFI</t>
  </si>
  <si>
    <t>SAPPHIRE</t>
  </si>
  <si>
    <t>SCHAEFFLER</t>
  </si>
  <si>
    <t>SHARDACROP</t>
  </si>
  <si>
    <t>SFL</t>
  </si>
  <si>
    <t>SHILPAMED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</si>
  <si>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</si>
  <si>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</si>
  <si>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</si>
  <si>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</si>
  <si>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</si>
  <si>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</si>
  <si>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</si>
  <si>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</si>
  <si>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</si>
  <si>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</si>
  <si>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</si>
  <si>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</si>
  <si>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</si>
  <si>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</si>
  <si>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</si>
  <si>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</si>
  <si>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</si>
  <si>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</si>
  <si>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</si>
  <si>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</si>
  <si>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SYMPHONY</t>
  </si>
  <si>
    <t>TCIEXP</t>
  </si>
  <si>
    <t>TCNSBRANDS</t>
  </si>
  <si>
    <t>TTKPRESTIG</t>
  </si>
  <si>
    <t>TV18BRDCST</t>
  </si>
  <si>
    <t>TANLA</t>
  </si>
  <si>
    <t>TATACOFFEE</t>
  </si>
  <si>
    <t>TATAINVEST</t>
  </si>
  <si>
    <t>TATAMTRDVR</t>
  </si>
  <si>
    <t>TEAMLEASE</t>
  </si>
  <si>
    <t>TEJASNET</t>
  </si>
  <si>
    <t>NIACL</t>
  </si>
  <si>
    <t>THERMAX</t>
  </si>
  <si>
    <t>THYROCARE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</si>
  <si>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</si>
  <si>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</si>
  <si>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</si>
  <si>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</si>
  <si>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</si>
  <si>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</si>
  <si>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</si>
  <si>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</si>
  <si>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</si>
  <si>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</si>
  <si>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</si>
  <si>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</si>
  <si>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</si>
  <si>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</si>
  <si>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</si>
  <si>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</si>
  <si>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</si>
  <si>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</si>
  <si>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</si>
  <si>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</si>
  <si>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WOCKPHARMA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</si>
  <si>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</si>
  <si>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</si>
  <si>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</si>
  <si>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</si>
  <si>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</si>
  <si>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</si>
  <si>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</si>
  <si>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</si>
  <si>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</si>
  <si>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</si>
  <si>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</si>
  <si>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</si>
  <si>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</si>
  <si>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</si>
  <si>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</si>
  <si>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</si>
  <si>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</si>
  <si>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MULTIPLIER SHARE &amp; STOCK ADVISORS PRIVATE LIMITED</t>
  </si>
  <si>
    <t>NSE</t>
  </si>
  <si>
    <t>GRAVITON RESEARCH CAPITAL LLP</t>
  </si>
  <si>
    <t>ATLAS EVENTS PRIVATE LIMITED</t>
  </si>
  <si>
    <t>Retail Research Technical Calls &amp; Fundamental Performance Report for the month of June-2023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</si>
  <si>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</si>
  <si>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</si>
  <si>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</si>
  <si>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</si>
  <si>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</si>
  <si>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</si>
  <si>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</si>
  <si>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</si>
  <si>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</si>
  <si>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</si>
  <si>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</si>
  <si>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</si>
  <si>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</si>
  <si>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</si>
  <si>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</si>
  <si>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562-574</t>
  </si>
  <si>
    <t>600-630</t>
  </si>
  <si>
    <t>Open</t>
  </si>
  <si>
    <t>H</t>
  </si>
  <si>
    <t>740-780</t>
  </si>
  <si>
    <t>Profit of Rs.41/-</t>
  </si>
  <si>
    <t>Successful</t>
  </si>
  <si>
    <t>152-157</t>
  </si>
  <si>
    <t>170-175</t>
  </si>
  <si>
    <t>195-200</t>
  </si>
  <si>
    <t>Profit of Rs.13/-</t>
  </si>
  <si>
    <t>1435-1495</t>
  </si>
  <si>
    <t>1600-1650</t>
  </si>
  <si>
    <t>270-290</t>
  </si>
  <si>
    <t>430-450</t>
  </si>
  <si>
    <t>4500-4600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</si>
  <si>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</si>
  <si>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</si>
  <si>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</si>
  <si>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</si>
  <si>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</si>
  <si>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</si>
  <si>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Momentum Call</t>
  </si>
  <si>
    <t>Stop Loss</t>
  </si>
  <si>
    <t>Profit / Loss per Share/Lot</t>
  </si>
  <si>
    <t>Buy</t>
  </si>
  <si>
    <t>1900-1920</t>
  </si>
  <si>
    <t>Profit of Rs.44/-</t>
  </si>
  <si>
    <t>590-600</t>
  </si>
  <si>
    <t>Loss of Rs.16.5/-</t>
  </si>
  <si>
    <t>Unsuccessful</t>
  </si>
  <si>
    <t>228.5-230.5</t>
  </si>
  <si>
    <t>240-244</t>
  </si>
  <si>
    <t>MINDACORP</t>
  </si>
  <si>
    <t>305-315</t>
  </si>
  <si>
    <t>Loss of Rs.9/-</t>
  </si>
  <si>
    <t>1920-1950</t>
  </si>
  <si>
    <t>290-295</t>
  </si>
  <si>
    <t>N</t>
  </si>
  <si>
    <t>*</t>
  </si>
  <si>
    <t>Master Trade High Risk</t>
  </si>
  <si>
    <t>Profit / Loss per share</t>
  </si>
  <si>
    <t>Gain / Loss  per Lot</t>
  </si>
  <si>
    <t>Lot</t>
  </si>
  <si>
    <t>LT JUNE FUT</t>
  </si>
  <si>
    <t>2300-2320</t>
  </si>
  <si>
    <t>Profit of Rs.31/-</t>
  </si>
  <si>
    <t>GODREJCP JUNE FUT</t>
  </si>
  <si>
    <t>1080-1100</t>
  </si>
  <si>
    <t>Loss of Rs.13/-</t>
  </si>
  <si>
    <t>INDUSTOWER JUNE FUT</t>
  </si>
  <si>
    <t>Sell</t>
  </si>
  <si>
    <t>Loss of Rs.4/-</t>
  </si>
  <si>
    <t>LICHSGFIN JUNE FUT</t>
  </si>
  <si>
    <t>360-355</t>
  </si>
  <si>
    <t>Loss of Rs.6.5/-</t>
  </si>
  <si>
    <t xml:space="preserve">Master Trade Medium Risk </t>
  </si>
  <si>
    <t xml:space="preserve">Profit/ Loss per lot </t>
  </si>
  <si>
    <t>COALINDIA 240 CE JUN</t>
  </si>
  <si>
    <t>3.0-4.0</t>
  </si>
  <si>
    <t>Profit of Rs.0.65/-</t>
  </si>
  <si>
    <t>NIFTY 18400 PE 8-JUN</t>
  </si>
  <si>
    <t>90-110</t>
  </si>
  <si>
    <t>Loss of Rs.30.5/-</t>
  </si>
  <si>
    <t>BANKNIFTY 44200 CE 8-JUN</t>
  </si>
  <si>
    <t>320-380</t>
  </si>
  <si>
    <t>Profit of Rs.0.15/-</t>
  </si>
  <si>
    <t>Neutral</t>
  </si>
  <si>
    <t>NIFTY 18900 CE 29-JUNE</t>
  </si>
  <si>
    <t>10.0-1</t>
  </si>
  <si>
    <t>Profit of Rs.20/-</t>
  </si>
  <si>
    <t>Profit of Rs.21/-</t>
  </si>
  <si>
    <t>ICICIBANK 930 PE JUN</t>
  </si>
  <si>
    <t>18-22</t>
  </si>
  <si>
    <t>BANKNIFTY 44000 PE 8-JUN</t>
  </si>
  <si>
    <t>200-250</t>
  </si>
  <si>
    <t>Profit of Rs.22.5/-</t>
  </si>
  <si>
    <t>IGL 480 CE 29-JUNE</t>
  </si>
  <si>
    <t>Profit of Rs.1.55/-</t>
  </si>
  <si>
    <t xml:space="preserve">FINNIFTY 19450 CE 6-JUN </t>
  </si>
  <si>
    <t>40-60</t>
  </si>
  <si>
    <t>Profit of Rs.10/-</t>
  </si>
  <si>
    <t>RELIANCE 2480 CE JUNE</t>
  </si>
  <si>
    <t>Profit of Rs.6/-</t>
  </si>
  <si>
    <t>Profit of Rs.35.25/-</t>
  </si>
  <si>
    <t>BANKNIFTY 44200 PE 8-JUN</t>
  </si>
  <si>
    <t>Loss of Rs.84/-</t>
  </si>
  <si>
    <t>INFY 1300 CE JUN</t>
  </si>
  <si>
    <t>32-40</t>
  </si>
  <si>
    <t>NIFTY 18600 PE 15-JUN</t>
  </si>
  <si>
    <t>TITAN 3000 CE JUN</t>
  </si>
  <si>
    <t>Profit of Rs.5.5/-</t>
  </si>
  <si>
    <t>L&amp;TFH 112 CE JUN</t>
  </si>
  <si>
    <t>Loss of Rs.0.55/-</t>
  </si>
  <si>
    <t>RECLTD 150 CE JUN</t>
  </si>
  <si>
    <t>Loss of Rs.1.1/-</t>
  </si>
  <si>
    <t>Profit of Rs.19.5/-</t>
  </si>
  <si>
    <t>TITAN 2820 PE JUN</t>
  </si>
  <si>
    <t>40-50</t>
  </si>
  <si>
    <t>Profit of Rs.7/-</t>
  </si>
  <si>
    <t>BANKNIFTY 45000 CE 29-JUN</t>
  </si>
  <si>
    <t>Profit of Rs.47.5/-</t>
  </si>
  <si>
    <t>FINNIFTY 19450 PE 13-JUN</t>
  </si>
  <si>
    <t>100-120</t>
  </si>
  <si>
    <t>Profit of Rs.23.5/-</t>
  </si>
  <si>
    <t>NIFTY 18500 PE 15-JUN</t>
  </si>
  <si>
    <t>80-100</t>
  </si>
  <si>
    <t>Loss of Rs.21/-</t>
  </si>
  <si>
    <t>NIFTY 18800 CE 29-JUN</t>
  </si>
  <si>
    <t>40-10</t>
  </si>
  <si>
    <t>Loss of Rs.43. 5/-</t>
  </si>
  <si>
    <t>FINNIFTY 19400 PE 13-JUN</t>
  </si>
  <si>
    <t>Profit of Rs.3/-</t>
  </si>
  <si>
    <t>BANKNIFTY 44000 PE 15-JUN</t>
  </si>
  <si>
    <t>350-400</t>
  </si>
  <si>
    <t>Profit of Rs.50/-</t>
  </si>
  <si>
    <t>300-350</t>
  </si>
  <si>
    <t>50-60</t>
  </si>
  <si>
    <t>Profit of Rs.100/-</t>
  </si>
  <si>
    <t>BANKNIFTY 44000 PE 22-JUN</t>
  </si>
  <si>
    <t>BANKNIFTY 43900 PE 15-JUN</t>
  </si>
  <si>
    <t>60-70</t>
  </si>
  <si>
    <t>JINDALSTEEL 550 CE JUNE</t>
  </si>
  <si>
    <t>Techno -Funda  (positional)</t>
  </si>
  <si>
    <t>AMBIKCO</t>
  </si>
  <si>
    <t>1420-1620</t>
  </si>
  <si>
    <t>2000-2300</t>
  </si>
  <si>
    <t>95-100</t>
  </si>
  <si>
    <t>Profit of Rs.7.5/-</t>
  </si>
  <si>
    <t>276-296</t>
  </si>
  <si>
    <t>330-350</t>
  </si>
  <si>
    <t>Profit of Rs.130/-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</si>
  <si>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</si>
  <si>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</si>
  <si>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</si>
  <si>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</si>
  <si>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</si>
  <si>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</si>
  <si>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</si>
  <si>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</si>
  <si>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</si>
  <si>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</si>
  <si>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</si>
  <si>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</si>
  <si>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</si>
  <si>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</si>
  <si>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</si>
  <si>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</si>
  <si>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</si>
  <si>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</si>
  <si>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</si>
  <si>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</si>
  <si>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</si>
  <si>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</si>
  <si>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</si>
  <si>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</si>
  <si>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</si>
  <si>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</si>
  <si>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</si>
  <si>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</si>
  <si>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</si>
  <si>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</si>
  <si>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</si>
  <si>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</si>
  <si>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</si>
  <si>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</si>
  <si>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</si>
  <si>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</si>
  <si>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</si>
  <si>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</si>
  <si>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</si>
  <si>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</si>
  <si>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</si>
  <si>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</si>
  <si>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</si>
  <si>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</si>
  <si>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</si>
  <si>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</si>
  <si>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</si>
  <si>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</si>
  <si>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</si>
  <si>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</si>
  <si>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</si>
  <si>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</si>
  <si>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</si>
  <si>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</si>
  <si>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</si>
  <si>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</si>
  <si>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</si>
  <si>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</si>
  <si>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</si>
  <si>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</si>
  <si>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</si>
  <si>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</si>
  <si>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</si>
  <si>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</si>
  <si>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</si>
  <si>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</si>
  <si>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</si>
  <si>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</si>
  <si>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</si>
  <si>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</si>
  <si>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</si>
  <si>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</si>
  <si>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</si>
  <si>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</si>
  <si>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</si>
  <si>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</si>
  <si>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</si>
  <si>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</si>
  <si>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</si>
  <si>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</si>
  <si>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</si>
  <si>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</si>
  <si>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</si>
  <si>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</si>
  <si>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</si>
  <si>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</si>
  <si>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</si>
  <si>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</si>
  <si>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</si>
  <si>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</si>
  <si>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</si>
  <si>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</si>
  <si>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</si>
  <si>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</si>
  <si>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</si>
  <si>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</si>
  <si>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</si>
  <si>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</si>
  <si>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</si>
  <si>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</si>
  <si>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</si>
  <si>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</si>
  <si>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</si>
  <si>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</si>
  <si>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</si>
  <si>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</si>
  <si>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</si>
  <si>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</si>
  <si>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</si>
  <si>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</si>
  <si>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</si>
  <si>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</si>
  <si>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</si>
  <si>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</si>
  <si>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</si>
  <si>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</si>
  <si>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</si>
  <si>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</si>
  <si>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</si>
  <si>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</si>
  <si>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</si>
  <si>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</si>
  <si>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</si>
  <si>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</si>
  <si>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</si>
  <si>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</si>
  <si>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</si>
  <si>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</si>
  <si>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</si>
  <si>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</si>
  <si>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</si>
  <si>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</si>
  <si>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</si>
  <si>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</si>
  <si>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</si>
  <si>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</si>
  <si>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</si>
  <si>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</si>
  <si>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</si>
  <si>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</si>
  <si>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</si>
  <si>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</si>
  <si>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</si>
  <si>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</si>
  <si>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</si>
  <si>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</si>
  <si>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</si>
  <si>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</si>
  <si>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</si>
  <si>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</si>
  <si>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</si>
  <si>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</si>
  <si>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</si>
  <si>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</si>
  <si>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</si>
  <si>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</si>
  <si>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</si>
  <si>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</si>
  <si>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</si>
  <si>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</si>
  <si>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</si>
  <si>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</si>
  <si>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</si>
  <si>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</si>
  <si>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</si>
  <si>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</si>
  <si>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</si>
  <si>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</si>
  <si>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</si>
  <si>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</si>
  <si>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</si>
  <si>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</si>
  <si>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</si>
  <si>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</si>
  <si>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</si>
  <si>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</si>
  <si>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</si>
  <si>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</si>
  <si>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</si>
  <si>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</si>
  <si>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</si>
  <si>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</si>
  <si>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</si>
  <si>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</si>
  <si>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</si>
  <si>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</si>
  <si>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</si>
  <si>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</si>
  <si>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</si>
  <si>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</si>
  <si>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</si>
  <si>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</si>
  <si>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</si>
  <si>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</si>
  <si>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</si>
  <si>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</si>
  <si>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</si>
  <si>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</si>
  <si>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</si>
  <si>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</si>
  <si>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</si>
  <si>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</si>
  <si>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</si>
  <si>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</si>
  <si>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</si>
  <si>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</si>
  <si>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</si>
  <si>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</si>
  <si>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</si>
  <si>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</si>
  <si>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</si>
  <si>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</si>
  <si>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</si>
  <si>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</si>
  <si>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Rs.11/-</t>
  </si>
  <si>
    <t>Profiit of Rs.210/-</t>
  </si>
  <si>
    <t>630-640</t>
  </si>
  <si>
    <t>440-450</t>
  </si>
  <si>
    <t>ACE</t>
  </si>
  <si>
    <t>DHANUKA</t>
  </si>
  <si>
    <t>225-230</t>
  </si>
  <si>
    <t>550-560</t>
  </si>
  <si>
    <t>1650-1700</t>
  </si>
  <si>
    <t>2750-2780</t>
  </si>
  <si>
    <t>GRSE</t>
  </si>
  <si>
    <t>450-470</t>
  </si>
  <si>
    <t>3600-3660</t>
  </si>
  <si>
    <t>GRAVITA</t>
  </si>
  <si>
    <t>580-590</t>
  </si>
  <si>
    <t>3290-3330</t>
  </si>
  <si>
    <t>Re-initiated $</t>
  </si>
  <si>
    <t>KDL</t>
  </si>
  <si>
    <t>Kore Digital Limited</t>
  </si>
  <si>
    <t>Loss of Rs.14/-</t>
  </si>
  <si>
    <t>NIFTY 18750 PE 15-JUN</t>
  </si>
  <si>
    <t>BATAINDIA 1600 CE JUN</t>
  </si>
  <si>
    <t>250-300</t>
  </si>
  <si>
    <t>Profit of Rs.45/-</t>
  </si>
  <si>
    <t>Profit of Rs.24/-</t>
  </si>
  <si>
    <t>NIFTY 18700 PE 22-JUN</t>
  </si>
  <si>
    <t>Profit of Rs.4/-</t>
  </si>
  <si>
    <t>ICICIBANK JUNE FUT</t>
  </si>
  <si>
    <t>910-900</t>
  </si>
  <si>
    <t>6650-6950</t>
  </si>
  <si>
    <t>7400-7600</t>
  </si>
  <si>
    <t>990-1030</t>
  </si>
  <si>
    <t>1150-1200</t>
  </si>
  <si>
    <t>164-168</t>
  </si>
  <si>
    <t>Profit of Rs.05/-</t>
  </si>
  <si>
    <t>BANKNIFTY 43000 PE 29-JUN</t>
  </si>
  <si>
    <t>280-350</t>
  </si>
  <si>
    <t>SIEMENS 3800 CE 29-JUN</t>
  </si>
  <si>
    <t>100-110</t>
  </si>
  <si>
    <t>Profit of Rs.5.25/-</t>
  </si>
  <si>
    <t>NIFTY 18750 PE 22-JUN</t>
  </si>
  <si>
    <t>500-520</t>
  </si>
  <si>
    <t>UPL 700 CE JUNE</t>
  </si>
  <si>
    <t>15-18</t>
  </si>
  <si>
    <t>Loss of Rs.70/-</t>
  </si>
  <si>
    <t>BATAINDIA 1620 CE 29-JUN</t>
  </si>
  <si>
    <t>690-700</t>
  </si>
  <si>
    <t>Profit of Rs.11.25/-</t>
  </si>
  <si>
    <t>Loss of Rs.25/-</t>
  </si>
  <si>
    <t>HDFCLIFE JUNE FUT</t>
  </si>
  <si>
    <t>620-630</t>
  </si>
  <si>
    <t>IRCTC 680 CE JUNE</t>
  </si>
  <si>
    <t>TATACOMM JUNE FUT</t>
  </si>
  <si>
    <t>1600-1620</t>
  </si>
  <si>
    <t>Profit of Rs.12.5/-</t>
  </si>
  <si>
    <t>FINNIFTY 19450 CE 20-JUN</t>
  </si>
  <si>
    <t>70-90</t>
  </si>
  <si>
    <t>580-620</t>
  </si>
  <si>
    <t>Profit of Rs.11/-</t>
  </si>
  <si>
    <t xml:space="preserve">FINNIFTY 19400 PE 20-JUN </t>
  </si>
  <si>
    <t>9.5</t>
  </si>
  <si>
    <t>33</t>
  </si>
  <si>
    <t>24</t>
  </si>
  <si>
    <t>50-70</t>
  </si>
  <si>
    <t>Profit of Rs.29/-</t>
  </si>
  <si>
    <t>Profit of Rs.28.5/-</t>
  </si>
  <si>
    <t>515-540</t>
  </si>
  <si>
    <t>SONALIS</t>
  </si>
  <si>
    <t>TITAN 2940 PE JUN</t>
  </si>
  <si>
    <t>70-80</t>
  </si>
  <si>
    <t>SIEMENS 3850 CE 29-JUN</t>
  </si>
  <si>
    <t>35-45</t>
  </si>
  <si>
    <t>45</t>
  </si>
  <si>
    <t>FINNIFTY 19350 CE 20-JUN</t>
  </si>
  <si>
    <t>Profit of Rs.19/-</t>
  </si>
  <si>
    <t>22</t>
  </si>
  <si>
    <t>BANKNIFTY 43200 PE 22-JUN</t>
  </si>
  <si>
    <t>180-220</t>
  </si>
  <si>
    <t>110-115</t>
  </si>
  <si>
    <t>175-180</t>
  </si>
  <si>
    <t>19</t>
  </si>
  <si>
    <t>TITAN 2960 PE 29-JUN</t>
  </si>
  <si>
    <t>Profit of Rs.06/-</t>
  </si>
  <si>
    <t>Profit of Rs.8/-</t>
  </si>
  <si>
    <t>Profit of Rs.18/-</t>
  </si>
  <si>
    <t>Profit of Rs.10.5/-</t>
  </si>
  <si>
    <t>JANUSCORP</t>
  </si>
  <si>
    <t>MISTERKAPOORKESHRI</t>
  </si>
  <si>
    <t>WILSON HOLDINGS PRIVATE LIMITED</t>
  </si>
  <si>
    <t>Profit of Rs.22/-</t>
  </si>
  <si>
    <t>28</t>
  </si>
  <si>
    <t>MCDOWELL-N 900 PE 29-JUN</t>
  </si>
  <si>
    <t>11.50</t>
  </si>
  <si>
    <t>20-25</t>
  </si>
  <si>
    <t>Profit of Rs.3.5/-</t>
  </si>
  <si>
    <t>Profit of Rs.5/-</t>
  </si>
  <si>
    <t>80</t>
  </si>
  <si>
    <t>Loss of Rs.55/-</t>
  </si>
  <si>
    <t>BATAINDIA 1660 CE 29-JUN</t>
  </si>
  <si>
    <t>NIFTY 18900 CE 29-JUN</t>
  </si>
  <si>
    <t>NIFTY 18950 CE 22-JUN</t>
  </si>
  <si>
    <t>97-102</t>
  </si>
  <si>
    <t>Profit of Rs.9.5/-</t>
  </si>
  <si>
    <t>4015-4215</t>
  </si>
  <si>
    <t>KPIL</t>
  </si>
  <si>
    <t>ZENAB AIYUB YACOOBALI</t>
  </si>
  <si>
    <t>HRTI PRIVATE LIMITED</t>
  </si>
  <si>
    <t>VISHWARAJ</t>
  </si>
  <si>
    <t>Vishwaraj Sugar Ind Ltd</t>
  </si>
  <si>
    <t>KSHITIJPOL</t>
  </si>
  <si>
    <t>Kshitij Polyline Limited</t>
  </si>
  <si>
    <t>HEMRAJ BHIMSHI GALA</t>
  </si>
  <si>
    <t>Loss of Rs.11.5/-</t>
  </si>
  <si>
    <t>HCLTECH JULY FUT</t>
  </si>
  <si>
    <t>1160-1162</t>
  </si>
  <si>
    <t>1185-1195</t>
  </si>
  <si>
    <t>Profit of Rs.25.5/-</t>
  </si>
  <si>
    <t>40</t>
  </si>
  <si>
    <t>Loss of Rs.15/-</t>
  </si>
  <si>
    <t>Loss of Rs.5/-</t>
  </si>
  <si>
    <t>3000-3100</t>
  </si>
  <si>
    <t>3400-3600</t>
  </si>
  <si>
    <t>BANKNIFTY 43900 PE 22-JUN</t>
  </si>
  <si>
    <t>80-120</t>
  </si>
  <si>
    <t>47.5</t>
  </si>
  <si>
    <t>IRCTC 670 CE 29-JUN</t>
  </si>
  <si>
    <t>12-15</t>
  </si>
  <si>
    <t>FONE4</t>
  </si>
  <si>
    <t>KWIK RIDE INDIA PRIVATE LIMITED</t>
  </si>
  <si>
    <t>JTAPARIA</t>
  </si>
  <si>
    <t>MANSI SHARE &amp; STOCK ADVISORS PRIVATE LIMITED</t>
  </si>
  <si>
    <t>SUTLAJ SALES PRIVATE LIMITED</t>
  </si>
  <si>
    <t>SAHASTRAA ADVISORS PRIVATE LIMITED</t>
  </si>
  <si>
    <t>YUGA STOCKS AND COMMODITIES PRIVATE LIMITED .</t>
  </si>
  <si>
    <t>SVJ</t>
  </si>
  <si>
    <t>DUES MANAGER PRIVATE LIMITED</t>
  </si>
  <si>
    <t>SATHISH SRINIVAS NAYAK</t>
  </si>
  <si>
    <t>AWHCL</t>
  </si>
  <si>
    <t>Antony Waste Hdg Cell Ltd</t>
  </si>
  <si>
    <t>THE MIRI STRATEGIC EMERGING MARKETS FUND LP</t>
  </si>
  <si>
    <t>HCC</t>
  </si>
  <si>
    <t>Hindustan Construc Co.</t>
  </si>
  <si>
    <t>QE SECURITIES</t>
  </si>
  <si>
    <t>JUMP TRADING FINANCIAL INDIA PRIVATE LIMITED</t>
  </si>
  <si>
    <t>Indiabulls Hsg Fin Ltd</t>
  </si>
  <si>
    <t>JAYSUKHBHAI THATHAGAR</t>
  </si>
  <si>
    <t>CITADEL SECURITIES INDIA MARKETS PRIVATE LIMITED</t>
  </si>
  <si>
    <t>KAMAL JEET GUPTA</t>
  </si>
  <si>
    <t>25</t>
  </si>
  <si>
    <t>24.50</t>
  </si>
  <si>
    <t>Loss of Rs.14.50/-</t>
  </si>
  <si>
    <t>Loss of Rs.5.6/-</t>
  </si>
  <si>
    <t>Loss of Rs.8/-</t>
  </si>
  <si>
    <t>Loss of Rs.18.5/-</t>
  </si>
  <si>
    <t>595-630</t>
  </si>
  <si>
    <t>680-700</t>
  </si>
  <si>
    <t xml:space="preserve">NIFTY JUNE FUT </t>
  </si>
  <si>
    <t>18740-18750</t>
  </si>
  <si>
    <t>BANKNIFTY 43500 PE 29-JUN</t>
  </si>
  <si>
    <t>150-160</t>
  </si>
  <si>
    <t>FINNIFTY 19600 CE 27-JUN</t>
  </si>
  <si>
    <t>42-45</t>
  </si>
  <si>
    <t>90-120</t>
  </si>
  <si>
    <t>96</t>
  </si>
  <si>
    <t>15</t>
  </si>
  <si>
    <t>Loss of Rs.41/-</t>
  </si>
  <si>
    <t>AANANDALAK</t>
  </si>
  <si>
    <t>VIVEK KANDA</t>
  </si>
  <si>
    <t>AFEL</t>
  </si>
  <si>
    <t>RDS CORPORATE SERVICES PRIVATE LIMITED</t>
  </si>
  <si>
    <t>ALFATRAN</t>
  </si>
  <si>
    <t>BRIJMOHAN SAGARMAL CAPITAL SERVICES PRIVATE LIMITED</t>
  </si>
  <si>
    <t>BIZOTIC</t>
  </si>
  <si>
    <t>WESSEL CONSULTANCY PRIVATE LIMITED</t>
  </si>
  <si>
    <t>SAROJ GUPTA</t>
  </si>
  <si>
    <t>ANKIT MAHENDRABHAI PARLESHA</t>
  </si>
  <si>
    <t>ALL TRADE CONSULTANTS PRIVATE LIMITED</t>
  </si>
  <si>
    <t>SW CAPITAL PRIVATE LIMITED</t>
  </si>
  <si>
    <t>YASHWANTBHAI A THAKKER</t>
  </si>
  <si>
    <t>GLOBAL INFOWAYS</t>
  </si>
  <si>
    <t>7M DEVELOPERS LLP</t>
  </si>
  <si>
    <t>MAHADEV MANUBHAI MAKVANA</t>
  </si>
  <si>
    <t>BTTL</t>
  </si>
  <si>
    <t>SHRESTH BUILDERS PRIVATE LIMITED</t>
  </si>
  <si>
    <t>SITA NIRMAN PVT LTD</t>
  </si>
  <si>
    <t>NISHANT PITTI</t>
  </si>
  <si>
    <t>EKENNIS</t>
  </si>
  <si>
    <t>SANDIPBHARATSOLANKI</t>
  </si>
  <si>
    <t>AMIT GILL</t>
  </si>
  <si>
    <t>EROSMEDIA</t>
  </si>
  <si>
    <t>ANAND RATHI GLOBAL FINANCE LIMITED</t>
  </si>
  <si>
    <t>GOACARBON</t>
  </si>
  <si>
    <t>RS SECURITIES</t>
  </si>
  <si>
    <t>GOYALASS</t>
  </si>
  <si>
    <t>SUBBARAOCHIKKAMALURRAGHAVENDRA</t>
  </si>
  <si>
    <t>YOGESHKUMARSHUKLA</t>
  </si>
  <si>
    <t>HARSHA</t>
  </si>
  <si>
    <t>PLUTUS WEALTH MANAGEMENT LLP</t>
  </si>
  <si>
    <t>ABU DHABI INVESTMENT AUTHORITY</t>
  </si>
  <si>
    <t>NAGARAJUKUMARGANGU</t>
  </si>
  <si>
    <t>RUPA KUMARI</t>
  </si>
  <si>
    <t>JETMALL</t>
  </si>
  <si>
    <t>PURAN CHAND CHORDIA MAHAVEER CHAND JAIN</t>
  </si>
  <si>
    <t>MIVENMACH</t>
  </si>
  <si>
    <t>MEHUL MAHENDRA SHAH</t>
  </si>
  <si>
    <t>SALORAINTL</t>
  </si>
  <si>
    <t>ALERT CONSULTANTS &amp; CREDIT PRIVATE LIMITED</t>
  </si>
  <si>
    <t>GOPAL SITARAM JIWARAJKA</t>
  </si>
  <si>
    <t>SELLWIN</t>
  </si>
  <si>
    <t>AKSHAY SAHEBRAO JADHAV</t>
  </si>
  <si>
    <t>KALPANA SUSHIL UTTARWAR</t>
  </si>
  <si>
    <t>SERA</t>
  </si>
  <si>
    <t>EFFICENT TIE UP PRIVATE LIMITED</t>
  </si>
  <si>
    <t>SHARPINV</t>
  </si>
  <si>
    <t>KARVA AUTOMART LIMITED</t>
  </si>
  <si>
    <t>BP EQUITIES PVT. LTD.</t>
  </si>
  <si>
    <t>KALPANA MADHANI SECURITIES PRIVATE LIMITED</t>
  </si>
  <si>
    <t>MILIND MADHANI SECURITIES PRIVATE LIMITED</t>
  </si>
  <si>
    <t>RACHEL BIJAL MADHANI</t>
  </si>
  <si>
    <t>STOCK VERTEX VENTURES</t>
  </si>
  <si>
    <t>DHEERAJ SHARMA</t>
  </si>
  <si>
    <t>HIREN VINAY CHANDRA MODI HUF</t>
  </si>
  <si>
    <t>GAURAV PALIWAL</t>
  </si>
  <si>
    <t>SUMITKUMARSRIVASTAVA</t>
  </si>
  <si>
    <t>NARAYANANKUTTYNAIRNITHIN</t>
  </si>
  <si>
    <t>SUPERTEX</t>
  </si>
  <si>
    <t>AMRIT L GANDHI (HUF)</t>
  </si>
  <si>
    <t>SUYOG</t>
  </si>
  <si>
    <t>SHREYAS V SHAH (HUF)</t>
  </si>
  <si>
    <t>63MOONS</t>
  </si>
  <si>
    <t>63 moons tech limited</t>
  </si>
  <si>
    <t>SETU SECURITIES PVT LTD</t>
  </si>
  <si>
    <t>DENORA</t>
  </si>
  <si>
    <t>De Nora India Limited</t>
  </si>
  <si>
    <t>Eros Intl Media Ltd</t>
  </si>
  <si>
    <t xml:space="preserve">FLORINTREE INSURTECH LLP  </t>
  </si>
  <si>
    <t>IKIO</t>
  </si>
  <si>
    <t>Ikio Lighting Limited</t>
  </si>
  <si>
    <t>SSPL WEALTH PRIVATE LIMITED</t>
  </si>
  <si>
    <t>LANDMARK</t>
  </si>
  <si>
    <t>Landmark Cars Limited</t>
  </si>
  <si>
    <t>UNIFI CAPITAL PRIVATE LIMITED</t>
  </si>
  <si>
    <t>SOCIETE GENERALE</t>
  </si>
  <si>
    <t>ICICI PRUDENTIAL LIFE INSURANCE COMPANY LTD.</t>
  </si>
  <si>
    <t>GOLDMAN SACHS FUNDS - GOLDMAN SACHS INDIA EQUITY PORTFOLIO</t>
  </si>
  <si>
    <t>ABAKKUS DIVERSIFIED ALPHA FUND</t>
  </si>
  <si>
    <t>ABAKKUS ASSET MANAGER LLP</t>
  </si>
  <si>
    <t>3P INDIA EQUITY FUND 1</t>
  </si>
  <si>
    <t>MEDICO</t>
  </si>
  <si>
    <t>Medico Remedies Limited</t>
  </si>
  <si>
    <t>PARAGMILK</t>
  </si>
  <si>
    <t>Parag Milk Foods Ltd.</t>
  </si>
  <si>
    <t>SIXTH SENSE INDIA OPPORTUNITIES III</t>
  </si>
  <si>
    <t>SOLARA</t>
  </si>
  <si>
    <t>Solara Active Pha Sci Ltd</t>
  </si>
  <si>
    <t>SPIRACCA VENTURES LLP</t>
  </si>
  <si>
    <t>Strlng &amp; Wil Ren Ene Ltd</t>
  </si>
  <si>
    <t>SETU SECURITIES PRIVATE LIMITED</t>
  </si>
  <si>
    <t>VEEKAYEM</t>
  </si>
  <si>
    <t>Veekayem Fash &amp; App Ltd</t>
  </si>
  <si>
    <t>SHREEJI CAPITAL AND FINANCE LIMITED</t>
  </si>
  <si>
    <t>VIRINCHI</t>
  </si>
  <si>
    <t>Virinchi Limited</t>
  </si>
  <si>
    <t>HANSRAJ COMMOSALES LLP</t>
  </si>
  <si>
    <t>GUNJAN CHHAJER</t>
  </si>
  <si>
    <t>SANJAY KARSANDAS THAKKER (HUF)</t>
  </si>
  <si>
    <t>TPG GROWTH II SF PTE LTD</t>
  </si>
  <si>
    <t>RHFL</t>
  </si>
  <si>
    <t>Reliance Home Finance Ltd</t>
  </si>
  <si>
    <t>RELIANCE CAPITAL LTD</t>
  </si>
  <si>
    <t>KARUNA BUSINESS SOLUTIONS LLP</t>
  </si>
  <si>
    <t>SWARAJ</t>
  </si>
  <si>
    <t>Swaraj Suiting Limited</t>
  </si>
  <si>
    <t>YUGA STOCKS AND COMMODITIES PRIVATE LIMITED  .</t>
  </si>
  <si>
    <t>SHAPOORJI PALLONJI AND COMPANY PRIVATE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</si>
</sst>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2">
    <font>
      <sz val="10"/>
      <color rgb="FF000000"/>
      <name val="Calibri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  <font>
      <b/>
      <sz val="9"/>
      <color rgb="FFFF0000"/>
      <name val="MS Sans Serif"/>
      <family val="2"/>
    </font>
    <font>
      <sz val="11"/>
      <name val="Arial"/>
      <family val="2"/>
    </font>
    <font>
      <sz val="11"/>
      <color rgb="FF00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E5B8B7"/>
        <bgColor rgb="FFE5B8B7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FFFF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9" tint="0.59999389629810485"/>
        <bgColor rgb="FF92D050"/>
      </patternFill>
    </fill>
  </fills>
  <borders count="4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5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1" fillId="2" borderId="1" xfId="0" applyFont="1" applyFill="1" applyBorder="1" applyAlignment="1">
      <alignment horizontal="center"/>
    </xf>
    <xf numFmtId="15" fontId="4" fillId="2" borderId="1" xfId="0" applyNumberFormat="1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7" fillId="0" borderId="2" xfId="0" applyFont="1" applyBorder="1"/>
    <xf numFmtId="0" fontId="1" fillId="2" borderId="5" xfId="0" applyFont="1" applyFill="1" applyBorder="1"/>
    <xf numFmtId="0" fontId="1" fillId="2" borderId="6" xfId="0" applyFont="1" applyFill="1" applyBorder="1" applyAlignment="1">
      <alignment horizontal="center"/>
    </xf>
    <xf numFmtId="0" fontId="8" fillId="0" borderId="7" xfId="0" applyFont="1" applyBorder="1"/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2" xfId="0" applyFont="1" applyFill="1" applyBorder="1"/>
    <xf numFmtId="10" fontId="1" fillId="2" borderId="1" xfId="0" applyNumberFormat="1" applyFont="1" applyFill="1" applyBorder="1"/>
    <xf numFmtId="0" fontId="1" fillId="3" borderId="1" xfId="0" applyFont="1" applyFill="1" applyBorder="1"/>
    <xf numFmtId="0" fontId="9" fillId="5" borderId="1" xfId="0" applyFont="1" applyFill="1" applyBorder="1" applyAlignment="1">
      <alignment wrapText="1"/>
    </xf>
    <xf numFmtId="0" fontId="4" fillId="2" borderId="1" xfId="0" applyFont="1" applyFill="1" applyBorder="1"/>
    <xf numFmtId="0" fontId="10" fillId="2" borderId="1" xfId="0" applyFont="1" applyFill="1" applyBorder="1"/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 wrapText="1"/>
    </xf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1" fillId="0" borderId="20" xfId="0" applyFont="1" applyBorder="1"/>
    <xf numFmtId="15" fontId="1" fillId="0" borderId="2" xfId="0" applyNumberFormat="1" applyFont="1" applyBorder="1"/>
    <xf numFmtId="2" fontId="4" fillId="0" borderId="2" xfId="0" applyNumberFormat="1" applyFont="1" applyBorder="1"/>
    <xf numFmtId="2" fontId="4" fillId="0" borderId="2" xfId="0" applyNumberFormat="1" applyFont="1" applyBorder="1" applyAlignment="1">
      <alignment horizontal="right"/>
    </xf>
    <xf numFmtId="0" fontId="4" fillId="0" borderId="2" xfId="0" applyFont="1" applyBorder="1"/>
    <xf numFmtId="0" fontId="12" fillId="0" borderId="2" xfId="0" applyFont="1" applyBorder="1"/>
    <xf numFmtId="10" fontId="12" fillId="2" borderId="2" xfId="0" applyNumberFormat="1" applyFont="1" applyFill="1" applyBorder="1" applyAlignment="1">
      <alignment horizontal="center"/>
    </xf>
    <xf numFmtId="2" fontId="1" fillId="0" borderId="2" xfId="0" applyNumberFormat="1" applyFont="1" applyBorder="1"/>
    <xf numFmtId="2" fontId="1" fillId="0" borderId="2" xfId="0" applyNumberFormat="1" applyFont="1" applyBorder="1" applyAlignment="1">
      <alignment horizontal="right"/>
    </xf>
    <xf numFmtId="0" fontId="13" fillId="0" borderId="2" xfId="0" applyFont="1" applyBorder="1"/>
    <xf numFmtId="10" fontId="13" fillId="2" borderId="2" xfId="0" applyNumberFormat="1" applyFont="1" applyFill="1" applyBorder="1" applyAlignment="1">
      <alignment horizontal="center"/>
    </xf>
    <xf numFmtId="0" fontId="1" fillId="0" borderId="21" xfId="0" applyFont="1" applyBorder="1" applyAlignment="1">
      <alignment horizontal="left"/>
    </xf>
    <xf numFmtId="0" fontId="1" fillId="0" borderId="0" xfId="0" applyFont="1"/>
    <xf numFmtId="0" fontId="14" fillId="0" borderId="20" xfId="0" applyFont="1" applyBorder="1"/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3" fillId="0" borderId="0" xfId="0" applyFont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5" fillId="2" borderId="1" xfId="0" applyFont="1" applyFill="1" applyBorder="1" applyAlignment="1">
      <alignment horizontal="left"/>
    </xf>
    <xf numFmtId="0" fontId="16" fillId="2" borderId="1" xfId="0" applyFont="1" applyFill="1" applyBorder="1"/>
    <xf numFmtId="2" fontId="1" fillId="2" borderId="1" xfId="0" applyNumberFormat="1" applyFont="1" applyFill="1" applyBorder="1"/>
    <xf numFmtId="2" fontId="1" fillId="3" borderId="1" xfId="0" applyNumberFormat="1" applyFont="1" applyFill="1" applyBorder="1"/>
    <xf numFmtId="2" fontId="4" fillId="4" borderId="15" xfId="0" applyNumberFormat="1" applyFont="1" applyFill="1" applyBorder="1" applyAlignment="1">
      <alignment horizontal="center" vertical="center" wrapText="1"/>
    </xf>
    <xf numFmtId="2" fontId="4" fillId="4" borderId="19" xfId="0" applyNumberFormat="1" applyFont="1" applyFill="1" applyBorder="1" applyAlignment="1">
      <alignment horizontal="center"/>
    </xf>
    <xf numFmtId="2" fontId="4" fillId="4" borderId="19" xfId="0" applyNumberFormat="1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14" fillId="0" borderId="2" xfId="0" applyFont="1" applyBorder="1"/>
    <xf numFmtId="0" fontId="1" fillId="0" borderId="17" xfId="0" applyFont="1" applyBorder="1" applyAlignment="1">
      <alignment horizontal="center"/>
    </xf>
    <xf numFmtId="0" fontId="1" fillId="0" borderId="17" xfId="0" applyFont="1" applyBorder="1"/>
    <xf numFmtId="2" fontId="1" fillId="0" borderId="17" xfId="0" applyNumberFormat="1" applyFont="1" applyBorder="1"/>
    <xf numFmtId="0" fontId="1" fillId="0" borderId="0" xfId="0" applyFont="1" applyAlignment="1">
      <alignment horizontal="center"/>
    </xf>
    <xf numFmtId="0" fontId="17" fillId="2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right"/>
    </xf>
    <xf numFmtId="2" fontId="17" fillId="2" borderId="1" xfId="0" applyNumberFormat="1" applyFont="1" applyFill="1" applyBorder="1" applyAlignment="1">
      <alignment horizontal="right"/>
    </xf>
    <xf numFmtId="0" fontId="18" fillId="2" borderId="1" xfId="0" applyFont="1" applyFill="1" applyBorder="1"/>
    <xf numFmtId="0" fontId="19" fillId="2" borderId="1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4" fontId="17" fillId="2" borderId="1" xfId="0" applyNumberFormat="1" applyFont="1" applyFill="1" applyBorder="1" applyAlignment="1">
      <alignment horizontal="right"/>
    </xf>
    <xf numFmtId="0" fontId="22" fillId="2" borderId="1" xfId="0" applyFont="1" applyFill="1" applyBorder="1"/>
    <xf numFmtId="0" fontId="23" fillId="2" borderId="1" xfId="0" applyFont="1" applyFill="1" applyBorder="1"/>
    <xf numFmtId="0" fontId="24" fillId="2" borderId="1" xfId="0" applyFont="1" applyFill="1" applyBorder="1"/>
    <xf numFmtId="0" fontId="26" fillId="2" borderId="1" xfId="0" applyFont="1" applyFill="1" applyBorder="1"/>
    <xf numFmtId="0" fontId="4" fillId="0" borderId="0" xfId="0" applyFont="1"/>
    <xf numFmtId="15" fontId="23" fillId="2" borderId="1" xfId="0" applyNumberFormat="1" applyFont="1" applyFill="1" applyBorder="1"/>
    <xf numFmtId="164" fontId="27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 wrapText="1"/>
    </xf>
    <xf numFmtId="2" fontId="28" fillId="2" borderId="1" xfId="0" applyNumberFormat="1" applyFont="1" applyFill="1" applyBorder="1" applyAlignment="1">
      <alignment wrapText="1"/>
    </xf>
    <xf numFmtId="0" fontId="28" fillId="2" borderId="1" xfId="0" applyFont="1" applyFill="1" applyBorder="1" applyAlignment="1">
      <alignment horizontal="left" wrapText="1"/>
    </xf>
    <xf numFmtId="0" fontId="28" fillId="2" borderId="1" xfId="0" applyFont="1" applyFill="1" applyBorder="1"/>
    <xf numFmtId="164" fontId="27" fillId="3" borderId="1" xfId="0" applyNumberFormat="1" applyFont="1" applyFill="1" applyBorder="1" applyAlignment="1">
      <alignment horizontal="left" wrapText="1"/>
    </xf>
    <xf numFmtId="0" fontId="28" fillId="3" borderId="1" xfId="0" applyFont="1" applyFill="1" applyBorder="1" applyAlignment="1">
      <alignment horizontal="center" wrapText="1"/>
    </xf>
    <xf numFmtId="2" fontId="28" fillId="3" borderId="1" xfId="0" applyNumberFormat="1" applyFont="1" applyFill="1" applyBorder="1" applyAlignment="1">
      <alignment wrapText="1"/>
    </xf>
    <xf numFmtId="0" fontId="28" fillId="3" borderId="1" xfId="0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164" fontId="30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/>
    </xf>
    <xf numFmtId="0" fontId="31" fillId="2" borderId="1" xfId="0" applyFont="1" applyFill="1" applyBorder="1" applyAlignment="1">
      <alignment horizontal="center" wrapText="1"/>
    </xf>
    <xf numFmtId="164" fontId="4" fillId="4" borderId="2" xfId="0" applyNumberFormat="1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/>
    </xf>
    <xf numFmtId="3" fontId="1" fillId="0" borderId="2" xfId="0" applyNumberFormat="1" applyFont="1" applyBorder="1" applyAlignment="1">
      <alignment horizontal="left"/>
    </xf>
    <xf numFmtId="3" fontId="28" fillId="2" borderId="1" xfId="0" applyNumberFormat="1" applyFont="1" applyFill="1" applyBorder="1"/>
    <xf numFmtId="0" fontId="32" fillId="2" borderId="2" xfId="0" applyFont="1" applyFill="1" applyBorder="1"/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4" fillId="2" borderId="1" xfId="0" applyNumberFormat="1" applyFont="1" applyFill="1" applyBorder="1" applyAlignment="1">
      <alignment horizontal="center"/>
    </xf>
    <xf numFmtId="0" fontId="30" fillId="2" borderId="26" xfId="0" applyFont="1" applyFill="1" applyBorder="1"/>
    <xf numFmtId="0" fontId="4" fillId="4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1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/>
    <xf numFmtId="43" fontId="36" fillId="0" borderId="2" xfId="0" applyNumberFormat="1" applyFont="1" applyBorder="1" applyAlignment="1">
      <alignment horizontal="center" vertical="top"/>
    </xf>
    <xf numFmtId="0" fontId="36" fillId="0" borderId="2" xfId="0" applyFont="1" applyBorder="1" applyAlignment="1">
      <alignment horizontal="center" vertical="top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10" fontId="37" fillId="0" borderId="2" xfId="0" applyNumberFormat="1" applyFont="1" applyBorder="1" applyAlignment="1">
      <alignment horizontal="center" vertical="center" wrapText="1"/>
    </xf>
    <xf numFmtId="16" fontId="37" fillId="0" borderId="2" xfId="0" applyNumberFormat="1" applyFont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165" fontId="36" fillId="6" borderId="2" xfId="0" applyNumberFormat="1" applyFont="1" applyFill="1" applyBorder="1" applyAlignment="1">
      <alignment horizontal="center" vertical="center"/>
    </xf>
    <xf numFmtId="15" fontId="36" fillId="6" borderId="2" xfId="0" applyNumberFormat="1" applyFont="1" applyFill="1" applyBorder="1" applyAlignment="1">
      <alignment horizontal="center" vertical="center"/>
    </xf>
    <xf numFmtId="0" fontId="37" fillId="6" borderId="2" xfId="0" applyFont="1" applyFill="1" applyBorder="1"/>
    <xf numFmtId="43" fontId="36" fillId="6" borderId="2" xfId="0" applyNumberFormat="1" applyFont="1" applyFill="1" applyBorder="1" applyAlignment="1">
      <alignment horizontal="center" vertical="top"/>
    </xf>
    <xf numFmtId="0" fontId="36" fillId="6" borderId="2" xfId="0" applyFont="1" applyFill="1" applyBorder="1" applyAlignment="1">
      <alignment horizontal="center" vertical="top"/>
    </xf>
    <xf numFmtId="0" fontId="37" fillId="6" borderId="2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10" fontId="37" fillId="6" borderId="2" xfId="0" applyNumberFormat="1" applyFont="1" applyFill="1" applyBorder="1" applyAlignment="1">
      <alignment horizontal="center" vertical="center" wrapText="1"/>
    </xf>
    <xf numFmtId="16" fontId="37" fillId="6" borderId="27" xfId="0" applyNumberFormat="1" applyFont="1" applyFill="1" applyBorder="1" applyAlignment="1">
      <alignment horizontal="center" vertical="center"/>
    </xf>
    <xf numFmtId="2" fontId="37" fillId="6" borderId="27" xfId="0" applyNumberFormat="1" applyFont="1" applyFill="1" applyBorder="1" applyAlignment="1">
      <alignment horizontal="center" vertical="center"/>
    </xf>
    <xf numFmtId="2" fontId="37" fillId="0" borderId="17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5" fontId="36" fillId="2" borderId="2" xfId="0" applyNumberFormat="1" applyFont="1" applyFill="1" applyBorder="1" applyAlignment="1">
      <alignment horizontal="center" vertical="center"/>
    </xf>
    <xf numFmtId="15" fontId="1" fillId="2" borderId="2" xfId="0" applyNumberFormat="1" applyFont="1" applyFill="1" applyBorder="1" applyAlignment="1">
      <alignment horizontal="center" vertical="center"/>
    </xf>
    <xf numFmtId="43" fontId="1" fillId="2" borderId="2" xfId="0" applyNumberFormat="1" applyFont="1" applyFill="1" applyBorder="1" applyAlignment="1">
      <alignment horizontal="center" vertical="top"/>
    </xf>
    <xf numFmtId="0" fontId="36" fillId="2" borderId="2" xfId="0" applyFont="1" applyFill="1" applyBorder="1" applyAlignment="1">
      <alignment horizontal="center" vertical="center"/>
    </xf>
    <xf numFmtId="43" fontId="37" fillId="2" borderId="2" xfId="0" applyNumberFormat="1" applyFont="1" applyFill="1" applyBorder="1" applyAlignment="1">
      <alignment horizontal="center" vertical="center"/>
    </xf>
    <xf numFmtId="43" fontId="14" fillId="2" borderId="2" xfId="0" applyNumberFormat="1" applyFont="1" applyFill="1" applyBorder="1" applyAlignment="1">
      <alignment horizontal="center" vertical="center"/>
    </xf>
    <xf numFmtId="2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/>
    </xf>
    <xf numFmtId="16" fontId="14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14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16" fontId="1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1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2" fontId="28" fillId="0" borderId="0" xfId="0" applyNumberFormat="1" applyFont="1" applyAlignment="1">
      <alignment horizontal="center"/>
    </xf>
    <xf numFmtId="2" fontId="1" fillId="2" borderId="1" xfId="0" applyNumberFormat="1" applyFont="1" applyFill="1" applyBorder="1" applyAlignment="1">
      <alignment horizontal="right" vertical="center" wrapText="1"/>
    </xf>
    <xf numFmtId="2" fontId="28" fillId="2" borderId="1" xfId="0" applyNumberFormat="1" applyFont="1" applyFill="1" applyBorder="1" applyAlignment="1">
      <alignment horizontal="center" vertical="center" wrapText="1"/>
    </xf>
    <xf numFmtId="10" fontId="28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top"/>
    </xf>
    <xf numFmtId="164" fontId="28" fillId="2" borderId="1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/>
    </xf>
    <xf numFmtId="1" fontId="28" fillId="2" borderId="1" xfId="0" applyNumberFormat="1" applyFont="1" applyFill="1" applyBorder="1" applyAlignment="1">
      <alignment horizontal="center"/>
    </xf>
    <xf numFmtId="9" fontId="28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15" fontId="28" fillId="2" borderId="1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2" fontId="4" fillId="4" borderId="8" xfId="0" applyNumberFormat="1" applyFont="1" applyFill="1" applyBorder="1" applyAlignment="1">
      <alignment horizontal="center" vertical="center" wrapText="1"/>
    </xf>
    <xf numFmtId="165" fontId="36" fillId="6" borderId="27" xfId="0" applyNumberFormat="1" applyFont="1" applyFill="1" applyBorder="1" applyAlignment="1">
      <alignment horizontal="center" vertical="center"/>
    </xf>
    <xf numFmtId="0" fontId="14" fillId="0" borderId="0" xfId="0" applyFont="1"/>
    <xf numFmtId="0" fontId="1" fillId="7" borderId="1" xfId="0" applyFont="1" applyFill="1" applyBorder="1"/>
    <xf numFmtId="0" fontId="36" fillId="8" borderId="2" xfId="0" applyFont="1" applyFill="1" applyBorder="1" applyAlignment="1">
      <alignment horizontal="center" vertical="center"/>
    </xf>
    <xf numFmtId="165" fontId="36" fillId="8" borderId="27" xfId="0" applyNumberFormat="1" applyFont="1" applyFill="1" applyBorder="1" applyAlignment="1">
      <alignment horizontal="center" vertical="center"/>
    </xf>
    <xf numFmtId="15" fontId="36" fillId="8" borderId="2" xfId="0" applyNumberFormat="1" applyFont="1" applyFill="1" applyBorder="1" applyAlignment="1">
      <alignment horizontal="center" vertical="center"/>
    </xf>
    <xf numFmtId="0" fontId="37" fillId="8" borderId="2" xfId="0" applyFont="1" applyFill="1" applyBorder="1"/>
    <xf numFmtId="43" fontId="36" fillId="8" borderId="2" xfId="0" applyNumberFormat="1" applyFont="1" applyFill="1" applyBorder="1" applyAlignment="1">
      <alignment horizontal="center" vertical="top"/>
    </xf>
    <xf numFmtId="0" fontId="36" fillId="8" borderId="2" xfId="0" applyFont="1" applyFill="1" applyBorder="1" applyAlignment="1">
      <alignment horizontal="center" vertical="top"/>
    </xf>
    <xf numFmtId="0" fontId="37" fillId="8" borderId="2" xfId="0" applyFont="1" applyFill="1" applyBorder="1" applyAlignment="1">
      <alignment horizontal="center" vertical="center"/>
    </xf>
    <xf numFmtId="2" fontId="37" fillId="8" borderId="2" xfId="0" applyNumberFormat="1" applyFont="1" applyFill="1" applyBorder="1" applyAlignment="1">
      <alignment horizontal="center" vertical="center"/>
    </xf>
    <xf numFmtId="10" fontId="37" fillId="8" borderId="2" xfId="0" applyNumberFormat="1" applyFont="1" applyFill="1" applyBorder="1" applyAlignment="1">
      <alignment horizontal="center" vertical="center" wrapText="1"/>
    </xf>
    <xf numFmtId="16" fontId="37" fillId="8" borderId="27" xfId="0" applyNumberFormat="1" applyFont="1" applyFill="1" applyBorder="1" applyAlignment="1">
      <alignment horizontal="center" vertical="center"/>
    </xf>
    <xf numFmtId="165" fontId="36" fillId="0" borderId="17" xfId="0" applyNumberFormat="1" applyFont="1" applyBorder="1" applyAlignment="1">
      <alignment horizontal="center" vertical="center"/>
    </xf>
    <xf numFmtId="16" fontId="1" fillId="2" borderId="1" xfId="0" applyNumberFormat="1" applyFont="1" applyFill="1" applyBorder="1" applyAlignment="1">
      <alignment horizontal="center" vertical="center"/>
    </xf>
    <xf numFmtId="10" fontId="14" fillId="2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right"/>
    </xf>
    <xf numFmtId="0" fontId="30" fillId="0" borderId="28" xfId="0" applyFont="1" applyBorder="1"/>
    <xf numFmtId="0" fontId="4" fillId="4" borderId="3" xfId="0" applyFont="1" applyFill="1" applyBorder="1" applyAlignment="1">
      <alignment horizontal="center" wrapText="1"/>
    </xf>
    <xf numFmtId="16" fontId="36" fillId="6" borderId="2" xfId="0" applyNumberFormat="1" applyFont="1" applyFill="1" applyBorder="1" applyAlignment="1">
      <alignment horizontal="center" vertical="center"/>
    </xf>
    <xf numFmtId="0" fontId="36" fillId="6" borderId="2" xfId="0" applyFont="1" applyFill="1" applyBorder="1"/>
    <xf numFmtId="166" fontId="36" fillId="6" borderId="2" xfId="0" applyNumberFormat="1" applyFont="1" applyFill="1" applyBorder="1" applyAlignment="1">
      <alignment horizontal="center" vertical="center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8" borderId="2" xfId="0" applyNumberFormat="1" applyFont="1" applyFill="1" applyBorder="1" applyAlignment="1">
      <alignment horizontal="center" vertical="center"/>
    </xf>
    <xf numFmtId="0" fontId="36" fillId="8" borderId="2" xfId="0" applyFont="1" applyFill="1" applyBorder="1"/>
    <xf numFmtId="166" fontId="36" fillId="8" borderId="2" xfId="0" applyNumberFormat="1" applyFont="1" applyFill="1" applyBorder="1" applyAlignment="1">
      <alignment horizontal="center" vertical="center"/>
    </xf>
    <xf numFmtId="165" fontId="36" fillId="8" borderId="2" xfId="0" applyNumberFormat="1" applyFont="1" applyFill="1" applyBorder="1" applyAlignment="1">
      <alignment horizontal="center" vertical="center"/>
    </xf>
    <xf numFmtId="16" fontId="36" fillId="0" borderId="2" xfId="0" applyNumberFormat="1" applyFont="1" applyBorder="1" applyAlignment="1">
      <alignment horizontal="center" vertical="center"/>
    </xf>
    <xf numFmtId="0" fontId="36" fillId="0" borderId="2" xfId="0" applyFont="1" applyBorder="1"/>
    <xf numFmtId="0" fontId="37" fillId="0" borderId="17" xfId="0" applyFont="1" applyBorder="1" applyAlignment="1">
      <alignment horizontal="center" vertical="center"/>
    </xf>
    <xf numFmtId="2" fontId="36" fillId="0" borderId="2" xfId="0" applyNumberFormat="1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0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top"/>
    </xf>
    <xf numFmtId="2" fontId="36" fillId="6" borderId="2" xfId="0" applyNumberFormat="1" applyFont="1" applyFill="1" applyBorder="1" applyAlignment="1">
      <alignment horizontal="center" vertical="center"/>
    </xf>
    <xf numFmtId="2" fontId="36" fillId="8" borderId="2" xfId="0" applyNumberFormat="1" applyFont="1" applyFill="1" applyBorder="1" applyAlignment="1">
      <alignment horizontal="center" vertical="center"/>
    </xf>
    <xf numFmtId="0" fontId="36" fillId="9" borderId="2" xfId="0" applyFont="1" applyFill="1" applyBorder="1" applyAlignment="1">
      <alignment horizontal="center" vertical="center"/>
    </xf>
    <xf numFmtId="16" fontId="36" fillId="9" borderId="2" xfId="0" applyNumberFormat="1" applyFont="1" applyFill="1" applyBorder="1" applyAlignment="1">
      <alignment horizontal="center" vertical="center"/>
    </xf>
    <xf numFmtId="0" fontId="36" fillId="9" borderId="2" xfId="0" applyFont="1" applyFill="1" applyBorder="1"/>
    <xf numFmtId="0" fontId="37" fillId="9" borderId="2" xfId="0" applyFont="1" applyFill="1" applyBorder="1" applyAlignment="1">
      <alignment horizontal="center" vertical="center"/>
    </xf>
    <xf numFmtId="2" fontId="37" fillId="9" borderId="2" xfId="0" applyNumberFormat="1" applyFont="1" applyFill="1" applyBorder="1" applyAlignment="1">
      <alignment horizontal="center" vertical="center"/>
    </xf>
    <xf numFmtId="2" fontId="36" fillId="9" borderId="2" xfId="0" applyNumberFormat="1" applyFont="1" applyFill="1" applyBorder="1" applyAlignment="1">
      <alignment horizontal="center" vertical="center"/>
    </xf>
    <xf numFmtId="166" fontId="36" fillId="9" borderId="2" xfId="0" applyNumberFormat="1" applyFont="1" applyFill="1" applyBorder="1" applyAlignment="1">
      <alignment horizontal="center" vertical="center"/>
    </xf>
    <xf numFmtId="165" fontId="36" fillId="9" borderId="2" xfId="0" applyNumberFormat="1" applyFont="1" applyFill="1" applyBorder="1" applyAlignment="1">
      <alignment horizontal="center" vertical="center"/>
    </xf>
    <xf numFmtId="16" fontId="37" fillId="6" borderId="2" xfId="0" applyNumberFormat="1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left" vertical="center"/>
    </xf>
    <xf numFmtId="0" fontId="36" fillId="2" borderId="1" xfId="0" applyFont="1" applyFill="1" applyBorder="1" applyAlignment="1">
      <alignment horizontal="center" vertical="center"/>
    </xf>
    <xf numFmtId="0" fontId="36" fillId="0" borderId="28" xfId="0" applyFont="1" applyBorder="1" applyAlignment="1">
      <alignment horizontal="center" vertical="center"/>
    </xf>
    <xf numFmtId="15" fontId="28" fillId="2" borderId="1" xfId="0" applyNumberFormat="1" applyFont="1" applyFill="1" applyBorder="1" applyAlignment="1">
      <alignment horizontal="center" vertical="center" wrapText="1"/>
    </xf>
    <xf numFmtId="15" fontId="28" fillId="2" borderId="1" xfId="0" applyNumberFormat="1" applyFont="1" applyFill="1" applyBorder="1" applyAlignment="1">
      <alignment horizontal="left"/>
    </xf>
    <xf numFmtId="2" fontId="28" fillId="2" borderId="1" xfId="0" applyNumberFormat="1" applyFont="1" applyFill="1" applyBorder="1" applyAlignment="1">
      <alignment horizontal="center"/>
    </xf>
    <xf numFmtId="166" fontId="37" fillId="0" borderId="2" xfId="0" applyNumberFormat="1" applyFont="1" applyBorder="1" applyAlignment="1">
      <alignment horizontal="center" vertical="center"/>
    </xf>
    <xf numFmtId="0" fontId="37" fillId="6" borderId="27" xfId="0" applyFont="1" applyFill="1" applyBorder="1" applyAlignment="1">
      <alignment horizontal="center" vertical="center"/>
    </xf>
    <xf numFmtId="16" fontId="37" fillId="0" borderId="17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0" fillId="2" borderId="26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/>
    </xf>
    <xf numFmtId="167" fontId="1" fillId="10" borderId="2" xfId="0" applyNumberFormat="1" applyFont="1" applyFill="1" applyBorder="1" applyAlignment="1">
      <alignment horizontal="center" vertical="center"/>
    </xf>
    <xf numFmtId="167" fontId="1" fillId="10" borderId="2" xfId="0" applyNumberFormat="1" applyFont="1" applyFill="1" applyBorder="1" applyAlignment="1">
      <alignment horizontal="left"/>
    </xf>
    <xf numFmtId="0" fontId="1" fillId="10" borderId="2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 vertical="center"/>
    </xf>
    <xf numFmtId="2" fontId="1" fillId="10" borderId="2" xfId="0" applyNumberFormat="1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 vertical="center" wrapText="1"/>
    </xf>
    <xf numFmtId="10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center" vertical="center" wrapText="1"/>
    </xf>
    <xf numFmtId="1" fontId="1" fillId="11" borderId="2" xfId="0" applyNumberFormat="1" applyFont="1" applyFill="1" applyBorder="1" applyAlignment="1">
      <alignment horizontal="center" vertical="center" wrapText="1"/>
    </xf>
    <xf numFmtId="167" fontId="1" fillId="11" borderId="2" xfId="0" applyNumberFormat="1" applyFont="1" applyFill="1" applyBorder="1" applyAlignment="1">
      <alignment horizontal="center" vertical="center" wrapText="1"/>
    </xf>
    <xf numFmtId="167" fontId="1" fillId="11" borderId="2" xfId="0" applyNumberFormat="1" applyFont="1" applyFill="1" applyBorder="1" applyAlignment="1">
      <alignment horizontal="left"/>
    </xf>
    <xf numFmtId="1" fontId="1" fillId="11" borderId="2" xfId="0" applyNumberFormat="1" applyFont="1" applyFill="1" applyBorder="1" applyAlignment="1">
      <alignment horizontal="center"/>
    </xf>
    <xf numFmtId="0" fontId="1" fillId="11" borderId="2" xfId="0" applyFont="1" applyFill="1" applyBorder="1" applyAlignment="1">
      <alignment horizontal="center"/>
    </xf>
    <xf numFmtId="2" fontId="1" fillId="11" borderId="2" xfId="0" applyNumberFormat="1" applyFont="1" applyFill="1" applyBorder="1" applyAlignment="1">
      <alignment horizontal="center"/>
    </xf>
    <xf numFmtId="0" fontId="1" fillId="11" borderId="4" xfId="0" applyFont="1" applyFill="1" applyBorder="1" applyAlignment="1">
      <alignment horizontal="center"/>
    </xf>
    <xf numFmtId="2" fontId="1" fillId="11" borderId="2" xfId="0" applyNumberFormat="1" applyFont="1" applyFill="1" applyBorder="1" applyAlignment="1">
      <alignment horizontal="center" vertical="center" wrapText="1"/>
    </xf>
    <xf numFmtId="10" fontId="1" fillId="11" borderId="2" xfId="0" applyNumberFormat="1" applyFont="1" applyFill="1" applyBorder="1" applyAlignment="1">
      <alignment horizontal="center" vertical="center" wrapText="1"/>
    </xf>
    <xf numFmtId="0" fontId="1" fillId="11" borderId="2" xfId="0" applyFont="1" applyFill="1" applyBorder="1"/>
    <xf numFmtId="9" fontId="1" fillId="11" borderId="2" xfId="0" applyNumberFormat="1" applyFont="1" applyFill="1" applyBorder="1" applyAlignment="1">
      <alignment horizontal="center"/>
    </xf>
    <xf numFmtId="168" fontId="1" fillId="11" borderId="2" xfId="0" applyNumberFormat="1" applyFont="1" applyFill="1" applyBorder="1" applyAlignment="1">
      <alignment horizontal="center" vertical="center" wrapText="1"/>
    </xf>
    <xf numFmtId="15" fontId="1" fillId="11" borderId="2" xfId="0" applyNumberFormat="1" applyFont="1" applyFill="1" applyBorder="1"/>
    <xf numFmtId="1" fontId="1" fillId="9" borderId="2" xfId="0" applyNumberFormat="1" applyFont="1" applyFill="1" applyBorder="1" applyAlignment="1">
      <alignment horizontal="center" vertical="center" wrapText="1"/>
    </xf>
    <xf numFmtId="167" fontId="1" fillId="9" borderId="2" xfId="0" applyNumberFormat="1" applyFont="1" applyFill="1" applyBorder="1" applyAlignment="1">
      <alignment horizontal="center" vertical="center" wrapText="1"/>
    </xf>
    <xf numFmtId="0" fontId="1" fillId="9" borderId="2" xfId="0" applyFont="1" applyFill="1" applyBorder="1"/>
    <xf numFmtId="0" fontId="1" fillId="9" borderId="2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 wrapText="1"/>
    </xf>
    <xf numFmtId="9" fontId="1" fillId="9" borderId="2" xfId="0" applyNumberFormat="1" applyFont="1" applyFill="1" applyBorder="1" applyAlignment="1">
      <alignment horizontal="center"/>
    </xf>
    <xf numFmtId="1" fontId="1" fillId="10" borderId="3" xfId="0" applyNumberFormat="1" applyFont="1" applyFill="1" applyBorder="1" applyAlignment="1">
      <alignment horizontal="center" vertical="center"/>
    </xf>
    <xf numFmtId="167" fontId="1" fillId="10" borderId="3" xfId="0" applyNumberFormat="1" applyFont="1" applyFill="1" applyBorder="1" applyAlignment="1">
      <alignment horizontal="center" vertical="center"/>
    </xf>
    <xf numFmtId="167" fontId="1" fillId="10" borderId="3" xfId="0" applyNumberFormat="1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2" fontId="1" fillId="10" borderId="3" xfId="0" applyNumberFormat="1" applyFont="1" applyFill="1" applyBorder="1" applyAlignment="1">
      <alignment horizontal="center" vertical="center"/>
    </xf>
    <xf numFmtId="2" fontId="1" fillId="10" borderId="3" xfId="0" applyNumberFormat="1" applyFont="1" applyFill="1" applyBorder="1" applyAlignment="1">
      <alignment horizontal="center"/>
    </xf>
    <xf numFmtId="0" fontId="1" fillId="10" borderId="6" xfId="0" applyFont="1" applyFill="1" applyBorder="1" applyAlignment="1">
      <alignment horizontal="center"/>
    </xf>
    <xf numFmtId="10" fontId="1" fillId="10" borderId="3" xfId="0" applyNumberFormat="1" applyFont="1" applyFill="1" applyBorder="1" applyAlignment="1">
      <alignment horizontal="center" vertical="center" wrapText="1"/>
    </xf>
    <xf numFmtId="167" fontId="1" fillId="10" borderId="3" xfId="0" applyNumberFormat="1" applyFont="1" applyFill="1" applyBorder="1" applyAlignment="1">
      <alignment horizontal="center" vertical="center" wrapText="1"/>
    </xf>
    <xf numFmtId="1" fontId="1" fillId="11" borderId="2" xfId="0" applyNumberFormat="1" applyFont="1" applyFill="1" applyBorder="1" applyAlignment="1">
      <alignment horizontal="center" vertical="center"/>
    </xf>
    <xf numFmtId="167" fontId="1" fillId="11" borderId="2" xfId="0" applyNumberFormat="1" applyFont="1" applyFill="1" applyBorder="1" applyAlignment="1">
      <alignment horizontal="center" vertical="center"/>
    </xf>
    <xf numFmtId="2" fontId="1" fillId="11" borderId="2" xfId="0" applyNumberFormat="1" applyFont="1" applyFill="1" applyBorder="1" applyAlignment="1">
      <alignment horizontal="center" vertical="center"/>
    </xf>
    <xf numFmtId="2" fontId="1" fillId="10" borderId="3" xfId="0" applyNumberFormat="1" applyFont="1" applyFill="1" applyBorder="1" applyAlignment="1">
      <alignment horizontal="center" vertical="center" wrapText="1"/>
    </xf>
    <xf numFmtId="1" fontId="1" fillId="11" borderId="3" xfId="0" applyNumberFormat="1" applyFont="1" applyFill="1" applyBorder="1" applyAlignment="1">
      <alignment horizontal="center" vertical="center"/>
    </xf>
    <xf numFmtId="167" fontId="1" fillId="11" borderId="3" xfId="0" applyNumberFormat="1" applyFont="1" applyFill="1" applyBorder="1" applyAlignment="1">
      <alignment horizontal="center" vertical="center"/>
    </xf>
    <xf numFmtId="0" fontId="1" fillId="11" borderId="3" xfId="0" applyFont="1" applyFill="1" applyBorder="1"/>
    <xf numFmtId="0" fontId="1" fillId="11" borderId="3" xfId="0" applyFont="1" applyFill="1" applyBorder="1" applyAlignment="1">
      <alignment horizontal="center"/>
    </xf>
    <xf numFmtId="2" fontId="1" fillId="11" borderId="3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 vertical="center" wrapText="1"/>
    </xf>
    <xf numFmtId="167" fontId="1" fillId="2" borderId="3" xfId="0" applyNumberFormat="1" applyFont="1" applyFill="1" applyBorder="1" applyAlignment="1">
      <alignment horizontal="center" vertical="center"/>
    </xf>
    <xf numFmtId="167" fontId="1" fillId="2" borderId="3" xfId="0" applyNumberFormat="1" applyFont="1" applyFill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2" fontId="1" fillId="0" borderId="29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4" fillId="0" borderId="7" xfId="0" applyFont="1" applyBorder="1"/>
    <xf numFmtId="0" fontId="14" fillId="0" borderId="7" xfId="0" applyFont="1" applyBorder="1" applyAlignment="1">
      <alignment horizontal="center"/>
    </xf>
    <xf numFmtId="2" fontId="1" fillId="2" borderId="32" xfId="0" applyNumberFormat="1" applyFont="1" applyFill="1" applyBorder="1" applyAlignment="1">
      <alignment horizontal="center" vertical="center"/>
    </xf>
    <xf numFmtId="167" fontId="1" fillId="0" borderId="2" xfId="0" applyNumberFormat="1" applyFont="1" applyBorder="1" applyAlignment="1">
      <alignment horizontal="center" vertical="center"/>
    </xf>
    <xf numFmtId="2" fontId="37" fillId="0" borderId="27" xfId="0" applyNumberFormat="1" applyFont="1" applyBorder="1" applyAlignment="1">
      <alignment horizontal="center" vertical="center"/>
    </xf>
    <xf numFmtId="0" fontId="36" fillId="12" borderId="2" xfId="0" applyFont="1" applyFill="1" applyBorder="1"/>
    <xf numFmtId="0" fontId="36" fillId="12" borderId="2" xfId="0" applyFont="1" applyFill="1" applyBorder="1" applyAlignment="1">
      <alignment horizontal="center" vertical="center"/>
    </xf>
    <xf numFmtId="0" fontId="37" fillId="12" borderId="2" xfId="0" applyFont="1" applyFill="1" applyBorder="1" applyAlignment="1">
      <alignment horizontal="center" vertical="center"/>
    </xf>
    <xf numFmtId="2" fontId="37" fillId="12" borderId="2" xfId="0" applyNumberFormat="1" applyFont="1" applyFill="1" applyBorder="1" applyAlignment="1">
      <alignment horizontal="center" vertical="center"/>
    </xf>
    <xf numFmtId="0" fontId="36" fillId="13" borderId="28" xfId="0" applyFont="1" applyFill="1" applyBorder="1" applyAlignment="1">
      <alignment horizontal="center" vertical="center"/>
    </xf>
    <xf numFmtId="16" fontId="37" fillId="13" borderId="33" xfId="0" applyNumberFormat="1" applyFont="1" applyFill="1" applyBorder="1" applyAlignment="1">
      <alignment horizontal="center" vertical="center"/>
    </xf>
    <xf numFmtId="0" fontId="37" fillId="13" borderId="33" xfId="0" applyFont="1" applyFill="1" applyBorder="1" applyAlignment="1">
      <alignment horizontal="center" vertical="center"/>
    </xf>
    <xf numFmtId="0" fontId="37" fillId="13" borderId="33" xfId="0" applyFont="1" applyFill="1" applyBorder="1" applyAlignment="1">
      <alignment horizontal="left" vertical="center"/>
    </xf>
    <xf numFmtId="16" fontId="36" fillId="12" borderId="2" xfId="0" applyNumberFormat="1" applyFont="1" applyFill="1" applyBorder="1" applyAlignment="1">
      <alignment horizontal="center" vertical="center"/>
    </xf>
    <xf numFmtId="0" fontId="36" fillId="13" borderId="2" xfId="0" applyFont="1" applyFill="1" applyBorder="1" applyAlignment="1">
      <alignment horizontal="center" vertical="center"/>
    </xf>
    <xf numFmtId="16" fontId="36" fillId="13" borderId="2" xfId="0" applyNumberFormat="1" applyFont="1" applyFill="1" applyBorder="1" applyAlignment="1">
      <alignment horizontal="center" vertical="center"/>
    </xf>
    <xf numFmtId="0" fontId="36" fillId="13" borderId="2" xfId="0" applyFont="1" applyFill="1" applyBorder="1"/>
    <xf numFmtId="0" fontId="37" fillId="13" borderId="2" xfId="0" applyFont="1" applyFill="1" applyBorder="1" applyAlignment="1">
      <alignment horizontal="center" vertical="center"/>
    </xf>
    <xf numFmtId="2" fontId="37" fillId="13" borderId="2" xfId="0" applyNumberFormat="1" applyFont="1" applyFill="1" applyBorder="1" applyAlignment="1">
      <alignment horizontal="center" vertical="center"/>
    </xf>
    <xf numFmtId="2" fontId="36" fillId="13" borderId="2" xfId="0" applyNumberFormat="1" applyFont="1" applyFill="1" applyBorder="1" applyAlignment="1">
      <alignment horizontal="center" vertical="center"/>
    </xf>
    <xf numFmtId="166" fontId="36" fillId="13" borderId="2" xfId="0" applyNumberFormat="1" applyFont="1" applyFill="1" applyBorder="1" applyAlignment="1">
      <alignment horizontal="center" vertical="center"/>
    </xf>
    <xf numFmtId="165" fontId="36" fillId="13" borderId="2" xfId="0" applyNumberFormat="1" applyFont="1" applyFill="1" applyBorder="1" applyAlignment="1">
      <alignment horizontal="center" vertical="center"/>
    </xf>
    <xf numFmtId="0" fontId="37" fillId="0" borderId="27" xfId="0" applyFont="1" applyBorder="1" applyAlignment="1">
      <alignment horizontal="center" vertical="center"/>
    </xf>
    <xf numFmtId="0" fontId="37" fillId="13" borderId="0" xfId="0" applyFont="1" applyFill="1" applyAlignment="1">
      <alignment horizontal="center" vertical="center"/>
    </xf>
    <xf numFmtId="0" fontId="36" fillId="14" borderId="2" xfId="0" applyFont="1" applyFill="1" applyBorder="1"/>
    <xf numFmtId="0" fontId="36" fillId="14" borderId="2" xfId="0" applyFont="1" applyFill="1" applyBorder="1" applyAlignment="1">
      <alignment horizontal="center"/>
    </xf>
    <xf numFmtId="0" fontId="36" fillId="14" borderId="30" xfId="0" applyFont="1" applyFill="1" applyBorder="1" applyAlignment="1">
      <alignment horizontal="center"/>
    </xf>
    <xf numFmtId="2" fontId="36" fillId="14" borderId="30" xfId="0" applyNumberFormat="1" applyFont="1" applyFill="1" applyBorder="1" applyAlignment="1">
      <alignment horizontal="center" vertical="center"/>
    </xf>
    <xf numFmtId="0" fontId="38" fillId="14" borderId="2" xfId="0" applyFont="1" applyFill="1" applyBorder="1" applyAlignment="1">
      <alignment horizontal="center" vertical="center"/>
    </xf>
    <xf numFmtId="0" fontId="36" fillId="14" borderId="17" xfId="0" applyFont="1" applyFill="1" applyBorder="1"/>
    <xf numFmtId="0" fontId="36" fillId="14" borderId="17" xfId="0" applyFont="1" applyFill="1" applyBorder="1" applyAlignment="1">
      <alignment horizontal="center"/>
    </xf>
    <xf numFmtId="0" fontId="36" fillId="14" borderId="31" xfId="0" applyFont="1" applyFill="1" applyBorder="1" applyAlignment="1">
      <alignment horizontal="center"/>
    </xf>
    <xf numFmtId="0" fontId="36" fillId="14" borderId="31" xfId="0" applyFont="1" applyFill="1" applyBorder="1"/>
    <xf numFmtId="0" fontId="36" fillId="14" borderId="31" xfId="0" applyFont="1" applyFill="1" applyBorder="1" applyAlignment="1">
      <alignment horizontal="center" vertical="center"/>
    </xf>
    <xf numFmtId="0" fontId="38" fillId="14" borderId="17" xfId="0" applyFont="1" applyFill="1" applyBorder="1" applyAlignment="1">
      <alignment horizontal="center" vertical="center"/>
    </xf>
    <xf numFmtId="43" fontId="40" fillId="2" borderId="2" xfId="0" applyNumberFormat="1" applyFont="1" applyFill="1" applyBorder="1" applyAlignment="1">
      <alignment horizontal="center" vertical="top"/>
    </xf>
    <xf numFmtId="0" fontId="40" fillId="2" borderId="2" xfId="0" applyFont="1" applyFill="1" applyBorder="1" applyAlignment="1">
      <alignment horizontal="center" vertical="center"/>
    </xf>
    <xf numFmtId="43" fontId="41" fillId="2" borderId="2" xfId="0" applyNumberFormat="1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left"/>
    </xf>
    <xf numFmtId="0" fontId="40" fillId="2" borderId="2" xfId="0" applyFont="1" applyFill="1" applyBorder="1" applyAlignment="1">
      <alignment horizontal="left"/>
    </xf>
    <xf numFmtId="43" fontId="36" fillId="2" borderId="2" xfId="0" applyNumberFormat="1" applyFont="1" applyFill="1" applyBorder="1" applyAlignment="1">
      <alignment horizontal="center" vertical="center"/>
    </xf>
    <xf numFmtId="43" fontId="40" fillId="2" borderId="2" xfId="0" applyNumberFormat="1" applyFont="1" applyFill="1" applyBorder="1" applyAlignment="1">
      <alignment horizontal="center" vertical="center"/>
    </xf>
    <xf numFmtId="0" fontId="1" fillId="7" borderId="24" xfId="0" applyFont="1" applyFill="1" applyBorder="1"/>
    <xf numFmtId="2" fontId="38" fillId="14" borderId="30" xfId="0" applyNumberFormat="1" applyFont="1" applyFill="1" applyBorder="1" applyAlignment="1">
      <alignment horizontal="center" vertical="center"/>
    </xf>
    <xf numFmtId="2" fontId="38" fillId="14" borderId="31" xfId="0" applyNumberFormat="1" applyFont="1" applyFill="1" applyBorder="1" applyAlignment="1">
      <alignment horizontal="center" vertical="center"/>
    </xf>
    <xf numFmtId="16" fontId="36" fillId="14" borderId="34" xfId="0" applyNumberFormat="1" applyFont="1" applyFill="1" applyBorder="1" applyAlignment="1">
      <alignment horizontal="center"/>
    </xf>
    <xf numFmtId="0" fontId="37" fillId="13" borderId="24" xfId="0" applyFont="1" applyFill="1" applyBorder="1" applyAlignment="1">
      <alignment horizontal="center" vertical="center"/>
    </xf>
    <xf numFmtId="0" fontId="36" fillId="14" borderId="32" xfId="0" applyFont="1" applyFill="1" applyBorder="1"/>
    <xf numFmtId="0" fontId="36" fillId="14" borderId="32" xfId="0" applyFont="1" applyFill="1" applyBorder="1" applyAlignment="1">
      <alignment horizontal="center"/>
    </xf>
    <xf numFmtId="0" fontId="36" fillId="14" borderId="34" xfId="0" applyFont="1" applyFill="1" applyBorder="1" applyAlignment="1">
      <alignment horizontal="center"/>
    </xf>
    <xf numFmtId="0" fontId="36" fillId="14" borderId="34" xfId="0" applyFont="1" applyFill="1" applyBorder="1" applyAlignment="1">
      <alignment horizontal="center" vertical="center"/>
    </xf>
    <xf numFmtId="2" fontId="36" fillId="14" borderId="34" xfId="0" applyNumberFormat="1" applyFont="1" applyFill="1" applyBorder="1" applyAlignment="1">
      <alignment horizontal="center" vertical="center"/>
    </xf>
    <xf numFmtId="165" fontId="40" fillId="13" borderId="27" xfId="0" applyNumberFormat="1" applyFont="1" applyFill="1" applyBorder="1" applyAlignment="1">
      <alignment horizontal="center" vertical="center"/>
    </xf>
    <xf numFmtId="15" fontId="36" fillId="13" borderId="2" xfId="0" applyNumberFormat="1" applyFont="1" applyFill="1" applyBorder="1" applyAlignment="1">
      <alignment horizontal="center" vertical="center"/>
    </xf>
    <xf numFmtId="0" fontId="41" fillId="13" borderId="2" xfId="0" applyFont="1" applyFill="1" applyBorder="1"/>
    <xf numFmtId="43" fontId="40" fillId="13" borderId="2" xfId="0" applyNumberFormat="1" applyFont="1" applyFill="1" applyBorder="1" applyAlignment="1">
      <alignment horizontal="center" vertical="top"/>
    </xf>
    <xf numFmtId="0" fontId="40" fillId="13" borderId="2" xfId="0" applyFont="1" applyFill="1" applyBorder="1" applyAlignment="1">
      <alignment horizontal="center" vertical="center"/>
    </xf>
    <xf numFmtId="0" fontId="40" fillId="13" borderId="2" xfId="0" applyFont="1" applyFill="1" applyBorder="1" applyAlignment="1">
      <alignment horizontal="center" vertical="top"/>
    </xf>
    <xf numFmtId="43" fontId="36" fillId="2" borderId="2" xfId="0" applyNumberFormat="1" applyFont="1" applyFill="1" applyBorder="1" applyAlignment="1">
      <alignment horizontal="center" vertical="top"/>
    </xf>
    <xf numFmtId="0" fontId="36" fillId="12" borderId="28" xfId="0" applyFont="1" applyFill="1" applyBorder="1" applyAlignment="1">
      <alignment horizontal="center" vertical="center"/>
    </xf>
    <xf numFmtId="16" fontId="37" fillId="12" borderId="33" xfId="0" applyNumberFormat="1" applyFont="1" applyFill="1" applyBorder="1" applyAlignment="1">
      <alignment horizontal="center" vertical="center"/>
    </xf>
    <xf numFmtId="0" fontId="37" fillId="12" borderId="33" xfId="0" applyFont="1" applyFill="1" applyBorder="1" applyAlignment="1">
      <alignment horizontal="center" vertical="center"/>
    </xf>
    <xf numFmtId="0" fontId="37" fillId="12" borderId="33" xfId="0" applyFont="1" applyFill="1" applyBorder="1" applyAlignment="1">
      <alignment horizontal="left" vertical="center"/>
    </xf>
    <xf numFmtId="16" fontId="36" fillId="14" borderId="31" xfId="0" applyNumberFormat="1" applyFont="1" applyFill="1" applyBorder="1" applyAlignment="1">
      <alignment horizontal="center"/>
    </xf>
    <xf numFmtId="2" fontId="36" fillId="14" borderId="31" xfId="0" applyNumberFormat="1" applyFont="1" applyFill="1" applyBorder="1" applyAlignment="1">
      <alignment horizontal="center" vertical="center"/>
    </xf>
    <xf numFmtId="0" fontId="37" fillId="15" borderId="2" xfId="0" applyFont="1" applyFill="1" applyBorder="1" applyAlignment="1">
      <alignment horizontal="center" vertical="center"/>
    </xf>
    <xf numFmtId="0" fontId="36" fillId="15" borderId="2" xfId="0" applyFont="1" applyFill="1" applyBorder="1" applyAlignment="1">
      <alignment horizontal="center" vertical="center"/>
    </xf>
    <xf numFmtId="2" fontId="36" fillId="15" borderId="2" xfId="0" applyNumberFormat="1" applyFont="1" applyFill="1" applyBorder="1" applyAlignment="1">
      <alignment horizontal="center" vertical="center"/>
    </xf>
    <xf numFmtId="166" fontId="36" fillId="15" borderId="2" xfId="0" applyNumberFormat="1" applyFont="1" applyFill="1" applyBorder="1" applyAlignment="1">
      <alignment horizontal="center" vertical="center"/>
    </xf>
    <xf numFmtId="165" fontId="36" fillId="15" borderId="2" xfId="0" applyNumberFormat="1" applyFont="1" applyFill="1" applyBorder="1" applyAlignment="1">
      <alignment horizontal="center" vertical="center"/>
    </xf>
    <xf numFmtId="16" fontId="36" fillId="15" borderId="2" xfId="0" applyNumberFormat="1" applyFont="1" applyFill="1" applyBorder="1" applyAlignment="1">
      <alignment horizontal="center" vertical="center"/>
    </xf>
    <xf numFmtId="0" fontId="36" fillId="15" borderId="2" xfId="0" applyFont="1" applyFill="1" applyBorder="1"/>
    <xf numFmtId="2" fontId="37" fillId="15" borderId="2" xfId="0" applyNumberFormat="1" applyFont="1" applyFill="1" applyBorder="1" applyAlignment="1">
      <alignment horizontal="center" vertical="center"/>
    </xf>
    <xf numFmtId="43" fontId="36" fillId="13" borderId="2" xfId="0" applyNumberFormat="1" applyFont="1" applyFill="1" applyBorder="1" applyAlignment="1">
      <alignment horizontal="center" vertical="top"/>
    </xf>
    <xf numFmtId="49" fontId="37" fillId="13" borderId="33" xfId="0" applyNumberFormat="1" applyFont="1" applyFill="1" applyBorder="1" applyAlignment="1">
      <alignment horizontal="center" vertical="center"/>
    </xf>
    <xf numFmtId="49" fontId="37" fillId="12" borderId="33" xfId="0" applyNumberFormat="1" applyFont="1" applyFill="1" applyBorder="1" applyAlignment="1">
      <alignment horizontal="center" vertical="center"/>
    </xf>
    <xf numFmtId="0" fontId="37" fillId="13" borderId="2" xfId="0" applyFont="1" applyFill="1" applyBorder="1"/>
    <xf numFmtId="0" fontId="36" fillId="13" borderId="2" xfId="0" applyFont="1" applyFill="1" applyBorder="1" applyAlignment="1">
      <alignment horizontal="center" vertical="top"/>
    </xf>
    <xf numFmtId="0" fontId="1" fillId="14" borderId="2" xfId="0" applyFont="1" applyFill="1" applyBorder="1" applyAlignment="1">
      <alignment horizontal="center" vertical="center"/>
    </xf>
    <xf numFmtId="165" fontId="36" fillId="14" borderId="2" xfId="0" applyNumberFormat="1" applyFont="1" applyFill="1" applyBorder="1" applyAlignment="1">
      <alignment horizontal="center" vertical="center"/>
    </xf>
    <xf numFmtId="15" fontId="1" fillId="14" borderId="2" xfId="0" applyNumberFormat="1" applyFont="1" applyFill="1" applyBorder="1" applyAlignment="1">
      <alignment horizontal="center" vertical="center"/>
    </xf>
    <xf numFmtId="0" fontId="40" fillId="14" borderId="2" xfId="0" applyFont="1" applyFill="1" applyBorder="1" applyAlignment="1">
      <alignment horizontal="left"/>
    </xf>
    <xf numFmtId="43" fontId="36" fillId="14" borderId="2" xfId="0" applyNumberFormat="1" applyFont="1" applyFill="1" applyBorder="1" applyAlignment="1">
      <alignment horizontal="center" vertical="top"/>
    </xf>
    <xf numFmtId="0" fontId="36" fillId="14" borderId="2" xfId="0" applyFont="1" applyFill="1" applyBorder="1" applyAlignment="1">
      <alignment horizontal="center" vertical="center"/>
    </xf>
    <xf numFmtId="2" fontId="36" fillId="12" borderId="2" xfId="0" applyNumberFormat="1" applyFont="1" applyFill="1" applyBorder="1" applyAlignment="1">
      <alignment horizontal="center" vertical="center"/>
    </xf>
    <xf numFmtId="166" fontId="36" fillId="12" borderId="2" xfId="0" applyNumberFormat="1" applyFont="1" applyFill="1" applyBorder="1" applyAlignment="1">
      <alignment horizontal="center" vertical="center"/>
    </xf>
    <xf numFmtId="165" fontId="36" fillId="12" borderId="2" xfId="0" applyNumberFormat="1" applyFont="1" applyFill="1" applyBorder="1" applyAlignment="1">
      <alignment horizontal="center" vertical="center"/>
    </xf>
    <xf numFmtId="0" fontId="37" fillId="0" borderId="36" xfId="0" applyFont="1" applyBorder="1" applyAlignment="1">
      <alignment horizontal="center" vertical="center"/>
    </xf>
    <xf numFmtId="0" fontId="36" fillId="13" borderId="24" xfId="0" applyFont="1" applyFill="1" applyBorder="1" applyAlignment="1">
      <alignment horizontal="center" vertical="center"/>
    </xf>
    <xf numFmtId="0" fontId="37" fillId="13" borderId="7" xfId="0" applyFont="1" applyFill="1" applyBorder="1" applyAlignment="1">
      <alignment horizontal="center" vertical="center"/>
    </xf>
    <xf numFmtId="0" fontId="36" fillId="13" borderId="7" xfId="0" applyFont="1" applyFill="1" applyBorder="1" applyAlignment="1">
      <alignment horizontal="center" vertical="center"/>
    </xf>
    <xf numFmtId="2" fontId="36" fillId="13" borderId="7" xfId="0" applyNumberFormat="1" applyFont="1" applyFill="1" applyBorder="1" applyAlignment="1">
      <alignment horizontal="center" vertical="center"/>
    </xf>
    <xf numFmtId="166" fontId="36" fillId="13" borderId="7" xfId="0" applyNumberFormat="1" applyFont="1" applyFill="1" applyBorder="1" applyAlignment="1">
      <alignment horizontal="center" vertical="center"/>
    </xf>
    <xf numFmtId="165" fontId="36" fillId="13" borderId="7" xfId="0" applyNumberFormat="1" applyFont="1" applyFill="1" applyBorder="1" applyAlignment="1">
      <alignment horizontal="center" vertical="center"/>
    </xf>
    <xf numFmtId="0" fontId="37" fillId="13" borderId="35" xfId="0" applyFont="1" applyFill="1" applyBorder="1" applyAlignment="1">
      <alignment horizontal="center" vertical="center"/>
    </xf>
    <xf numFmtId="0" fontId="37" fillId="13" borderId="35" xfId="0" applyFont="1" applyFill="1" applyBorder="1" applyAlignment="1">
      <alignment horizontal="left" vertical="center"/>
    </xf>
    <xf numFmtId="49" fontId="37" fillId="13" borderId="35" xfId="0" applyNumberFormat="1" applyFont="1" applyFill="1" applyBorder="1" applyAlignment="1">
      <alignment horizontal="center" vertical="center"/>
    </xf>
    <xf numFmtId="16" fontId="37" fillId="0" borderId="36" xfId="0" applyNumberFormat="1" applyFont="1" applyBorder="1" applyAlignment="1">
      <alignment horizontal="center" vertical="center"/>
    </xf>
    <xf numFmtId="0" fontId="37" fillId="0" borderId="36" xfId="0" applyFont="1" applyBorder="1" applyAlignment="1">
      <alignment horizontal="left" vertical="center"/>
    </xf>
    <xf numFmtId="0" fontId="36" fillId="0" borderId="36" xfId="0" applyFont="1" applyBorder="1" applyAlignment="1">
      <alignment horizontal="center" vertical="center"/>
    </xf>
    <xf numFmtId="2" fontId="36" fillId="0" borderId="36" xfId="0" applyNumberFormat="1" applyFont="1" applyBorder="1" applyAlignment="1">
      <alignment horizontal="center" vertical="center"/>
    </xf>
    <xf numFmtId="166" fontId="36" fillId="0" borderId="36" xfId="0" applyNumberFormat="1" applyFont="1" applyBorder="1" applyAlignment="1">
      <alignment horizontal="center" vertical="center"/>
    </xf>
    <xf numFmtId="165" fontId="36" fillId="0" borderId="36" xfId="0" applyNumberFormat="1" applyFont="1" applyBorder="1" applyAlignment="1">
      <alignment horizontal="center" vertical="center"/>
    </xf>
    <xf numFmtId="0" fontId="36" fillId="0" borderId="33" xfId="0" applyFont="1" applyBorder="1" applyAlignment="1">
      <alignment horizontal="center" vertical="center"/>
    </xf>
    <xf numFmtId="165" fontId="36" fillId="0" borderId="33" xfId="0" applyNumberFormat="1" applyFont="1" applyBorder="1" applyAlignment="1">
      <alignment horizontal="center" vertical="center"/>
    </xf>
    <xf numFmtId="0" fontId="37" fillId="0" borderId="33" xfId="0" applyFont="1" applyBorder="1" applyAlignment="1">
      <alignment horizontal="center" vertical="center"/>
    </xf>
    <xf numFmtId="0" fontId="37" fillId="0" borderId="33" xfId="0" applyFont="1" applyBorder="1" applyAlignment="1">
      <alignment horizontal="left" vertical="center"/>
    </xf>
    <xf numFmtId="49" fontId="37" fillId="0" borderId="33" xfId="0" applyNumberFormat="1" applyFont="1" applyBorder="1" applyAlignment="1">
      <alignment horizontal="center" vertical="center"/>
    </xf>
    <xf numFmtId="2" fontId="36" fillId="0" borderId="33" xfId="0" applyNumberFormat="1" applyFont="1" applyBorder="1" applyAlignment="1">
      <alignment horizontal="center" vertical="center"/>
    </xf>
    <xf numFmtId="166" fontId="36" fillId="0" borderId="33" xfId="0" applyNumberFormat="1" applyFont="1" applyBorder="1" applyAlignment="1">
      <alignment horizontal="center" vertical="center"/>
    </xf>
    <xf numFmtId="49" fontId="36" fillId="12" borderId="2" xfId="0" applyNumberFormat="1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0" fontId="11" fillId="0" borderId="13" xfId="0" applyFont="1" applyBorder="1"/>
    <xf numFmtId="0" fontId="11" fillId="0" borderId="14" xfId="0" applyFont="1" applyBorder="1"/>
    <xf numFmtId="0" fontId="4" fillId="4" borderId="9" xfId="0" applyFont="1" applyFill="1" applyBorder="1" applyAlignment="1">
      <alignment horizontal="center" vertical="center" wrapText="1"/>
    </xf>
    <xf numFmtId="0" fontId="11" fillId="0" borderId="16" xfId="0" applyFont="1" applyBorder="1"/>
    <xf numFmtId="0" fontId="4" fillId="4" borderId="10" xfId="0" applyFont="1" applyFill="1" applyBorder="1" applyAlignment="1">
      <alignment horizontal="left" vertical="center" wrapText="1"/>
    </xf>
    <xf numFmtId="0" fontId="11" fillId="0" borderId="17" xfId="0" applyFont="1" applyBorder="1"/>
    <xf numFmtId="0" fontId="11" fillId="0" borderId="22" xfId="0" applyFont="1" applyBorder="1"/>
    <xf numFmtId="0" fontId="11" fillId="0" borderId="21" xfId="0" applyFont="1" applyBorder="1"/>
    <xf numFmtId="0" fontId="4" fillId="4" borderId="10" xfId="0" applyFont="1" applyFill="1" applyBorder="1" applyAlignment="1">
      <alignment horizontal="center" vertical="center" wrapText="1"/>
    </xf>
    <xf numFmtId="0" fontId="25" fillId="2" borderId="23" xfId="0" applyFont="1" applyFill="1" applyBorder="1"/>
    <xf numFmtId="0" fontId="11" fillId="0" borderId="24" xfId="0" applyFont="1" applyBorder="1"/>
    <xf numFmtId="2" fontId="30" fillId="2" borderId="23" xfId="0" applyNumberFormat="1" applyFont="1" applyFill="1" applyBorder="1" applyAlignment="1">
      <alignment horizontal="left" wrapText="1"/>
    </xf>
    <xf numFmtId="0" fontId="37" fillId="12" borderId="37" xfId="0" applyFont="1" applyFill="1" applyBorder="1" applyAlignment="1">
      <alignment horizontal="center" vertical="center"/>
    </xf>
    <xf numFmtId="0" fontId="37" fillId="12" borderId="38" xfId="0" applyFont="1" applyFill="1" applyBorder="1" applyAlignment="1">
      <alignment horizontal="center" vertical="center"/>
    </xf>
    <xf numFmtId="0" fontId="1" fillId="14" borderId="7" xfId="0" applyFont="1" applyFill="1" applyBorder="1" applyAlignment="1">
      <alignment horizontal="center" vertical="center"/>
    </xf>
    <xf numFmtId="0" fontId="38" fillId="14" borderId="27" xfId="0" applyFont="1" applyFill="1" applyBorder="1" applyAlignment="1">
      <alignment horizontal="center" vertical="center"/>
    </xf>
    <xf numFmtId="165" fontId="38" fillId="14" borderId="7" xfId="0" applyNumberFormat="1" applyFont="1" applyFill="1" applyBorder="1" applyAlignment="1">
      <alignment horizontal="center" vertical="center"/>
    </xf>
    <xf numFmtId="165" fontId="38" fillId="14" borderId="27" xfId="0" applyNumberFormat="1" applyFont="1" applyFill="1" applyBorder="1" applyAlignment="1">
      <alignment horizontal="center" vertical="center"/>
    </xf>
    <xf numFmtId="0" fontId="36" fillId="14" borderId="7" xfId="0" applyFont="1" applyFill="1" applyBorder="1" applyAlignment="1">
      <alignment horizontal="center" vertical="center"/>
    </xf>
    <xf numFmtId="0" fontId="11" fillId="13" borderId="17" xfId="0" applyFont="1" applyFill="1" applyBorder="1"/>
    <xf numFmtId="16" fontId="36" fillId="14" borderId="29" xfId="0" applyNumberFormat="1" applyFont="1" applyFill="1" applyBorder="1" applyAlignment="1">
      <alignment horizontal="center" vertical="center"/>
    </xf>
    <xf numFmtId="0" fontId="11" fillId="13" borderId="31" xfId="0" applyFont="1" applyFill="1" applyBorder="1"/>
    <xf numFmtId="0" fontId="36" fillId="14" borderId="27" xfId="0" applyFont="1" applyFill="1" applyBorder="1" applyAlignment="1">
      <alignment horizontal="center" vertical="center"/>
    </xf>
    <xf numFmtId="166" fontId="38" fillId="14" borderId="7" xfId="0" applyNumberFormat="1" applyFont="1" applyFill="1" applyBorder="1" applyAlignment="1">
      <alignment horizontal="center" vertical="center"/>
    </xf>
    <xf numFmtId="166" fontId="38" fillId="14" borderId="27" xfId="0" applyNumberFormat="1" applyFont="1" applyFill="1" applyBorder="1" applyAlignment="1">
      <alignment horizontal="center" vertical="center"/>
    </xf>
    <xf numFmtId="0" fontId="38" fillId="14" borderId="7" xfId="0" applyFont="1" applyFill="1" applyBorder="1" applyAlignment="1">
      <alignment horizontal="center" vertical="center"/>
    </xf>
    <xf numFmtId="0" fontId="37" fillId="15" borderId="7" xfId="0" applyFont="1" applyFill="1" applyBorder="1" applyAlignment="1">
      <alignment horizontal="center" vertical="center"/>
    </xf>
    <xf numFmtId="0" fontId="37" fillId="15" borderId="27" xfId="0" applyFont="1" applyFill="1" applyBorder="1" applyAlignment="1">
      <alignment horizontal="center" vertical="center"/>
    </xf>
    <xf numFmtId="0" fontId="36" fillId="16" borderId="2" xfId="0" applyFont="1" applyFill="1" applyBorder="1" applyAlignment="1">
      <alignment horizontal="center" vertical="center"/>
    </xf>
    <xf numFmtId="165" fontId="36" fillId="16" borderId="27" xfId="0" applyNumberFormat="1" applyFont="1" applyFill="1" applyBorder="1" applyAlignment="1">
      <alignment horizontal="center" vertical="center"/>
    </xf>
    <xf numFmtId="15" fontId="36" fillId="16" borderId="2" xfId="0" applyNumberFormat="1" applyFont="1" applyFill="1" applyBorder="1" applyAlignment="1">
      <alignment horizontal="center" vertical="center"/>
    </xf>
    <xf numFmtId="0" fontId="37" fillId="16" borderId="2" xfId="0" applyFont="1" applyFill="1" applyBorder="1"/>
    <xf numFmtId="43" fontId="36" fillId="16" borderId="2" xfId="0" applyNumberFormat="1" applyFont="1" applyFill="1" applyBorder="1" applyAlignment="1">
      <alignment horizontal="center" vertical="top"/>
    </xf>
    <xf numFmtId="0" fontId="36" fillId="16" borderId="2" xfId="0" applyFont="1" applyFill="1" applyBorder="1" applyAlignment="1">
      <alignment horizontal="center" vertical="top"/>
    </xf>
    <xf numFmtId="0" fontId="37" fillId="16" borderId="2" xfId="0" applyFont="1" applyFill="1" applyBorder="1" applyAlignment="1">
      <alignment horizontal="center" vertical="center"/>
    </xf>
    <xf numFmtId="2" fontId="37" fillId="16" borderId="2" xfId="0" applyNumberFormat="1" applyFont="1" applyFill="1" applyBorder="1" applyAlignment="1">
      <alignment horizontal="center" vertical="center"/>
    </xf>
    <xf numFmtId="10" fontId="37" fillId="16" borderId="2" xfId="0" applyNumberFormat="1" applyFont="1" applyFill="1" applyBorder="1" applyAlignment="1">
      <alignment horizontal="center" vertical="center" wrapText="1"/>
    </xf>
    <xf numFmtId="16" fontId="37" fillId="16" borderId="27" xfId="0" applyNumberFormat="1" applyFont="1" applyFill="1" applyBorder="1" applyAlignment="1">
      <alignment horizontal="center" vertical="center"/>
    </xf>
    <xf numFmtId="16" fontId="37" fillId="12" borderId="39" xfId="0" applyNumberFormat="1" applyFont="1" applyFill="1" applyBorder="1" applyAlignment="1">
      <alignment horizontal="center" vertical="center"/>
    </xf>
    <xf numFmtId="16" fontId="37" fillId="12" borderId="40" xfId="0" applyNumberFormat="1" applyFont="1" applyFill="1" applyBorder="1" applyAlignment="1">
      <alignment horizontal="center" vertical="center"/>
    </xf>
    <xf numFmtId="0" fontId="36" fillId="12" borderId="28" xfId="0" applyFont="1" applyFill="1" applyBorder="1" applyAlignment="1">
      <alignment horizontal="center" vertical="center"/>
    </xf>
    <xf numFmtId="0" fontId="36" fillId="12" borderId="4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205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214</xdr:row>
      <xdr:rowOff>85725</xdr:rowOff>
    </xdr:from>
    <xdr:ext cx="3590925" cy="800100"/>
    <xdr:pic>
      <xdr:nvPicPr>
        <xdr:cNvPr id="3" name="image3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219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171450</xdr:colOff>
      <xdr:row>218</xdr:row>
      <xdr:rowOff>76200</xdr:rowOff>
    </xdr:from>
    <xdr:ext cx="3590925" cy="800100"/>
    <xdr:pic>
      <xdr:nvPicPr>
        <xdr:cNvPr id="3" name="image5.pn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511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511</xdr:row>
      <xdr:rowOff>95250</xdr:rowOff>
    </xdr:from>
    <xdr:ext cx="3962400" cy="657225"/>
    <xdr:pic>
      <xdr:nvPicPr>
        <xdr:cNvPr id="3" name="image7.pn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C19" sqref="C19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45103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6"/>
  <sheetViews>
    <sheetView zoomScale="85" zoomScaleNormal="85" workbookViewId="0">
      <pane ySplit="10" topLeftCell="A11" activePane="bottomLeft" state="frozen"/>
      <selection pane="bottomLeft" activeCell="G17" sqref="G17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45103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17" t="s">
        <v>16</v>
      </c>
      <c r="B9" s="419" t="s">
        <v>17</v>
      </c>
      <c r="C9" s="419" t="s">
        <v>18</v>
      </c>
      <c r="D9" s="419" t="s">
        <v>19</v>
      </c>
      <c r="E9" s="26" t="s">
        <v>20</v>
      </c>
      <c r="F9" s="26" t="s">
        <v>21</v>
      </c>
      <c r="G9" s="414" t="s">
        <v>22</v>
      </c>
      <c r="H9" s="415"/>
      <c r="I9" s="416"/>
      <c r="J9" s="414" t="s">
        <v>23</v>
      </c>
      <c r="K9" s="415"/>
      <c r="L9" s="416"/>
      <c r="M9" s="26"/>
      <c r="N9" s="27"/>
      <c r="O9" s="27"/>
      <c r="P9" s="27"/>
    </row>
    <row r="10" spans="1:16" ht="59.25" customHeight="1">
      <c r="A10" s="418"/>
      <c r="B10" s="420"/>
      <c r="C10" s="420"/>
      <c r="D10" s="420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45106</v>
      </c>
      <c r="E11" s="35">
        <v>18705.900000000001</v>
      </c>
      <c r="F11" s="35">
        <v>18734.716666666667</v>
      </c>
      <c r="G11" s="36">
        <v>18661.183333333334</v>
      </c>
      <c r="H11" s="36">
        <v>18616.466666666667</v>
      </c>
      <c r="I11" s="36">
        <v>18542.933333333334</v>
      </c>
      <c r="J11" s="36">
        <v>18779.433333333334</v>
      </c>
      <c r="K11" s="36">
        <v>18852.966666666667</v>
      </c>
      <c r="L11" s="36">
        <v>18897.683333333334</v>
      </c>
      <c r="M11" s="37">
        <v>18808.25</v>
      </c>
      <c r="N11" s="37">
        <v>18690</v>
      </c>
      <c r="O11" s="38">
        <v>11123350</v>
      </c>
      <c r="P11" s="39">
        <v>-7.187080193913907E-2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45106</v>
      </c>
      <c r="E12" s="40">
        <v>43671.65</v>
      </c>
      <c r="F12" s="40">
        <v>43694.916666666664</v>
      </c>
      <c r="G12" s="41">
        <v>43539.833333333328</v>
      </c>
      <c r="H12" s="41">
        <v>43408.016666666663</v>
      </c>
      <c r="I12" s="41">
        <v>43252.933333333327</v>
      </c>
      <c r="J12" s="41">
        <v>43826.73333333333</v>
      </c>
      <c r="K12" s="41">
        <v>43981.816666666658</v>
      </c>
      <c r="L12" s="41">
        <v>44113.633333333331</v>
      </c>
      <c r="M12" s="31">
        <v>43850</v>
      </c>
      <c r="N12" s="31">
        <v>43563.1</v>
      </c>
      <c r="O12" s="42">
        <v>2844480</v>
      </c>
      <c r="P12" s="43">
        <v>4.2694125021535842E-2</v>
      </c>
    </row>
    <row r="13" spans="1:16" ht="12.75" customHeight="1">
      <c r="A13" s="31">
        <v>3</v>
      </c>
      <c r="B13" s="32" t="s">
        <v>35</v>
      </c>
      <c r="C13" s="33" t="s">
        <v>38</v>
      </c>
      <c r="D13" s="34">
        <v>45104</v>
      </c>
      <c r="E13" s="40">
        <v>19539</v>
      </c>
      <c r="F13" s="40">
        <v>19558.666666666668</v>
      </c>
      <c r="G13" s="41">
        <v>19486.933333333334</v>
      </c>
      <c r="H13" s="41">
        <v>19434.866666666665</v>
      </c>
      <c r="I13" s="41">
        <v>19363.133333333331</v>
      </c>
      <c r="J13" s="41">
        <v>19610.733333333337</v>
      </c>
      <c r="K13" s="41">
        <v>19682.466666666667</v>
      </c>
      <c r="L13" s="41">
        <v>19734.53333333334</v>
      </c>
      <c r="M13" s="31">
        <v>19630.400000000001</v>
      </c>
      <c r="N13" s="31">
        <v>19506.599999999999</v>
      </c>
      <c r="O13" s="42">
        <v>46200</v>
      </c>
      <c r="P13" s="43">
        <v>-0.18890449438202248</v>
      </c>
    </row>
    <row r="14" spans="1:16" ht="12.75" customHeight="1">
      <c r="A14" s="31">
        <v>4</v>
      </c>
      <c r="B14" s="32" t="s">
        <v>35</v>
      </c>
      <c r="C14" s="33" t="s">
        <v>39</v>
      </c>
      <c r="D14" s="34">
        <v>45104</v>
      </c>
      <c r="E14" s="40">
        <v>8010.8</v>
      </c>
      <c r="F14" s="40">
        <v>8018.2333333333327</v>
      </c>
      <c r="G14" s="41">
        <v>7976.4666666666653</v>
      </c>
      <c r="H14" s="41">
        <v>7942.1333333333323</v>
      </c>
      <c r="I14" s="41">
        <v>7900.366666666665</v>
      </c>
      <c r="J14" s="41">
        <v>8052.5666666666657</v>
      </c>
      <c r="K14" s="41">
        <v>8094.3333333333339</v>
      </c>
      <c r="L14" s="41">
        <v>8128.6666666666661</v>
      </c>
      <c r="M14" s="31">
        <v>8060</v>
      </c>
      <c r="N14" s="31">
        <v>7983.9</v>
      </c>
      <c r="O14" s="42">
        <v>11550</v>
      </c>
      <c r="P14" s="43">
        <v>9.2198581560283682E-2</v>
      </c>
    </row>
    <row r="15" spans="1:16" ht="12.75" customHeight="1">
      <c r="A15" s="31">
        <v>5</v>
      </c>
      <c r="B15" s="32" t="s">
        <v>40</v>
      </c>
      <c r="C15" s="33" t="s">
        <v>41</v>
      </c>
      <c r="D15" s="34">
        <v>45106</v>
      </c>
      <c r="E15" s="40">
        <v>502.1</v>
      </c>
      <c r="F15" s="40">
        <v>509.23333333333329</v>
      </c>
      <c r="G15" s="41">
        <v>493.21666666666658</v>
      </c>
      <c r="H15" s="41">
        <v>484.33333333333331</v>
      </c>
      <c r="I15" s="41">
        <v>468.31666666666661</v>
      </c>
      <c r="J15" s="41">
        <v>518.11666666666656</v>
      </c>
      <c r="K15" s="41">
        <v>534.13333333333333</v>
      </c>
      <c r="L15" s="41">
        <v>543.01666666666654</v>
      </c>
      <c r="M15" s="31">
        <v>525.25</v>
      </c>
      <c r="N15" s="31">
        <v>500.35</v>
      </c>
      <c r="O15" s="42">
        <v>7571750</v>
      </c>
      <c r="P15" s="43">
        <v>9.749027054057384E-2</v>
      </c>
    </row>
    <row r="16" spans="1:16" ht="12.75" customHeight="1">
      <c r="A16" s="31">
        <v>6</v>
      </c>
      <c r="B16" s="32" t="s">
        <v>42</v>
      </c>
      <c r="C16" s="33" t="s">
        <v>43</v>
      </c>
      <c r="D16" s="34">
        <v>45106</v>
      </c>
      <c r="E16" s="40">
        <v>4253</v>
      </c>
      <c r="F16" s="40">
        <v>4263.8666666666668</v>
      </c>
      <c r="G16" s="41">
        <v>4227.7333333333336</v>
      </c>
      <c r="H16" s="41">
        <v>4202.4666666666672</v>
      </c>
      <c r="I16" s="41">
        <v>4166.3333333333339</v>
      </c>
      <c r="J16" s="41">
        <v>4289.1333333333332</v>
      </c>
      <c r="K16" s="41">
        <v>4325.2666666666664</v>
      </c>
      <c r="L16" s="41">
        <v>4350.5333333333328</v>
      </c>
      <c r="M16" s="31">
        <v>4300</v>
      </c>
      <c r="N16" s="31">
        <v>4238.6000000000004</v>
      </c>
      <c r="O16" s="42">
        <v>1447000</v>
      </c>
      <c r="P16" s="43">
        <v>3.9698221663373452E-2</v>
      </c>
    </row>
    <row r="17" spans="1:16" ht="12.75" customHeight="1">
      <c r="A17" s="31">
        <v>7</v>
      </c>
      <c r="B17" s="32" t="s">
        <v>44</v>
      </c>
      <c r="C17" s="33" t="s">
        <v>45</v>
      </c>
      <c r="D17" s="34">
        <v>45106</v>
      </c>
      <c r="E17" s="40">
        <v>22672.45</v>
      </c>
      <c r="F17" s="40">
        <v>22615.016666666666</v>
      </c>
      <c r="G17" s="41">
        <v>22477.433333333334</v>
      </c>
      <c r="H17" s="41">
        <v>22282.416666666668</v>
      </c>
      <c r="I17" s="41">
        <v>22144.833333333336</v>
      </c>
      <c r="J17" s="41">
        <v>22810.033333333333</v>
      </c>
      <c r="K17" s="41">
        <v>22947.616666666669</v>
      </c>
      <c r="L17" s="41">
        <v>23142.633333333331</v>
      </c>
      <c r="M17" s="31">
        <v>22752.6</v>
      </c>
      <c r="N17" s="31">
        <v>22420</v>
      </c>
      <c r="O17" s="42">
        <v>62560</v>
      </c>
      <c r="P17" s="43">
        <v>7.7319587628865982E-3</v>
      </c>
    </row>
    <row r="18" spans="1:16" ht="12.75" customHeight="1">
      <c r="A18" s="31">
        <v>8</v>
      </c>
      <c r="B18" s="32" t="s">
        <v>46</v>
      </c>
      <c r="C18" s="33" t="s">
        <v>47</v>
      </c>
      <c r="D18" s="34">
        <v>45106</v>
      </c>
      <c r="E18" s="40">
        <v>175.1</v>
      </c>
      <c r="F18" s="40">
        <v>172.81666666666669</v>
      </c>
      <c r="G18" s="41">
        <v>169.83333333333337</v>
      </c>
      <c r="H18" s="41">
        <v>164.56666666666669</v>
      </c>
      <c r="I18" s="41">
        <v>161.58333333333337</v>
      </c>
      <c r="J18" s="41">
        <v>178.08333333333337</v>
      </c>
      <c r="K18" s="41">
        <v>181.06666666666666</v>
      </c>
      <c r="L18" s="41">
        <v>186.33333333333337</v>
      </c>
      <c r="M18" s="31">
        <v>175.8</v>
      </c>
      <c r="N18" s="31">
        <v>167.55</v>
      </c>
      <c r="O18" s="42">
        <v>35472600</v>
      </c>
      <c r="P18" s="43">
        <v>5.5939559556341424E-2</v>
      </c>
    </row>
    <row r="19" spans="1:16" ht="12.75" customHeight="1">
      <c r="A19" s="31">
        <v>9</v>
      </c>
      <c r="B19" s="32" t="s">
        <v>48</v>
      </c>
      <c r="C19" s="33" t="s">
        <v>49</v>
      </c>
      <c r="D19" s="34">
        <v>45106</v>
      </c>
      <c r="E19" s="40">
        <v>203.7</v>
      </c>
      <c r="F19" s="40">
        <v>205.35</v>
      </c>
      <c r="G19" s="41">
        <v>201.1</v>
      </c>
      <c r="H19" s="41">
        <v>198.5</v>
      </c>
      <c r="I19" s="41">
        <v>194.25</v>
      </c>
      <c r="J19" s="41">
        <v>207.95</v>
      </c>
      <c r="K19" s="41">
        <v>212.2</v>
      </c>
      <c r="L19" s="41">
        <v>214.79999999999998</v>
      </c>
      <c r="M19" s="31">
        <v>209.6</v>
      </c>
      <c r="N19" s="31">
        <v>202.75</v>
      </c>
      <c r="O19" s="42">
        <v>32606600</v>
      </c>
      <c r="P19" s="43">
        <v>-3.6567565491280631E-2</v>
      </c>
    </row>
    <row r="20" spans="1:16" ht="12.75" customHeight="1">
      <c r="A20" s="31">
        <v>10</v>
      </c>
      <c r="B20" s="32" t="s">
        <v>50</v>
      </c>
      <c r="C20" s="33" t="s">
        <v>51</v>
      </c>
      <c r="D20" s="34">
        <v>45106</v>
      </c>
      <c r="E20" s="40">
        <v>1763.05</v>
      </c>
      <c r="F20" s="40">
        <v>1781.4000000000003</v>
      </c>
      <c r="G20" s="41">
        <v>1737.8000000000006</v>
      </c>
      <c r="H20" s="41">
        <v>1712.5500000000004</v>
      </c>
      <c r="I20" s="41">
        <v>1668.9500000000007</v>
      </c>
      <c r="J20" s="41">
        <v>1806.6500000000005</v>
      </c>
      <c r="K20" s="41">
        <v>1850.2500000000005</v>
      </c>
      <c r="L20" s="41">
        <v>1875.5000000000005</v>
      </c>
      <c r="M20" s="31">
        <v>1825</v>
      </c>
      <c r="N20" s="31">
        <v>1756.15</v>
      </c>
      <c r="O20" s="42">
        <v>4803450</v>
      </c>
      <c r="P20" s="43">
        <v>-6.6974214538920995E-2</v>
      </c>
    </row>
    <row r="21" spans="1:16" ht="12.75" customHeight="1">
      <c r="A21" s="31">
        <v>11</v>
      </c>
      <c r="B21" s="32" t="s">
        <v>46</v>
      </c>
      <c r="C21" s="33" t="s">
        <v>52</v>
      </c>
      <c r="D21" s="34">
        <v>45106</v>
      </c>
      <c r="E21" s="40">
        <v>2235.3000000000002</v>
      </c>
      <c r="F21" s="40">
        <v>2261.9500000000003</v>
      </c>
      <c r="G21" s="41">
        <v>2134.7000000000007</v>
      </c>
      <c r="H21" s="41">
        <v>2034.1000000000004</v>
      </c>
      <c r="I21" s="41">
        <v>1906.8500000000008</v>
      </c>
      <c r="J21" s="41">
        <v>2362.5500000000006</v>
      </c>
      <c r="K21" s="41">
        <v>2489.7999999999997</v>
      </c>
      <c r="L21" s="41">
        <v>2590.4000000000005</v>
      </c>
      <c r="M21" s="31">
        <v>2389.1999999999998</v>
      </c>
      <c r="N21" s="31">
        <v>2161.35</v>
      </c>
      <c r="O21" s="42">
        <v>12579850</v>
      </c>
      <c r="P21" s="43">
        <v>6.6818067923747853E-4</v>
      </c>
    </row>
    <row r="22" spans="1:16" ht="12.75" customHeight="1">
      <c r="A22" s="31">
        <v>12</v>
      </c>
      <c r="B22" s="32" t="s">
        <v>46</v>
      </c>
      <c r="C22" s="33" t="s">
        <v>53</v>
      </c>
      <c r="D22" s="34">
        <v>45106</v>
      </c>
      <c r="E22" s="40">
        <v>712.1</v>
      </c>
      <c r="F22" s="40">
        <v>716.96666666666658</v>
      </c>
      <c r="G22" s="41">
        <v>695.43333333333317</v>
      </c>
      <c r="H22" s="41">
        <v>678.76666666666654</v>
      </c>
      <c r="I22" s="41">
        <v>657.23333333333312</v>
      </c>
      <c r="J22" s="41">
        <v>733.63333333333321</v>
      </c>
      <c r="K22" s="41">
        <v>755.16666666666674</v>
      </c>
      <c r="L22" s="41">
        <v>771.83333333333326</v>
      </c>
      <c r="M22" s="31">
        <v>738.5</v>
      </c>
      <c r="N22" s="31">
        <v>700.3</v>
      </c>
      <c r="O22" s="42">
        <v>33432025</v>
      </c>
      <c r="P22" s="43">
        <v>5.6922100424753631E-3</v>
      </c>
    </row>
    <row r="23" spans="1:16" ht="12.75" customHeight="1">
      <c r="A23" s="31">
        <v>13</v>
      </c>
      <c r="B23" s="32" t="s">
        <v>44</v>
      </c>
      <c r="C23" s="33" t="s">
        <v>54</v>
      </c>
      <c r="D23" s="34">
        <v>45106</v>
      </c>
      <c r="E23" s="40">
        <v>3360.25</v>
      </c>
      <c r="F23" s="40">
        <v>3349.1166666666668</v>
      </c>
      <c r="G23" s="41">
        <v>3323.2333333333336</v>
      </c>
      <c r="H23" s="41">
        <v>3286.2166666666667</v>
      </c>
      <c r="I23" s="41">
        <v>3260.3333333333335</v>
      </c>
      <c r="J23" s="41">
        <v>3386.1333333333337</v>
      </c>
      <c r="K23" s="41">
        <v>3412.0166666666669</v>
      </c>
      <c r="L23" s="41">
        <v>3449.0333333333338</v>
      </c>
      <c r="M23" s="31">
        <v>3375</v>
      </c>
      <c r="N23" s="31">
        <v>3312.1</v>
      </c>
      <c r="O23" s="42">
        <v>790000</v>
      </c>
      <c r="P23" s="43">
        <v>-3.5879912130827432E-2</v>
      </c>
    </row>
    <row r="24" spans="1:16" ht="12.75" customHeight="1">
      <c r="A24" s="31">
        <v>14</v>
      </c>
      <c r="B24" s="32" t="s">
        <v>50</v>
      </c>
      <c r="C24" s="33" t="s">
        <v>55</v>
      </c>
      <c r="D24" s="34">
        <v>45106</v>
      </c>
      <c r="E24" s="40">
        <v>425.95</v>
      </c>
      <c r="F24" s="40">
        <v>431.81666666666666</v>
      </c>
      <c r="G24" s="41">
        <v>418.68333333333334</v>
      </c>
      <c r="H24" s="41">
        <v>411.41666666666669</v>
      </c>
      <c r="I24" s="41">
        <v>398.28333333333336</v>
      </c>
      <c r="J24" s="41">
        <v>439.08333333333331</v>
      </c>
      <c r="K24" s="41">
        <v>452.21666666666664</v>
      </c>
      <c r="L24" s="41">
        <v>459.48333333333329</v>
      </c>
      <c r="M24" s="31">
        <v>444.95</v>
      </c>
      <c r="N24" s="31">
        <v>424.55</v>
      </c>
      <c r="O24" s="42">
        <v>55915200</v>
      </c>
      <c r="P24" s="43">
        <v>-1.8856005811566282E-2</v>
      </c>
    </row>
    <row r="25" spans="1:16" ht="12.75" customHeight="1">
      <c r="A25" s="31">
        <v>15</v>
      </c>
      <c r="B25" s="44" t="s">
        <v>46</v>
      </c>
      <c r="C25" s="33" t="s">
        <v>56</v>
      </c>
      <c r="D25" s="34">
        <v>45106</v>
      </c>
      <c r="E25" s="40">
        <v>5048.1499999999996</v>
      </c>
      <c r="F25" s="40">
        <v>5050.75</v>
      </c>
      <c r="G25" s="41">
        <v>5011</v>
      </c>
      <c r="H25" s="41">
        <v>4973.8500000000004</v>
      </c>
      <c r="I25" s="41">
        <v>4934.1000000000004</v>
      </c>
      <c r="J25" s="41">
        <v>5087.8999999999996</v>
      </c>
      <c r="K25" s="41">
        <v>5127.6499999999996</v>
      </c>
      <c r="L25" s="41">
        <v>5164.7999999999993</v>
      </c>
      <c r="M25" s="31">
        <v>5090.5</v>
      </c>
      <c r="N25" s="31">
        <v>5013.6000000000004</v>
      </c>
      <c r="O25" s="42">
        <v>1925000</v>
      </c>
      <c r="P25" s="43">
        <v>-1.82328190743338E-2</v>
      </c>
    </row>
    <row r="26" spans="1:16" ht="12.75" customHeight="1">
      <c r="A26" s="31">
        <v>16</v>
      </c>
      <c r="B26" s="32" t="s">
        <v>57</v>
      </c>
      <c r="C26" s="33" t="s">
        <v>58</v>
      </c>
      <c r="D26" s="34">
        <v>45106</v>
      </c>
      <c r="E26" s="40">
        <v>412.35</v>
      </c>
      <c r="F26" s="40">
        <v>412.90000000000003</v>
      </c>
      <c r="G26" s="41">
        <v>407.80000000000007</v>
      </c>
      <c r="H26" s="41">
        <v>403.25000000000006</v>
      </c>
      <c r="I26" s="41">
        <v>398.15000000000009</v>
      </c>
      <c r="J26" s="41">
        <v>417.45000000000005</v>
      </c>
      <c r="K26" s="41">
        <v>422.55000000000007</v>
      </c>
      <c r="L26" s="41">
        <v>427.1</v>
      </c>
      <c r="M26" s="31">
        <v>418</v>
      </c>
      <c r="N26" s="31">
        <v>408.35</v>
      </c>
      <c r="O26" s="42">
        <v>13468600</v>
      </c>
      <c r="P26" s="43">
        <v>5.7024015068278137E-2</v>
      </c>
    </row>
    <row r="27" spans="1:16" ht="12.75" customHeight="1">
      <c r="A27" s="31">
        <v>17</v>
      </c>
      <c r="B27" s="32" t="s">
        <v>57</v>
      </c>
      <c r="C27" s="33" t="s">
        <v>59</v>
      </c>
      <c r="D27" s="34">
        <v>45106</v>
      </c>
      <c r="E27" s="40">
        <v>161.35</v>
      </c>
      <c r="F27" s="40">
        <v>161.91666666666666</v>
      </c>
      <c r="G27" s="41">
        <v>159.2833333333333</v>
      </c>
      <c r="H27" s="41">
        <v>157.21666666666664</v>
      </c>
      <c r="I27" s="41">
        <v>154.58333333333329</v>
      </c>
      <c r="J27" s="41">
        <v>163.98333333333332</v>
      </c>
      <c r="K27" s="41">
        <v>166.6166666666667</v>
      </c>
      <c r="L27" s="41">
        <v>168.68333333333334</v>
      </c>
      <c r="M27" s="31">
        <v>164.55</v>
      </c>
      <c r="N27" s="31">
        <v>159.85</v>
      </c>
      <c r="O27" s="42">
        <v>69145000</v>
      </c>
      <c r="P27" s="43">
        <v>6.0381201804161214E-3</v>
      </c>
    </row>
    <row r="28" spans="1:16" ht="12.75" customHeight="1">
      <c r="A28" s="31">
        <v>18</v>
      </c>
      <c r="B28" s="32" t="s">
        <v>60</v>
      </c>
      <c r="C28" s="33" t="s">
        <v>61</v>
      </c>
      <c r="D28" s="34">
        <v>45106</v>
      </c>
      <c r="E28" s="40">
        <v>3294.7</v>
      </c>
      <c r="F28" s="40">
        <v>3287.9500000000003</v>
      </c>
      <c r="G28" s="41">
        <v>3269.0000000000005</v>
      </c>
      <c r="H28" s="41">
        <v>3243.3</v>
      </c>
      <c r="I28" s="41">
        <v>3224.3500000000004</v>
      </c>
      <c r="J28" s="41">
        <v>3313.6500000000005</v>
      </c>
      <c r="K28" s="41">
        <v>3332.6000000000004</v>
      </c>
      <c r="L28" s="41">
        <v>3358.3000000000006</v>
      </c>
      <c r="M28" s="31">
        <v>3306.9</v>
      </c>
      <c r="N28" s="31">
        <v>3262.25</v>
      </c>
      <c r="O28" s="42">
        <v>5146000</v>
      </c>
      <c r="P28" s="43">
        <v>-7.7669902912621365E-4</v>
      </c>
    </row>
    <row r="29" spans="1:16" ht="12.75" customHeight="1">
      <c r="A29" s="31">
        <v>19</v>
      </c>
      <c r="B29" s="32" t="s">
        <v>46</v>
      </c>
      <c r="C29" s="33" t="s">
        <v>62</v>
      </c>
      <c r="D29" s="34">
        <v>45106</v>
      </c>
      <c r="E29" s="40">
        <v>1965.45</v>
      </c>
      <c r="F29" s="40">
        <v>1957.7</v>
      </c>
      <c r="G29" s="41">
        <v>1939.3000000000002</v>
      </c>
      <c r="H29" s="41">
        <v>1913.15</v>
      </c>
      <c r="I29" s="41">
        <v>1894.7500000000002</v>
      </c>
      <c r="J29" s="41">
        <v>1983.8500000000001</v>
      </c>
      <c r="K29" s="41">
        <v>2002.2500000000002</v>
      </c>
      <c r="L29" s="41">
        <v>2028.4</v>
      </c>
      <c r="M29" s="31">
        <v>1976.1</v>
      </c>
      <c r="N29" s="31">
        <v>1931.55</v>
      </c>
      <c r="O29" s="42">
        <v>2100708</v>
      </c>
      <c r="P29" s="43">
        <v>8.2655570266691888E-2</v>
      </c>
    </row>
    <row r="30" spans="1:16" ht="12.75" customHeight="1">
      <c r="A30" s="31">
        <v>20</v>
      </c>
      <c r="B30" s="32" t="s">
        <v>46</v>
      </c>
      <c r="C30" s="33" t="s">
        <v>63</v>
      </c>
      <c r="D30" s="34">
        <v>45106</v>
      </c>
      <c r="E30" s="40">
        <v>6916.95</v>
      </c>
      <c r="F30" s="40">
        <v>6935.6833333333334</v>
      </c>
      <c r="G30" s="41">
        <v>6846.2166666666672</v>
      </c>
      <c r="H30" s="41">
        <v>6775.4833333333336</v>
      </c>
      <c r="I30" s="41">
        <v>6686.0166666666673</v>
      </c>
      <c r="J30" s="41">
        <v>7006.416666666667</v>
      </c>
      <c r="K30" s="41">
        <v>7095.8833333333323</v>
      </c>
      <c r="L30" s="41">
        <v>7166.6166666666668</v>
      </c>
      <c r="M30" s="31">
        <v>7025.15</v>
      </c>
      <c r="N30" s="31">
        <v>6864.95</v>
      </c>
      <c r="O30" s="42">
        <v>294075</v>
      </c>
      <c r="P30" s="43">
        <v>7.7789994502473883E-2</v>
      </c>
    </row>
    <row r="31" spans="1:16" ht="12.75" customHeight="1">
      <c r="A31" s="31">
        <v>21</v>
      </c>
      <c r="B31" s="32" t="s">
        <v>64</v>
      </c>
      <c r="C31" s="33" t="s">
        <v>65</v>
      </c>
      <c r="D31" s="34">
        <v>45106</v>
      </c>
      <c r="E31" s="40">
        <v>736.45</v>
      </c>
      <c r="F31" s="40">
        <v>737.65</v>
      </c>
      <c r="G31" s="41">
        <v>731.3</v>
      </c>
      <c r="H31" s="41">
        <v>726.15</v>
      </c>
      <c r="I31" s="41">
        <v>719.8</v>
      </c>
      <c r="J31" s="41">
        <v>742.8</v>
      </c>
      <c r="K31" s="41">
        <v>749.15000000000009</v>
      </c>
      <c r="L31" s="41">
        <v>754.3</v>
      </c>
      <c r="M31" s="31">
        <v>744</v>
      </c>
      <c r="N31" s="31">
        <v>732.5</v>
      </c>
      <c r="O31" s="42">
        <v>11978000</v>
      </c>
      <c r="P31" s="43">
        <v>-1.2286633132679145E-2</v>
      </c>
    </row>
    <row r="32" spans="1:16" ht="12.75" customHeight="1">
      <c r="A32" s="31">
        <v>22</v>
      </c>
      <c r="B32" s="32" t="s">
        <v>44</v>
      </c>
      <c r="C32" s="33" t="s">
        <v>66</v>
      </c>
      <c r="D32" s="34">
        <v>45106</v>
      </c>
      <c r="E32" s="40">
        <v>699.5</v>
      </c>
      <c r="F32" s="40">
        <v>689.5</v>
      </c>
      <c r="G32" s="41">
        <v>677.25</v>
      </c>
      <c r="H32" s="41">
        <v>655</v>
      </c>
      <c r="I32" s="41">
        <v>642.75</v>
      </c>
      <c r="J32" s="41">
        <v>711.75</v>
      </c>
      <c r="K32" s="41">
        <v>724</v>
      </c>
      <c r="L32" s="41">
        <v>746.25</v>
      </c>
      <c r="M32" s="31">
        <v>701.75</v>
      </c>
      <c r="N32" s="31">
        <v>667.25</v>
      </c>
      <c r="O32" s="42">
        <v>11514700</v>
      </c>
      <c r="P32" s="43">
        <v>0.10331049681406602</v>
      </c>
    </row>
    <row r="33" spans="1:16" ht="12.75" customHeight="1">
      <c r="A33" s="31">
        <v>23</v>
      </c>
      <c r="B33" s="32" t="s">
        <v>64</v>
      </c>
      <c r="C33" s="33" t="s">
        <v>67</v>
      </c>
      <c r="D33" s="34">
        <v>45106</v>
      </c>
      <c r="E33" s="40">
        <v>960.95</v>
      </c>
      <c r="F33" s="40">
        <v>961.80000000000007</v>
      </c>
      <c r="G33" s="41">
        <v>956.25000000000011</v>
      </c>
      <c r="H33" s="41">
        <v>951.55000000000007</v>
      </c>
      <c r="I33" s="41">
        <v>946.00000000000011</v>
      </c>
      <c r="J33" s="41">
        <v>966.50000000000011</v>
      </c>
      <c r="K33" s="41">
        <v>972.05000000000007</v>
      </c>
      <c r="L33" s="41">
        <v>976.75000000000011</v>
      </c>
      <c r="M33" s="31">
        <v>967.35</v>
      </c>
      <c r="N33" s="31">
        <v>957.1</v>
      </c>
      <c r="O33" s="42">
        <v>53199000</v>
      </c>
      <c r="P33" s="43">
        <v>-1.4739368662011284E-2</v>
      </c>
    </row>
    <row r="34" spans="1:16" ht="12.75" customHeight="1">
      <c r="A34" s="31">
        <v>24</v>
      </c>
      <c r="B34" s="32" t="s">
        <v>57</v>
      </c>
      <c r="C34" s="33" t="s">
        <v>68</v>
      </c>
      <c r="D34" s="34">
        <v>45106</v>
      </c>
      <c r="E34" s="40">
        <v>4636.8999999999996</v>
      </c>
      <c r="F34" s="40">
        <v>4643.55</v>
      </c>
      <c r="G34" s="41">
        <v>4616.9500000000007</v>
      </c>
      <c r="H34" s="41">
        <v>4597.0000000000009</v>
      </c>
      <c r="I34" s="41">
        <v>4570.4000000000015</v>
      </c>
      <c r="J34" s="41">
        <v>4663.5</v>
      </c>
      <c r="K34" s="41">
        <v>4690.1000000000004</v>
      </c>
      <c r="L34" s="41">
        <v>4710.0499999999993</v>
      </c>
      <c r="M34" s="31">
        <v>4670.1499999999996</v>
      </c>
      <c r="N34" s="31">
        <v>4623.6000000000004</v>
      </c>
      <c r="O34" s="42">
        <v>2656750</v>
      </c>
      <c r="P34" s="43">
        <v>2.8309899028026802E-3</v>
      </c>
    </row>
    <row r="35" spans="1:16" ht="12.75" customHeight="1">
      <c r="A35" s="31">
        <v>25</v>
      </c>
      <c r="B35" s="32" t="s">
        <v>69</v>
      </c>
      <c r="C35" s="33" t="s">
        <v>70</v>
      </c>
      <c r="D35" s="34">
        <v>45106</v>
      </c>
      <c r="E35" s="40">
        <v>1503.8</v>
      </c>
      <c r="F35" s="40">
        <v>1501.4166666666667</v>
      </c>
      <c r="G35" s="41">
        <v>1484.3833333333334</v>
      </c>
      <c r="H35" s="41">
        <v>1464.9666666666667</v>
      </c>
      <c r="I35" s="41">
        <v>1447.9333333333334</v>
      </c>
      <c r="J35" s="41">
        <v>1520.8333333333335</v>
      </c>
      <c r="K35" s="41">
        <v>1537.8666666666668</v>
      </c>
      <c r="L35" s="41">
        <v>1557.2833333333335</v>
      </c>
      <c r="M35" s="31">
        <v>1518.45</v>
      </c>
      <c r="N35" s="31">
        <v>1482</v>
      </c>
      <c r="O35" s="42">
        <v>8848500</v>
      </c>
      <c r="P35" s="43">
        <v>-8.7935476643889333E-3</v>
      </c>
    </row>
    <row r="36" spans="1:16" ht="12.75" customHeight="1">
      <c r="A36" s="31">
        <v>26</v>
      </c>
      <c r="B36" s="32" t="s">
        <v>69</v>
      </c>
      <c r="C36" s="33" t="s">
        <v>71</v>
      </c>
      <c r="D36" s="34">
        <v>45106</v>
      </c>
      <c r="E36" s="40">
        <v>6992.5</v>
      </c>
      <c r="F36" s="40">
        <v>7010.7333333333336</v>
      </c>
      <c r="G36" s="41">
        <v>6951.8166666666675</v>
      </c>
      <c r="H36" s="41">
        <v>6911.1333333333341</v>
      </c>
      <c r="I36" s="41">
        <v>6852.2166666666681</v>
      </c>
      <c r="J36" s="41">
        <v>7051.416666666667</v>
      </c>
      <c r="K36" s="41">
        <v>7110.333333333333</v>
      </c>
      <c r="L36" s="41">
        <v>7151.0166666666664</v>
      </c>
      <c r="M36" s="31">
        <v>7069.65</v>
      </c>
      <c r="N36" s="31">
        <v>6970.05</v>
      </c>
      <c r="O36" s="42">
        <v>3837625</v>
      </c>
      <c r="P36" s="43">
        <v>-8.5577730414002455E-3</v>
      </c>
    </row>
    <row r="37" spans="1:16" ht="12.75" customHeight="1">
      <c r="A37" s="31">
        <v>27</v>
      </c>
      <c r="B37" s="32" t="s">
        <v>57</v>
      </c>
      <c r="C37" s="33" t="s">
        <v>72</v>
      </c>
      <c r="D37" s="34">
        <v>45106</v>
      </c>
      <c r="E37" s="40">
        <v>2404.5500000000002</v>
      </c>
      <c r="F37" s="40">
        <v>2418.3000000000002</v>
      </c>
      <c r="G37" s="41">
        <v>2371.3000000000002</v>
      </c>
      <c r="H37" s="41">
        <v>2338.0500000000002</v>
      </c>
      <c r="I37" s="41">
        <v>2291.0500000000002</v>
      </c>
      <c r="J37" s="41">
        <v>2451.5500000000002</v>
      </c>
      <c r="K37" s="41">
        <v>2498.5500000000002</v>
      </c>
      <c r="L37" s="41">
        <v>2531.8000000000002</v>
      </c>
      <c r="M37" s="31">
        <v>2465.3000000000002</v>
      </c>
      <c r="N37" s="31">
        <v>2385.0500000000002</v>
      </c>
      <c r="O37" s="42">
        <v>1646700</v>
      </c>
      <c r="P37" s="43">
        <v>-4.055235098758958E-2</v>
      </c>
    </row>
    <row r="38" spans="1:16" ht="12.75" customHeight="1">
      <c r="A38" s="31">
        <v>28</v>
      </c>
      <c r="B38" s="32" t="s">
        <v>46</v>
      </c>
      <c r="C38" s="33" t="s">
        <v>73</v>
      </c>
      <c r="D38" s="34">
        <v>45106</v>
      </c>
      <c r="E38" s="40">
        <v>390.15</v>
      </c>
      <c r="F38" s="40">
        <v>396.40000000000003</v>
      </c>
      <c r="G38" s="41">
        <v>382.00000000000006</v>
      </c>
      <c r="H38" s="41">
        <v>373.85</v>
      </c>
      <c r="I38" s="41">
        <v>359.45000000000005</v>
      </c>
      <c r="J38" s="41">
        <v>404.55000000000007</v>
      </c>
      <c r="K38" s="41">
        <v>418.95000000000005</v>
      </c>
      <c r="L38" s="41">
        <v>427.10000000000008</v>
      </c>
      <c r="M38" s="31">
        <v>410.8</v>
      </c>
      <c r="N38" s="31">
        <v>388.25</v>
      </c>
      <c r="O38" s="42">
        <v>10748800</v>
      </c>
      <c r="P38" s="43">
        <v>-4.7407407407407407E-3</v>
      </c>
    </row>
    <row r="39" spans="1:16" ht="12.75" customHeight="1">
      <c r="A39" s="31">
        <v>29</v>
      </c>
      <c r="B39" s="32" t="s">
        <v>64</v>
      </c>
      <c r="C39" s="33" t="s">
        <v>74</v>
      </c>
      <c r="D39" s="34">
        <v>45106</v>
      </c>
      <c r="E39" s="40">
        <v>236.4</v>
      </c>
      <c r="F39" s="40">
        <v>238.46666666666667</v>
      </c>
      <c r="G39" s="41">
        <v>233.03333333333333</v>
      </c>
      <c r="H39" s="41">
        <v>229.66666666666666</v>
      </c>
      <c r="I39" s="41">
        <v>224.23333333333332</v>
      </c>
      <c r="J39" s="41">
        <v>241.83333333333334</v>
      </c>
      <c r="K39" s="41">
        <v>247.26666666666668</v>
      </c>
      <c r="L39" s="41">
        <v>250.63333333333335</v>
      </c>
      <c r="M39" s="31">
        <v>243.9</v>
      </c>
      <c r="N39" s="31">
        <v>235.1</v>
      </c>
      <c r="O39" s="42">
        <v>35434000</v>
      </c>
      <c r="P39" s="43">
        <v>-3.0459241747657823E-2</v>
      </c>
    </row>
    <row r="40" spans="1:16" ht="12.75" customHeight="1">
      <c r="A40" s="31">
        <v>30</v>
      </c>
      <c r="B40" s="32" t="s">
        <v>64</v>
      </c>
      <c r="C40" s="33" t="s">
        <v>75</v>
      </c>
      <c r="D40" s="34">
        <v>45106</v>
      </c>
      <c r="E40" s="40">
        <v>191.9</v>
      </c>
      <c r="F40" s="40">
        <v>192.11666666666667</v>
      </c>
      <c r="G40" s="41">
        <v>190.33333333333334</v>
      </c>
      <c r="H40" s="41">
        <v>188.76666666666668</v>
      </c>
      <c r="I40" s="41">
        <v>186.98333333333335</v>
      </c>
      <c r="J40" s="41">
        <v>193.68333333333334</v>
      </c>
      <c r="K40" s="41">
        <v>195.46666666666664</v>
      </c>
      <c r="L40" s="41">
        <v>197.03333333333333</v>
      </c>
      <c r="M40" s="31">
        <v>193.9</v>
      </c>
      <c r="N40" s="31">
        <v>190.55</v>
      </c>
      <c r="O40" s="42">
        <v>96232500</v>
      </c>
      <c r="P40" s="43">
        <v>-3.8124196000467785E-2</v>
      </c>
    </row>
    <row r="41" spans="1:16" ht="12.75" customHeight="1">
      <c r="A41" s="31">
        <v>31</v>
      </c>
      <c r="B41" s="32" t="s">
        <v>60</v>
      </c>
      <c r="C41" s="33" t="s">
        <v>76</v>
      </c>
      <c r="D41" s="34">
        <v>45106</v>
      </c>
      <c r="E41" s="40">
        <v>1629.4</v>
      </c>
      <c r="F41" s="40">
        <v>1627.1499999999999</v>
      </c>
      <c r="G41" s="41">
        <v>1616.2999999999997</v>
      </c>
      <c r="H41" s="41">
        <v>1603.1999999999998</v>
      </c>
      <c r="I41" s="41">
        <v>1592.3499999999997</v>
      </c>
      <c r="J41" s="41">
        <v>1640.2499999999998</v>
      </c>
      <c r="K41" s="41">
        <v>1651.0999999999997</v>
      </c>
      <c r="L41" s="41">
        <v>1664.1999999999998</v>
      </c>
      <c r="M41" s="31">
        <v>1638</v>
      </c>
      <c r="N41" s="31">
        <v>1614.05</v>
      </c>
      <c r="O41" s="42">
        <v>1658000</v>
      </c>
      <c r="P41" s="43">
        <v>-4.3498326987423563E-2</v>
      </c>
    </row>
    <row r="42" spans="1:16" ht="12.75" customHeight="1">
      <c r="A42" s="31">
        <v>32</v>
      </c>
      <c r="B42" s="32" t="s">
        <v>42</v>
      </c>
      <c r="C42" s="33" t="s">
        <v>77</v>
      </c>
      <c r="D42" s="34">
        <v>45106</v>
      </c>
      <c r="E42" s="40">
        <v>120.15</v>
      </c>
      <c r="F42" s="40">
        <v>121.3</v>
      </c>
      <c r="G42" s="41">
        <v>118.55</v>
      </c>
      <c r="H42" s="41">
        <v>116.95</v>
      </c>
      <c r="I42" s="41">
        <v>114.2</v>
      </c>
      <c r="J42" s="41">
        <v>122.89999999999999</v>
      </c>
      <c r="K42" s="41">
        <v>125.64999999999999</v>
      </c>
      <c r="L42" s="41">
        <v>127.24999999999999</v>
      </c>
      <c r="M42" s="31">
        <v>124.05</v>
      </c>
      <c r="N42" s="31">
        <v>119.7</v>
      </c>
      <c r="O42" s="42">
        <v>78899400</v>
      </c>
      <c r="P42" s="43">
        <v>-6.7451205510907003E-3</v>
      </c>
    </row>
    <row r="43" spans="1:16" ht="12.75" customHeight="1">
      <c r="A43" s="31">
        <v>33</v>
      </c>
      <c r="B43" s="32" t="s">
        <v>60</v>
      </c>
      <c r="C43" s="33" t="s">
        <v>78</v>
      </c>
      <c r="D43" s="34">
        <v>45106</v>
      </c>
      <c r="E43" s="40">
        <v>675.4</v>
      </c>
      <c r="F43" s="40">
        <v>673.48333333333323</v>
      </c>
      <c r="G43" s="41">
        <v>669.76666666666642</v>
      </c>
      <c r="H43" s="41">
        <v>664.13333333333321</v>
      </c>
      <c r="I43" s="41">
        <v>660.4166666666664</v>
      </c>
      <c r="J43" s="41">
        <v>679.11666666666645</v>
      </c>
      <c r="K43" s="41">
        <v>682.83333333333337</v>
      </c>
      <c r="L43" s="41">
        <v>688.46666666666647</v>
      </c>
      <c r="M43" s="31">
        <v>677.2</v>
      </c>
      <c r="N43" s="31">
        <v>667.85</v>
      </c>
      <c r="O43" s="42">
        <v>8829700</v>
      </c>
      <c r="P43" s="43">
        <v>3.0423620025673941E-2</v>
      </c>
    </row>
    <row r="44" spans="1:16" ht="12.75" customHeight="1">
      <c r="A44" s="31">
        <v>34</v>
      </c>
      <c r="B44" s="32" t="s">
        <v>57</v>
      </c>
      <c r="C44" s="33" t="s">
        <v>79</v>
      </c>
      <c r="D44" s="34">
        <v>45106</v>
      </c>
      <c r="E44" s="40">
        <v>807.25</v>
      </c>
      <c r="F44" s="40">
        <v>808.80000000000007</v>
      </c>
      <c r="G44" s="41">
        <v>800.30000000000018</v>
      </c>
      <c r="H44" s="41">
        <v>793.35000000000014</v>
      </c>
      <c r="I44" s="41">
        <v>784.85000000000025</v>
      </c>
      <c r="J44" s="41">
        <v>815.75000000000011</v>
      </c>
      <c r="K44" s="41">
        <v>824.24999999999989</v>
      </c>
      <c r="L44" s="41">
        <v>831.2</v>
      </c>
      <c r="M44" s="31">
        <v>817.3</v>
      </c>
      <c r="N44" s="31">
        <v>801.85</v>
      </c>
      <c r="O44" s="42">
        <v>8719000</v>
      </c>
      <c r="P44" s="43">
        <v>-3.1652598844957795E-2</v>
      </c>
    </row>
    <row r="45" spans="1:16" ht="12.75" customHeight="1">
      <c r="A45" s="31">
        <v>35</v>
      </c>
      <c r="B45" s="32" t="s">
        <v>80</v>
      </c>
      <c r="C45" s="33" t="s">
        <v>81</v>
      </c>
      <c r="D45" s="34">
        <v>45106</v>
      </c>
      <c r="E45" s="40">
        <v>855.15</v>
      </c>
      <c r="F45" s="40">
        <v>851.85</v>
      </c>
      <c r="G45" s="41">
        <v>844</v>
      </c>
      <c r="H45" s="41">
        <v>832.85</v>
      </c>
      <c r="I45" s="41">
        <v>825</v>
      </c>
      <c r="J45" s="41">
        <v>863</v>
      </c>
      <c r="K45" s="41">
        <v>870.85000000000014</v>
      </c>
      <c r="L45" s="41">
        <v>882</v>
      </c>
      <c r="M45" s="31">
        <v>859.7</v>
      </c>
      <c r="N45" s="31">
        <v>840.7</v>
      </c>
      <c r="O45" s="42">
        <v>44650950</v>
      </c>
      <c r="P45" s="43">
        <v>7.4701605158457945E-2</v>
      </c>
    </row>
    <row r="46" spans="1:16" ht="12.75" customHeight="1">
      <c r="A46" s="31">
        <v>36</v>
      </c>
      <c r="B46" s="32" t="s">
        <v>42</v>
      </c>
      <c r="C46" s="33" t="s">
        <v>82</v>
      </c>
      <c r="D46" s="34">
        <v>45106</v>
      </c>
      <c r="E46" s="40">
        <v>84.95</v>
      </c>
      <c r="F46" s="40">
        <v>84.516666666666666</v>
      </c>
      <c r="G46" s="41">
        <v>83.433333333333337</v>
      </c>
      <c r="H46" s="41">
        <v>81.916666666666671</v>
      </c>
      <c r="I46" s="41">
        <v>80.833333333333343</v>
      </c>
      <c r="J46" s="41">
        <v>86.033333333333331</v>
      </c>
      <c r="K46" s="41">
        <v>87.116666666666674</v>
      </c>
      <c r="L46" s="41">
        <v>88.633333333333326</v>
      </c>
      <c r="M46" s="31">
        <v>85.6</v>
      </c>
      <c r="N46" s="31">
        <v>83</v>
      </c>
      <c r="O46" s="42">
        <v>96516000</v>
      </c>
      <c r="P46" s="43">
        <v>-6.3951120162932792E-2</v>
      </c>
    </row>
    <row r="47" spans="1:16" ht="12.75" customHeight="1">
      <c r="A47" s="31">
        <v>37</v>
      </c>
      <c r="B47" s="32" t="s">
        <v>44</v>
      </c>
      <c r="C47" s="33" t="s">
        <v>83</v>
      </c>
      <c r="D47" s="34">
        <v>45106</v>
      </c>
      <c r="E47" s="40">
        <v>236.85</v>
      </c>
      <c r="F47" s="40">
        <v>236.78333333333333</v>
      </c>
      <c r="G47" s="41">
        <v>234.81666666666666</v>
      </c>
      <c r="H47" s="41">
        <v>232.78333333333333</v>
      </c>
      <c r="I47" s="41">
        <v>230.81666666666666</v>
      </c>
      <c r="J47" s="41">
        <v>238.81666666666666</v>
      </c>
      <c r="K47" s="41">
        <v>240.7833333333333</v>
      </c>
      <c r="L47" s="41">
        <v>242.81666666666666</v>
      </c>
      <c r="M47" s="31">
        <v>238.75</v>
      </c>
      <c r="N47" s="31">
        <v>234.75</v>
      </c>
      <c r="O47" s="42">
        <v>30494400</v>
      </c>
      <c r="P47" s="43">
        <v>-1.487648159095975E-2</v>
      </c>
    </row>
    <row r="48" spans="1:16" ht="12.75" customHeight="1">
      <c r="A48" s="31">
        <v>38</v>
      </c>
      <c r="B48" s="32" t="s">
        <v>57</v>
      </c>
      <c r="C48" s="33" t="s">
        <v>84</v>
      </c>
      <c r="D48" s="34">
        <v>45106</v>
      </c>
      <c r="E48" s="40">
        <v>18586.349999999999</v>
      </c>
      <c r="F48" s="40">
        <v>18710.5</v>
      </c>
      <c r="G48" s="41">
        <v>18377.849999999999</v>
      </c>
      <c r="H48" s="41">
        <v>18169.349999999999</v>
      </c>
      <c r="I48" s="41">
        <v>17836.699999999997</v>
      </c>
      <c r="J48" s="41">
        <v>18919</v>
      </c>
      <c r="K48" s="41">
        <v>19251.650000000001</v>
      </c>
      <c r="L48" s="41">
        <v>19460.150000000001</v>
      </c>
      <c r="M48" s="31">
        <v>19043.150000000001</v>
      </c>
      <c r="N48" s="31">
        <v>18502</v>
      </c>
      <c r="O48" s="42">
        <v>186700</v>
      </c>
      <c r="P48" s="43">
        <v>2.4136039495337356E-2</v>
      </c>
    </row>
    <row r="49" spans="1:16" ht="12.75" customHeight="1">
      <c r="A49" s="31">
        <v>39</v>
      </c>
      <c r="B49" s="32" t="s">
        <v>85</v>
      </c>
      <c r="C49" s="33" t="s">
        <v>86</v>
      </c>
      <c r="D49" s="34">
        <v>45106</v>
      </c>
      <c r="E49" s="40">
        <v>359.15</v>
      </c>
      <c r="F49" s="40">
        <v>362.45</v>
      </c>
      <c r="G49" s="41">
        <v>354.7</v>
      </c>
      <c r="H49" s="41">
        <v>350.25</v>
      </c>
      <c r="I49" s="41">
        <v>342.5</v>
      </c>
      <c r="J49" s="41">
        <v>366.9</v>
      </c>
      <c r="K49" s="41">
        <v>374.65</v>
      </c>
      <c r="L49" s="41">
        <v>379.09999999999997</v>
      </c>
      <c r="M49" s="31">
        <v>370.2</v>
      </c>
      <c r="N49" s="31">
        <v>358</v>
      </c>
      <c r="O49" s="42">
        <v>24251400</v>
      </c>
      <c r="P49" s="43">
        <v>6.8946366232941925E-2</v>
      </c>
    </row>
    <row r="50" spans="1:16" ht="12.75" customHeight="1">
      <c r="A50" s="31">
        <v>40</v>
      </c>
      <c r="B50" s="32" t="s">
        <v>60</v>
      </c>
      <c r="C50" s="33" t="s">
        <v>87</v>
      </c>
      <c r="D50" s="34">
        <v>45106</v>
      </c>
      <c r="E50" s="40">
        <v>4984.3999999999996</v>
      </c>
      <c r="F50" s="40">
        <v>4981.5499999999993</v>
      </c>
      <c r="G50" s="41">
        <v>4960.6499999999987</v>
      </c>
      <c r="H50" s="41">
        <v>4936.8999999999996</v>
      </c>
      <c r="I50" s="41">
        <v>4915.9999999999991</v>
      </c>
      <c r="J50" s="41">
        <v>5005.2999999999984</v>
      </c>
      <c r="K50" s="41">
        <v>5026.2</v>
      </c>
      <c r="L50" s="41">
        <v>5049.949999999998</v>
      </c>
      <c r="M50" s="31">
        <v>5002.45</v>
      </c>
      <c r="N50" s="31">
        <v>4957.8</v>
      </c>
      <c r="O50" s="42">
        <v>1736600</v>
      </c>
      <c r="P50" s="43">
        <v>1.4013780217213593E-2</v>
      </c>
    </row>
    <row r="51" spans="1:16" ht="12.75" customHeight="1">
      <c r="A51" s="31">
        <v>41</v>
      </c>
      <c r="B51" s="32" t="s">
        <v>88</v>
      </c>
      <c r="C51" s="33" t="s">
        <v>89</v>
      </c>
      <c r="D51" s="34">
        <v>45106</v>
      </c>
      <c r="E51" s="40">
        <v>343.95</v>
      </c>
      <c r="F51" s="40">
        <v>344.26666666666671</v>
      </c>
      <c r="G51" s="41">
        <v>338.53333333333342</v>
      </c>
      <c r="H51" s="41">
        <v>333.11666666666673</v>
      </c>
      <c r="I51" s="41">
        <v>327.38333333333344</v>
      </c>
      <c r="J51" s="41">
        <v>349.68333333333339</v>
      </c>
      <c r="K51" s="41">
        <v>355.41666666666663</v>
      </c>
      <c r="L51" s="41">
        <v>360.83333333333337</v>
      </c>
      <c r="M51" s="31">
        <v>350</v>
      </c>
      <c r="N51" s="31">
        <v>338.85</v>
      </c>
      <c r="O51" s="42">
        <v>7352000</v>
      </c>
      <c r="P51" s="43">
        <v>-4.2458973691065383E-2</v>
      </c>
    </row>
    <row r="52" spans="1:16" ht="12.75" customHeight="1">
      <c r="A52" s="31">
        <v>42</v>
      </c>
      <c r="B52" s="32" t="s">
        <v>64</v>
      </c>
      <c r="C52" s="33" t="s">
        <v>90</v>
      </c>
      <c r="D52" s="34">
        <v>45106</v>
      </c>
      <c r="E52" s="40">
        <v>296.8</v>
      </c>
      <c r="F52" s="40">
        <v>297.23333333333335</v>
      </c>
      <c r="G52" s="41">
        <v>293.86666666666667</v>
      </c>
      <c r="H52" s="41">
        <v>290.93333333333334</v>
      </c>
      <c r="I52" s="41">
        <v>287.56666666666666</v>
      </c>
      <c r="J52" s="41">
        <v>300.16666666666669</v>
      </c>
      <c r="K52" s="41">
        <v>303.53333333333336</v>
      </c>
      <c r="L52" s="41">
        <v>306.4666666666667</v>
      </c>
      <c r="M52" s="31">
        <v>300.60000000000002</v>
      </c>
      <c r="N52" s="31">
        <v>294.3</v>
      </c>
      <c r="O52" s="42">
        <v>48899700</v>
      </c>
      <c r="P52" s="43">
        <v>5.4497816593886465E-2</v>
      </c>
    </row>
    <row r="53" spans="1:16" ht="12.75" customHeight="1">
      <c r="A53" s="31">
        <v>43</v>
      </c>
      <c r="B53" s="32" t="s">
        <v>69</v>
      </c>
      <c r="C53" s="33" t="s">
        <v>91</v>
      </c>
      <c r="D53" s="34">
        <v>45106</v>
      </c>
      <c r="E53" s="40">
        <v>737.35</v>
      </c>
      <c r="F53" s="40">
        <v>732.65</v>
      </c>
      <c r="G53" s="41">
        <v>726.8</v>
      </c>
      <c r="H53" s="41">
        <v>716.25</v>
      </c>
      <c r="I53" s="41">
        <v>710.4</v>
      </c>
      <c r="J53" s="41">
        <v>743.19999999999993</v>
      </c>
      <c r="K53" s="41">
        <v>749.05000000000007</v>
      </c>
      <c r="L53" s="41">
        <v>759.59999999999991</v>
      </c>
      <c r="M53" s="31">
        <v>738.5</v>
      </c>
      <c r="N53" s="31">
        <v>722.1</v>
      </c>
      <c r="O53" s="42">
        <v>3306225</v>
      </c>
      <c r="P53" s="43">
        <v>-3.1972594918641163E-2</v>
      </c>
    </row>
    <row r="54" spans="1:16" ht="12.75" customHeight="1">
      <c r="A54" s="31">
        <v>44</v>
      </c>
      <c r="B54" s="32" t="s">
        <v>46</v>
      </c>
      <c r="C54" s="33" t="s">
        <v>92</v>
      </c>
      <c r="D54" s="34">
        <v>45106</v>
      </c>
      <c r="E54" s="40">
        <v>267.55</v>
      </c>
      <c r="F54" s="40">
        <v>269.28333333333336</v>
      </c>
      <c r="G54" s="41">
        <v>264.7166666666667</v>
      </c>
      <c r="H54" s="41">
        <v>261.88333333333333</v>
      </c>
      <c r="I54" s="41">
        <v>257.31666666666666</v>
      </c>
      <c r="J54" s="41">
        <v>272.11666666666673</v>
      </c>
      <c r="K54" s="41">
        <v>276.68333333333345</v>
      </c>
      <c r="L54" s="41">
        <v>279.51666666666677</v>
      </c>
      <c r="M54" s="31">
        <v>273.85000000000002</v>
      </c>
      <c r="N54" s="31">
        <v>266.45</v>
      </c>
      <c r="O54" s="42">
        <v>9899900</v>
      </c>
      <c r="P54" s="43">
        <v>-3.7442877977637339E-2</v>
      </c>
    </row>
    <row r="55" spans="1:16" ht="12.75" customHeight="1">
      <c r="A55" s="31">
        <v>45</v>
      </c>
      <c r="B55" s="32" t="s">
        <v>69</v>
      </c>
      <c r="C55" s="33" t="s">
        <v>93</v>
      </c>
      <c r="D55" s="34">
        <v>45106</v>
      </c>
      <c r="E55" s="40">
        <v>1093.05</v>
      </c>
      <c r="F55" s="40">
        <v>1093.1833333333334</v>
      </c>
      <c r="G55" s="41">
        <v>1080.3666666666668</v>
      </c>
      <c r="H55" s="41">
        <v>1067.6833333333334</v>
      </c>
      <c r="I55" s="41">
        <v>1054.8666666666668</v>
      </c>
      <c r="J55" s="41">
        <v>1105.8666666666668</v>
      </c>
      <c r="K55" s="41">
        <v>1118.6833333333334</v>
      </c>
      <c r="L55" s="41">
        <v>1131.3666666666668</v>
      </c>
      <c r="M55" s="31">
        <v>1106</v>
      </c>
      <c r="N55" s="31">
        <v>1080.5</v>
      </c>
      <c r="O55" s="42">
        <v>10551250</v>
      </c>
      <c r="P55" s="43">
        <v>2.501517911353977E-2</v>
      </c>
    </row>
    <row r="56" spans="1:16" ht="12.75" customHeight="1">
      <c r="A56" s="31">
        <v>46</v>
      </c>
      <c r="B56" s="32" t="s">
        <v>44</v>
      </c>
      <c r="C56" s="33" t="s">
        <v>94</v>
      </c>
      <c r="D56" s="34">
        <v>45106</v>
      </c>
      <c r="E56" s="40">
        <v>992.15</v>
      </c>
      <c r="F56" s="40">
        <v>992.81666666666661</v>
      </c>
      <c r="G56" s="41">
        <v>985.18333333333317</v>
      </c>
      <c r="H56" s="41">
        <v>978.21666666666658</v>
      </c>
      <c r="I56" s="41">
        <v>970.58333333333314</v>
      </c>
      <c r="J56" s="41">
        <v>999.78333333333319</v>
      </c>
      <c r="K56" s="41">
        <v>1007.4166666666666</v>
      </c>
      <c r="L56" s="41">
        <v>1014.3833333333332</v>
      </c>
      <c r="M56" s="31">
        <v>1000.45</v>
      </c>
      <c r="N56" s="31">
        <v>985.85</v>
      </c>
      <c r="O56" s="42">
        <v>11183250</v>
      </c>
      <c r="P56" s="43">
        <v>-1.2625538020086082E-2</v>
      </c>
    </row>
    <row r="57" spans="1:16" ht="12.75" customHeight="1">
      <c r="A57" s="31">
        <v>47</v>
      </c>
      <c r="B57" s="32" t="s">
        <v>46</v>
      </c>
      <c r="C57" s="33" t="s">
        <v>95</v>
      </c>
      <c r="D57" s="34">
        <v>45106</v>
      </c>
      <c r="E57" s="40">
        <v>225.9</v>
      </c>
      <c r="F57" s="40">
        <v>226.26666666666665</v>
      </c>
      <c r="G57" s="41">
        <v>224.83333333333331</v>
      </c>
      <c r="H57" s="41">
        <v>223.76666666666665</v>
      </c>
      <c r="I57" s="41">
        <v>222.33333333333331</v>
      </c>
      <c r="J57" s="41">
        <v>227.33333333333331</v>
      </c>
      <c r="K57" s="41">
        <v>228.76666666666665</v>
      </c>
      <c r="L57" s="41">
        <v>229.83333333333331</v>
      </c>
      <c r="M57" s="31">
        <v>227.7</v>
      </c>
      <c r="N57" s="31">
        <v>225.2</v>
      </c>
      <c r="O57" s="42">
        <v>73890600</v>
      </c>
      <c r="P57" s="43">
        <v>1.7081364231623299E-3</v>
      </c>
    </row>
    <row r="58" spans="1:16" ht="12.75" customHeight="1">
      <c r="A58" s="31">
        <v>48</v>
      </c>
      <c r="B58" s="32" t="s">
        <v>88</v>
      </c>
      <c r="C58" s="33" t="s">
        <v>96</v>
      </c>
      <c r="D58" s="34">
        <v>45106</v>
      </c>
      <c r="E58" s="40">
        <v>4485.8999999999996</v>
      </c>
      <c r="F58" s="40">
        <v>4485.583333333333</v>
      </c>
      <c r="G58" s="41">
        <v>4453.0666666666657</v>
      </c>
      <c r="H58" s="41">
        <v>4420.2333333333327</v>
      </c>
      <c r="I58" s="41">
        <v>4387.7166666666653</v>
      </c>
      <c r="J58" s="41">
        <v>4518.4166666666661</v>
      </c>
      <c r="K58" s="41">
        <v>4550.9333333333343</v>
      </c>
      <c r="L58" s="41">
        <v>4583.7666666666664</v>
      </c>
      <c r="M58" s="31">
        <v>4518.1000000000004</v>
      </c>
      <c r="N58" s="31">
        <v>4452.75</v>
      </c>
      <c r="O58" s="42">
        <v>645150</v>
      </c>
      <c r="P58" s="43">
        <v>-6.985294117647059E-2</v>
      </c>
    </row>
    <row r="59" spans="1:16" ht="12.75" customHeight="1">
      <c r="A59" s="31">
        <v>49</v>
      </c>
      <c r="B59" s="32" t="s">
        <v>60</v>
      </c>
      <c r="C59" s="33" t="s">
        <v>97</v>
      </c>
      <c r="D59" s="34">
        <v>45106</v>
      </c>
      <c r="E59" s="40">
        <v>1635.3</v>
      </c>
      <c r="F59" s="40">
        <v>1633.55</v>
      </c>
      <c r="G59" s="41">
        <v>1626</v>
      </c>
      <c r="H59" s="41">
        <v>1616.7</v>
      </c>
      <c r="I59" s="41">
        <v>1609.15</v>
      </c>
      <c r="J59" s="41">
        <v>1642.85</v>
      </c>
      <c r="K59" s="41">
        <v>1650.3999999999996</v>
      </c>
      <c r="L59" s="41">
        <v>1659.6999999999998</v>
      </c>
      <c r="M59" s="31">
        <v>1641.1</v>
      </c>
      <c r="N59" s="31">
        <v>1624.25</v>
      </c>
      <c r="O59" s="42">
        <v>2989700</v>
      </c>
      <c r="P59" s="43">
        <v>1.7591180954614754E-3</v>
      </c>
    </row>
    <row r="60" spans="1:16" ht="12.75" customHeight="1">
      <c r="A60" s="31">
        <v>50</v>
      </c>
      <c r="B60" s="32" t="s">
        <v>46</v>
      </c>
      <c r="C60" s="33" t="s">
        <v>98</v>
      </c>
      <c r="D60" s="34">
        <v>45106</v>
      </c>
      <c r="E60" s="40">
        <v>641.79999999999995</v>
      </c>
      <c r="F60" s="40">
        <v>641.49999999999989</v>
      </c>
      <c r="G60" s="41">
        <v>634.3499999999998</v>
      </c>
      <c r="H60" s="41">
        <v>626.89999999999986</v>
      </c>
      <c r="I60" s="41">
        <v>619.74999999999977</v>
      </c>
      <c r="J60" s="41">
        <v>648.94999999999982</v>
      </c>
      <c r="K60" s="41">
        <v>656.09999999999991</v>
      </c>
      <c r="L60" s="41">
        <v>663.54999999999984</v>
      </c>
      <c r="M60" s="31">
        <v>648.65</v>
      </c>
      <c r="N60" s="31">
        <v>634.04999999999995</v>
      </c>
      <c r="O60" s="42">
        <v>5660000</v>
      </c>
      <c r="P60" s="43">
        <v>-1.9913419913419914E-2</v>
      </c>
    </row>
    <row r="61" spans="1:16" ht="12.75" customHeight="1">
      <c r="A61" s="31">
        <v>51</v>
      </c>
      <c r="B61" s="32" t="s">
        <v>46</v>
      </c>
      <c r="C61" s="33" t="s">
        <v>99</v>
      </c>
      <c r="D61" s="34">
        <v>45106</v>
      </c>
      <c r="E61" s="40">
        <v>925.8</v>
      </c>
      <c r="F61" s="40">
        <v>932.61666666666679</v>
      </c>
      <c r="G61" s="41">
        <v>909.38333333333355</v>
      </c>
      <c r="H61" s="41">
        <v>892.96666666666681</v>
      </c>
      <c r="I61" s="41">
        <v>869.73333333333358</v>
      </c>
      <c r="J61" s="41">
        <v>949.03333333333353</v>
      </c>
      <c r="K61" s="41">
        <v>972.26666666666665</v>
      </c>
      <c r="L61" s="41">
        <v>988.68333333333351</v>
      </c>
      <c r="M61" s="31">
        <v>955.85</v>
      </c>
      <c r="N61" s="31">
        <v>916.2</v>
      </c>
      <c r="O61" s="42">
        <v>1917300</v>
      </c>
      <c r="P61" s="43">
        <v>8.4683357879234162E-3</v>
      </c>
    </row>
    <row r="62" spans="1:16" ht="12.75" customHeight="1">
      <c r="A62" s="31">
        <v>52</v>
      </c>
      <c r="B62" s="32" t="s">
        <v>42</v>
      </c>
      <c r="C62" s="33" t="s">
        <v>100</v>
      </c>
      <c r="D62" s="34">
        <v>45106</v>
      </c>
      <c r="E62" s="40">
        <v>288.89999999999998</v>
      </c>
      <c r="F62" s="40">
        <v>287.11666666666667</v>
      </c>
      <c r="G62" s="41">
        <v>283.38333333333333</v>
      </c>
      <c r="H62" s="41">
        <v>277.86666666666667</v>
      </c>
      <c r="I62" s="41">
        <v>274.13333333333333</v>
      </c>
      <c r="J62" s="41">
        <v>292.63333333333333</v>
      </c>
      <c r="K62" s="41">
        <v>296.36666666666667</v>
      </c>
      <c r="L62" s="41">
        <v>301.88333333333333</v>
      </c>
      <c r="M62" s="31">
        <v>290.85000000000002</v>
      </c>
      <c r="N62" s="31">
        <v>281.60000000000002</v>
      </c>
      <c r="O62" s="42">
        <v>14438400</v>
      </c>
      <c r="P62" s="43">
        <v>9.4594878033433319E-3</v>
      </c>
    </row>
    <row r="63" spans="1:16" ht="12.75" customHeight="1">
      <c r="A63" s="31">
        <v>53</v>
      </c>
      <c r="B63" s="32" t="s">
        <v>64</v>
      </c>
      <c r="C63" s="33" t="s">
        <v>101</v>
      </c>
      <c r="D63" s="34">
        <v>45106</v>
      </c>
      <c r="E63" s="40">
        <v>120</v>
      </c>
      <c r="F63" s="40">
        <v>121.25</v>
      </c>
      <c r="G63" s="41">
        <v>118.25</v>
      </c>
      <c r="H63" s="41">
        <v>116.5</v>
      </c>
      <c r="I63" s="41">
        <v>113.5</v>
      </c>
      <c r="J63" s="41">
        <v>123</v>
      </c>
      <c r="K63" s="41">
        <v>126</v>
      </c>
      <c r="L63" s="41">
        <v>127.75</v>
      </c>
      <c r="M63" s="31">
        <v>124.25</v>
      </c>
      <c r="N63" s="31">
        <v>119.5</v>
      </c>
      <c r="O63" s="42">
        <v>37260000</v>
      </c>
      <c r="P63" s="43">
        <v>1.3050570962479609E-2</v>
      </c>
    </row>
    <row r="64" spans="1:16" ht="12.75" customHeight="1">
      <c r="A64" s="31">
        <v>54</v>
      </c>
      <c r="B64" s="32" t="s">
        <v>42</v>
      </c>
      <c r="C64" s="33" t="s">
        <v>102</v>
      </c>
      <c r="D64" s="34">
        <v>45106</v>
      </c>
      <c r="E64" s="40">
        <v>1844.3</v>
      </c>
      <c r="F64" s="40">
        <v>1834.7666666666667</v>
      </c>
      <c r="G64" s="41">
        <v>1819.5333333333333</v>
      </c>
      <c r="H64" s="41">
        <v>1794.7666666666667</v>
      </c>
      <c r="I64" s="41">
        <v>1779.5333333333333</v>
      </c>
      <c r="J64" s="41">
        <v>1859.5333333333333</v>
      </c>
      <c r="K64" s="41">
        <v>1874.7666666666664</v>
      </c>
      <c r="L64" s="41">
        <v>1899.5333333333333</v>
      </c>
      <c r="M64" s="31">
        <v>1850</v>
      </c>
      <c r="N64" s="31">
        <v>1810</v>
      </c>
      <c r="O64" s="42">
        <v>3159000</v>
      </c>
      <c r="P64" s="43">
        <v>3.3568904593639579E-2</v>
      </c>
    </row>
    <row r="65" spans="1:16" ht="12.75" customHeight="1">
      <c r="A65" s="31">
        <v>55</v>
      </c>
      <c r="B65" s="32" t="s">
        <v>60</v>
      </c>
      <c r="C65" s="33" t="s">
        <v>103</v>
      </c>
      <c r="D65" s="34">
        <v>45106</v>
      </c>
      <c r="E65" s="40">
        <v>563.29999999999995</v>
      </c>
      <c r="F65" s="40">
        <v>561.49999999999989</v>
      </c>
      <c r="G65" s="41">
        <v>558.0999999999998</v>
      </c>
      <c r="H65" s="41">
        <v>552.89999999999986</v>
      </c>
      <c r="I65" s="41">
        <v>549.49999999999977</v>
      </c>
      <c r="J65" s="41">
        <v>566.69999999999982</v>
      </c>
      <c r="K65" s="41">
        <v>570.09999999999991</v>
      </c>
      <c r="L65" s="41">
        <v>575.29999999999984</v>
      </c>
      <c r="M65" s="31">
        <v>564.9</v>
      </c>
      <c r="N65" s="31">
        <v>556.29999999999995</v>
      </c>
      <c r="O65" s="42">
        <v>12116250</v>
      </c>
      <c r="P65" s="43">
        <v>-2.8173250451173051E-2</v>
      </c>
    </row>
    <row r="66" spans="1:16" ht="12.75" customHeight="1">
      <c r="A66" s="31">
        <v>56</v>
      </c>
      <c r="B66" s="32" t="s">
        <v>50</v>
      </c>
      <c r="C66" s="33" t="s">
        <v>104</v>
      </c>
      <c r="D66" s="34">
        <v>45106</v>
      </c>
      <c r="E66" s="40">
        <v>2170.5500000000002</v>
      </c>
      <c r="F66" s="40">
        <v>2178.3166666666666</v>
      </c>
      <c r="G66" s="41">
        <v>2156.2833333333333</v>
      </c>
      <c r="H66" s="41">
        <v>2142.0166666666669</v>
      </c>
      <c r="I66" s="41">
        <v>2119.9833333333336</v>
      </c>
      <c r="J66" s="41">
        <v>2192.583333333333</v>
      </c>
      <c r="K66" s="41">
        <v>2214.6166666666659</v>
      </c>
      <c r="L66" s="41">
        <v>2228.8833333333328</v>
      </c>
      <c r="M66" s="31">
        <v>2200.35</v>
      </c>
      <c r="N66" s="31">
        <v>2164.0500000000002</v>
      </c>
      <c r="O66" s="42">
        <v>2061500</v>
      </c>
      <c r="P66" s="43">
        <v>1.8276117559891333E-2</v>
      </c>
    </row>
    <row r="67" spans="1:16" ht="12.75" customHeight="1">
      <c r="A67" s="31">
        <v>57</v>
      </c>
      <c r="B67" s="32" t="s">
        <v>40</v>
      </c>
      <c r="C67" s="33" t="s">
        <v>105</v>
      </c>
      <c r="D67" s="34">
        <v>45106</v>
      </c>
      <c r="E67" s="40">
        <v>2203.75</v>
      </c>
      <c r="F67" s="40">
        <v>2219.9499999999998</v>
      </c>
      <c r="G67" s="41">
        <v>2165.9999999999995</v>
      </c>
      <c r="H67" s="41">
        <v>2128.2499999999995</v>
      </c>
      <c r="I67" s="41">
        <v>2074.2999999999993</v>
      </c>
      <c r="J67" s="41">
        <v>2257.6999999999998</v>
      </c>
      <c r="K67" s="41">
        <v>2311.6500000000005</v>
      </c>
      <c r="L67" s="41">
        <v>2349.4</v>
      </c>
      <c r="M67" s="31">
        <v>2273.9</v>
      </c>
      <c r="N67" s="31">
        <v>2182.1999999999998</v>
      </c>
      <c r="O67" s="42">
        <v>2109650</v>
      </c>
      <c r="P67" s="43">
        <v>7.6681637235888542E-2</v>
      </c>
    </row>
    <row r="68" spans="1:16" ht="12.75" customHeight="1">
      <c r="A68" s="31">
        <v>58</v>
      </c>
      <c r="B68" s="32" t="s">
        <v>46</v>
      </c>
      <c r="C68" s="33" t="s">
        <v>106</v>
      </c>
      <c r="D68" s="34">
        <v>45106</v>
      </c>
      <c r="E68" s="40">
        <v>238.45</v>
      </c>
      <c r="F68" s="40">
        <v>237.51666666666665</v>
      </c>
      <c r="G68" s="41">
        <v>232.48333333333329</v>
      </c>
      <c r="H68" s="41">
        <v>226.51666666666665</v>
      </c>
      <c r="I68" s="41">
        <v>221.48333333333329</v>
      </c>
      <c r="J68" s="41">
        <v>243.48333333333329</v>
      </c>
      <c r="K68" s="41">
        <v>248.51666666666665</v>
      </c>
      <c r="L68" s="41">
        <v>254.48333333333329</v>
      </c>
      <c r="M68" s="31">
        <v>242.55</v>
      </c>
      <c r="N68" s="31">
        <v>231.55</v>
      </c>
      <c r="O68" s="42">
        <v>17984400</v>
      </c>
      <c r="P68" s="43">
        <v>6.1828401388659283E-2</v>
      </c>
    </row>
    <row r="69" spans="1:16" ht="12.75" customHeight="1">
      <c r="A69" s="31">
        <v>59</v>
      </c>
      <c r="B69" s="32" t="s">
        <v>44</v>
      </c>
      <c r="C69" s="33" t="s">
        <v>107</v>
      </c>
      <c r="D69" s="34">
        <v>45106</v>
      </c>
      <c r="E69" s="40">
        <v>3469.4</v>
      </c>
      <c r="F69" s="40">
        <v>3488.4666666666667</v>
      </c>
      <c r="G69" s="41">
        <v>3440.9333333333334</v>
      </c>
      <c r="H69" s="41">
        <v>3412.4666666666667</v>
      </c>
      <c r="I69" s="41">
        <v>3364.9333333333334</v>
      </c>
      <c r="J69" s="41">
        <v>3516.9333333333334</v>
      </c>
      <c r="K69" s="41">
        <v>3564.4666666666672</v>
      </c>
      <c r="L69" s="41">
        <v>3592.9333333333334</v>
      </c>
      <c r="M69" s="31">
        <v>3536</v>
      </c>
      <c r="N69" s="31">
        <v>3460</v>
      </c>
      <c r="O69" s="42">
        <v>3176450</v>
      </c>
      <c r="P69" s="43">
        <v>1.3124740854144739E-2</v>
      </c>
    </row>
    <row r="70" spans="1:16" ht="12.75" customHeight="1">
      <c r="A70" s="31">
        <v>60</v>
      </c>
      <c r="B70" s="32" t="s">
        <v>46</v>
      </c>
      <c r="C70" s="33" t="s">
        <v>108</v>
      </c>
      <c r="D70" s="34">
        <v>45106</v>
      </c>
      <c r="E70" s="40">
        <v>4336.55</v>
      </c>
      <c r="F70" s="40">
        <v>4371.4833333333336</v>
      </c>
      <c r="G70" s="41">
        <v>4273.0666666666675</v>
      </c>
      <c r="H70" s="41">
        <v>4209.5833333333339</v>
      </c>
      <c r="I70" s="41">
        <v>4111.1666666666679</v>
      </c>
      <c r="J70" s="41">
        <v>4434.9666666666672</v>
      </c>
      <c r="K70" s="41">
        <v>4533.3833333333332</v>
      </c>
      <c r="L70" s="41">
        <v>4596.8666666666668</v>
      </c>
      <c r="M70" s="31">
        <v>4469.8999999999996</v>
      </c>
      <c r="N70" s="31">
        <v>4308</v>
      </c>
      <c r="O70" s="42">
        <v>1081250</v>
      </c>
      <c r="P70" s="43">
        <v>-2.3790176959191042E-2</v>
      </c>
    </row>
    <row r="71" spans="1:16" ht="12.75" customHeight="1">
      <c r="A71" s="31">
        <v>61</v>
      </c>
      <c r="B71" s="32" t="s">
        <v>109</v>
      </c>
      <c r="C71" s="33" t="s">
        <v>110</v>
      </c>
      <c r="D71" s="34">
        <v>45106</v>
      </c>
      <c r="E71" s="40">
        <v>477.3</v>
      </c>
      <c r="F71" s="40">
        <v>477.40000000000003</v>
      </c>
      <c r="G71" s="41">
        <v>472.45000000000005</v>
      </c>
      <c r="H71" s="41">
        <v>467.6</v>
      </c>
      <c r="I71" s="41">
        <v>462.65000000000003</v>
      </c>
      <c r="J71" s="41">
        <v>482.25000000000006</v>
      </c>
      <c r="K71" s="41">
        <v>487.2</v>
      </c>
      <c r="L71" s="41">
        <v>492.05000000000007</v>
      </c>
      <c r="M71" s="31">
        <v>482.35</v>
      </c>
      <c r="N71" s="31">
        <v>472.55</v>
      </c>
      <c r="O71" s="42">
        <v>29209950</v>
      </c>
      <c r="P71" s="43">
        <v>-9.2898315518495714E-3</v>
      </c>
    </row>
    <row r="72" spans="1:16" ht="12.75" customHeight="1">
      <c r="A72" s="31">
        <v>62</v>
      </c>
      <c r="B72" s="32" t="s">
        <v>44</v>
      </c>
      <c r="C72" s="33" t="s">
        <v>111</v>
      </c>
      <c r="D72" s="34">
        <v>45106</v>
      </c>
      <c r="E72" s="40">
        <v>5000.55</v>
      </c>
      <c r="F72" s="40">
        <v>4976.2666666666673</v>
      </c>
      <c r="G72" s="41">
        <v>4931.6833333333343</v>
      </c>
      <c r="H72" s="41">
        <v>4862.8166666666666</v>
      </c>
      <c r="I72" s="41">
        <v>4818.2333333333336</v>
      </c>
      <c r="J72" s="41">
        <v>5045.133333333335</v>
      </c>
      <c r="K72" s="41">
        <v>5089.716666666669</v>
      </c>
      <c r="L72" s="41">
        <v>5158.5833333333358</v>
      </c>
      <c r="M72" s="31">
        <v>5020.8500000000004</v>
      </c>
      <c r="N72" s="31">
        <v>4907.3999999999996</v>
      </c>
      <c r="O72" s="42">
        <v>3835250</v>
      </c>
      <c r="P72" s="43">
        <v>6.3464004713874742E-2</v>
      </c>
    </row>
    <row r="73" spans="1:16" ht="12.75" customHeight="1">
      <c r="A73" s="31">
        <v>63</v>
      </c>
      <c r="B73" s="32" t="s">
        <v>57</v>
      </c>
      <c r="C73" s="45" t="s">
        <v>112</v>
      </c>
      <c r="D73" s="34">
        <v>45106</v>
      </c>
      <c r="E73" s="40">
        <v>3534.3</v>
      </c>
      <c r="F73" s="40">
        <v>3537.8833333333332</v>
      </c>
      <c r="G73" s="41">
        <v>3506.0166666666664</v>
      </c>
      <c r="H73" s="41">
        <v>3477.7333333333331</v>
      </c>
      <c r="I73" s="41">
        <v>3445.8666666666663</v>
      </c>
      <c r="J73" s="41">
        <v>3566.1666666666665</v>
      </c>
      <c r="K73" s="41">
        <v>3598.0333333333333</v>
      </c>
      <c r="L73" s="41">
        <v>3626.3166666666666</v>
      </c>
      <c r="M73" s="31">
        <v>3569.75</v>
      </c>
      <c r="N73" s="31">
        <v>3509.6</v>
      </c>
      <c r="O73" s="42">
        <v>3515575</v>
      </c>
      <c r="P73" s="43">
        <v>-2.6790039724832865E-2</v>
      </c>
    </row>
    <row r="74" spans="1:16" ht="12.75" customHeight="1">
      <c r="A74" s="31">
        <v>64</v>
      </c>
      <c r="B74" s="32" t="s">
        <v>57</v>
      </c>
      <c r="C74" s="33" t="s">
        <v>113</v>
      </c>
      <c r="D74" s="34">
        <v>45106</v>
      </c>
      <c r="E74" s="40">
        <v>2154.35</v>
      </c>
      <c r="F74" s="40">
        <v>2143.2833333333333</v>
      </c>
      <c r="G74" s="41">
        <v>2125.2166666666667</v>
      </c>
      <c r="H74" s="41">
        <v>2096.0833333333335</v>
      </c>
      <c r="I74" s="41">
        <v>2078.0166666666669</v>
      </c>
      <c r="J74" s="41">
        <v>2172.4166666666665</v>
      </c>
      <c r="K74" s="41">
        <v>2190.4833333333331</v>
      </c>
      <c r="L74" s="41">
        <v>2219.6166666666663</v>
      </c>
      <c r="M74" s="31">
        <v>2161.35</v>
      </c>
      <c r="N74" s="31">
        <v>2114.15</v>
      </c>
      <c r="O74" s="42">
        <v>1145100</v>
      </c>
      <c r="P74" s="43">
        <v>6.040106305870983E-3</v>
      </c>
    </row>
    <row r="75" spans="1:16" ht="12.75" customHeight="1">
      <c r="A75" s="31">
        <v>65</v>
      </c>
      <c r="B75" s="32" t="s">
        <v>57</v>
      </c>
      <c r="C75" s="33" t="s">
        <v>114</v>
      </c>
      <c r="D75" s="34">
        <v>45106</v>
      </c>
      <c r="E75" s="40">
        <v>232.3</v>
      </c>
      <c r="F75" s="40">
        <v>230.68333333333331</v>
      </c>
      <c r="G75" s="41">
        <v>226.31666666666661</v>
      </c>
      <c r="H75" s="41">
        <v>220.33333333333329</v>
      </c>
      <c r="I75" s="41">
        <v>215.96666666666658</v>
      </c>
      <c r="J75" s="41">
        <v>236.66666666666663</v>
      </c>
      <c r="K75" s="41">
        <v>241.03333333333336</v>
      </c>
      <c r="L75" s="41">
        <v>247.01666666666665</v>
      </c>
      <c r="M75" s="31">
        <v>235.05</v>
      </c>
      <c r="N75" s="31">
        <v>224.7</v>
      </c>
      <c r="O75" s="42">
        <v>21927600</v>
      </c>
      <c r="P75" s="43">
        <v>4.4525065963060689E-3</v>
      </c>
    </row>
    <row r="76" spans="1:16" ht="12.75" customHeight="1">
      <c r="A76" s="31">
        <v>66</v>
      </c>
      <c r="B76" s="32" t="s">
        <v>64</v>
      </c>
      <c r="C76" s="33" t="s">
        <v>115</v>
      </c>
      <c r="D76" s="34">
        <v>45106</v>
      </c>
      <c r="E76" s="40">
        <v>122.45</v>
      </c>
      <c r="F76" s="40">
        <v>122.84999999999998</v>
      </c>
      <c r="G76" s="41">
        <v>121.69999999999996</v>
      </c>
      <c r="H76" s="41">
        <v>120.94999999999997</v>
      </c>
      <c r="I76" s="41">
        <v>119.79999999999995</v>
      </c>
      <c r="J76" s="41">
        <v>123.59999999999997</v>
      </c>
      <c r="K76" s="41">
        <v>124.74999999999997</v>
      </c>
      <c r="L76" s="41">
        <v>125.49999999999997</v>
      </c>
      <c r="M76" s="31">
        <v>124</v>
      </c>
      <c r="N76" s="31">
        <v>122.1</v>
      </c>
      <c r="O76" s="42">
        <v>119015000</v>
      </c>
      <c r="P76" s="43">
        <v>3.1370509987434465E-2</v>
      </c>
    </row>
    <row r="77" spans="1:16" ht="12.75" customHeight="1">
      <c r="A77" s="31">
        <v>67</v>
      </c>
      <c r="B77" s="32" t="s">
        <v>85</v>
      </c>
      <c r="C77" s="33" t="s">
        <v>116</v>
      </c>
      <c r="D77" s="34">
        <v>45106</v>
      </c>
      <c r="E77" s="40">
        <v>104.9</v>
      </c>
      <c r="F77" s="40">
        <v>104.55</v>
      </c>
      <c r="G77" s="41">
        <v>103.8</v>
      </c>
      <c r="H77" s="41">
        <v>102.7</v>
      </c>
      <c r="I77" s="41">
        <v>101.95</v>
      </c>
      <c r="J77" s="41">
        <v>105.64999999999999</v>
      </c>
      <c r="K77" s="41">
        <v>106.39999999999999</v>
      </c>
      <c r="L77" s="41">
        <v>107.49999999999999</v>
      </c>
      <c r="M77" s="31">
        <v>105.3</v>
      </c>
      <c r="N77" s="31">
        <v>103.45</v>
      </c>
      <c r="O77" s="42">
        <v>84335550</v>
      </c>
      <c r="P77" s="43">
        <v>-1.1369730773356216E-2</v>
      </c>
    </row>
    <row r="78" spans="1:16" ht="12.75" customHeight="1">
      <c r="A78" s="31">
        <v>68</v>
      </c>
      <c r="B78" s="32" t="s">
        <v>44</v>
      </c>
      <c r="C78" s="33" t="s">
        <v>117</v>
      </c>
      <c r="D78" s="34">
        <v>45106</v>
      </c>
      <c r="E78" s="40">
        <v>634.79999999999995</v>
      </c>
      <c r="F78" s="40">
        <v>632.76666666666665</v>
      </c>
      <c r="G78" s="41">
        <v>625.5333333333333</v>
      </c>
      <c r="H78" s="41">
        <v>616.26666666666665</v>
      </c>
      <c r="I78" s="41">
        <v>609.0333333333333</v>
      </c>
      <c r="J78" s="41">
        <v>642.0333333333333</v>
      </c>
      <c r="K78" s="41">
        <v>649.26666666666665</v>
      </c>
      <c r="L78" s="41">
        <v>658.5333333333333</v>
      </c>
      <c r="M78" s="31">
        <v>640</v>
      </c>
      <c r="N78" s="31">
        <v>623.5</v>
      </c>
      <c r="O78" s="42">
        <v>7766200</v>
      </c>
      <c r="P78" s="43">
        <v>5.225933202357564E-2</v>
      </c>
    </row>
    <row r="79" spans="1:16" ht="12.75" customHeight="1">
      <c r="A79" s="31">
        <v>69</v>
      </c>
      <c r="B79" s="32" t="s">
        <v>118</v>
      </c>
      <c r="C79" s="33" t="s">
        <v>119</v>
      </c>
      <c r="D79" s="34">
        <v>45106</v>
      </c>
      <c r="E79" s="40">
        <v>42.35</v>
      </c>
      <c r="F79" s="40">
        <v>42.266666666666666</v>
      </c>
      <c r="G79" s="41">
        <v>41.883333333333333</v>
      </c>
      <c r="H79" s="41">
        <v>41.416666666666664</v>
      </c>
      <c r="I79" s="41">
        <v>41.033333333333331</v>
      </c>
      <c r="J79" s="41">
        <v>42.733333333333334</v>
      </c>
      <c r="K79" s="41">
        <v>43.11666666666666</v>
      </c>
      <c r="L79" s="41">
        <v>43.583333333333336</v>
      </c>
      <c r="M79" s="31">
        <v>42.65</v>
      </c>
      <c r="N79" s="31">
        <v>41.8</v>
      </c>
      <c r="O79" s="42">
        <v>145125000</v>
      </c>
      <c r="P79" s="43">
        <v>6.1029774633985852E-2</v>
      </c>
    </row>
    <row r="80" spans="1:16" ht="12.75" customHeight="1">
      <c r="A80" s="31">
        <v>70</v>
      </c>
      <c r="B80" s="32" t="s">
        <v>46</v>
      </c>
      <c r="C80" s="33" t="s">
        <v>120</v>
      </c>
      <c r="D80" s="34">
        <v>45106</v>
      </c>
      <c r="E80" s="40">
        <v>573.6</v>
      </c>
      <c r="F80" s="40">
        <v>577.5</v>
      </c>
      <c r="G80" s="41">
        <v>566</v>
      </c>
      <c r="H80" s="41">
        <v>558.4</v>
      </c>
      <c r="I80" s="41">
        <v>546.9</v>
      </c>
      <c r="J80" s="41">
        <v>585.1</v>
      </c>
      <c r="K80" s="41">
        <v>596.6</v>
      </c>
      <c r="L80" s="41">
        <v>604.20000000000005</v>
      </c>
      <c r="M80" s="31">
        <v>589</v>
      </c>
      <c r="N80" s="31">
        <v>569.9</v>
      </c>
      <c r="O80" s="42">
        <v>8040500</v>
      </c>
      <c r="P80" s="43">
        <v>1.1778177654179618E-2</v>
      </c>
    </row>
    <row r="81" spans="1:16" ht="12.75" customHeight="1">
      <c r="A81" s="31">
        <v>71</v>
      </c>
      <c r="B81" s="32" t="s">
        <v>60</v>
      </c>
      <c r="C81" s="33" t="s">
        <v>121</v>
      </c>
      <c r="D81" s="34">
        <v>45106</v>
      </c>
      <c r="E81" s="40">
        <v>1037.75</v>
      </c>
      <c r="F81" s="40">
        <v>1039.2333333333333</v>
      </c>
      <c r="G81" s="41">
        <v>1031.4666666666667</v>
      </c>
      <c r="H81" s="41">
        <v>1025.1833333333334</v>
      </c>
      <c r="I81" s="41">
        <v>1017.4166666666667</v>
      </c>
      <c r="J81" s="41">
        <v>1045.5166666666667</v>
      </c>
      <c r="K81" s="41">
        <v>1053.2833333333335</v>
      </c>
      <c r="L81" s="41">
        <v>1059.5666666666666</v>
      </c>
      <c r="M81" s="31">
        <v>1047</v>
      </c>
      <c r="N81" s="31">
        <v>1032.95</v>
      </c>
      <c r="O81" s="42">
        <v>5608000</v>
      </c>
      <c r="P81" s="43">
        <v>-2.7907782977985785E-2</v>
      </c>
    </row>
    <row r="82" spans="1:16" ht="12.75" customHeight="1">
      <c r="A82" s="31">
        <v>72</v>
      </c>
      <c r="B82" s="32" t="s">
        <v>109</v>
      </c>
      <c r="C82" s="46" t="s">
        <v>122</v>
      </c>
      <c r="D82" s="34">
        <v>45106</v>
      </c>
      <c r="E82" s="40">
        <v>1498.8</v>
      </c>
      <c r="F82" s="40">
        <v>1498.7833333333335</v>
      </c>
      <c r="G82" s="41">
        <v>1477.666666666667</v>
      </c>
      <c r="H82" s="41">
        <v>1456.5333333333335</v>
      </c>
      <c r="I82" s="41">
        <v>1435.416666666667</v>
      </c>
      <c r="J82" s="41">
        <v>1519.916666666667</v>
      </c>
      <c r="K82" s="41">
        <v>1541.0333333333333</v>
      </c>
      <c r="L82" s="41">
        <v>1562.166666666667</v>
      </c>
      <c r="M82" s="31">
        <v>1519.9</v>
      </c>
      <c r="N82" s="31">
        <v>1477.65</v>
      </c>
      <c r="O82" s="42">
        <v>3462875</v>
      </c>
      <c r="P82" s="43">
        <v>1.1087914975619726E-2</v>
      </c>
    </row>
    <row r="83" spans="1:16" ht="12.75" customHeight="1">
      <c r="A83" s="31">
        <v>73</v>
      </c>
      <c r="B83" s="32" t="s">
        <v>44</v>
      </c>
      <c r="C83" s="33" t="s">
        <v>123</v>
      </c>
      <c r="D83" s="34">
        <v>45106</v>
      </c>
      <c r="E83" s="40">
        <v>286.7</v>
      </c>
      <c r="F83" s="40">
        <v>286.03333333333336</v>
      </c>
      <c r="G83" s="41">
        <v>281.56666666666672</v>
      </c>
      <c r="H83" s="41">
        <v>276.43333333333334</v>
      </c>
      <c r="I83" s="41">
        <v>271.9666666666667</v>
      </c>
      <c r="J83" s="41">
        <v>291.16666666666674</v>
      </c>
      <c r="K83" s="41">
        <v>295.63333333333333</v>
      </c>
      <c r="L83" s="41">
        <v>300.76666666666677</v>
      </c>
      <c r="M83" s="31">
        <v>290.5</v>
      </c>
      <c r="N83" s="31">
        <v>280.89999999999998</v>
      </c>
      <c r="O83" s="42">
        <v>9308000</v>
      </c>
      <c r="P83" s="43">
        <v>3.330373001776199E-2</v>
      </c>
    </row>
    <row r="84" spans="1:16" ht="12.75" customHeight="1">
      <c r="A84" s="31">
        <v>74</v>
      </c>
      <c r="B84" s="32" t="s">
        <v>50</v>
      </c>
      <c r="C84" s="33" t="s">
        <v>124</v>
      </c>
      <c r="D84" s="34">
        <v>45106</v>
      </c>
      <c r="E84" s="40">
        <v>1716.95</v>
      </c>
      <c r="F84" s="40">
        <v>1725.7</v>
      </c>
      <c r="G84" s="41">
        <v>1703.8000000000002</v>
      </c>
      <c r="H84" s="41">
        <v>1690.65</v>
      </c>
      <c r="I84" s="41">
        <v>1668.7500000000002</v>
      </c>
      <c r="J84" s="41">
        <v>1738.8500000000001</v>
      </c>
      <c r="K84" s="41">
        <v>1760.7500000000002</v>
      </c>
      <c r="L84" s="41">
        <v>1773.9</v>
      </c>
      <c r="M84" s="31">
        <v>1747.6</v>
      </c>
      <c r="N84" s="31">
        <v>1712.55</v>
      </c>
      <c r="O84" s="42">
        <v>12324350</v>
      </c>
      <c r="P84" s="43">
        <v>8.100289296046287E-4</v>
      </c>
    </row>
    <row r="85" spans="1:16" ht="12.75" customHeight="1">
      <c r="A85" s="31">
        <v>75</v>
      </c>
      <c r="B85" s="32" t="s">
        <v>85</v>
      </c>
      <c r="C85" s="33" t="s">
        <v>125</v>
      </c>
      <c r="D85" s="34">
        <v>45106</v>
      </c>
      <c r="E85" s="40">
        <v>461.3</v>
      </c>
      <c r="F85" s="40">
        <v>463.4666666666667</v>
      </c>
      <c r="G85" s="41">
        <v>457.98333333333341</v>
      </c>
      <c r="H85" s="41">
        <v>454.66666666666669</v>
      </c>
      <c r="I85" s="41">
        <v>449.18333333333339</v>
      </c>
      <c r="J85" s="41">
        <v>466.78333333333342</v>
      </c>
      <c r="K85" s="41">
        <v>472.26666666666677</v>
      </c>
      <c r="L85" s="41">
        <v>475.58333333333343</v>
      </c>
      <c r="M85" s="31">
        <v>468.95</v>
      </c>
      <c r="N85" s="31">
        <v>460.15</v>
      </c>
      <c r="O85" s="42">
        <v>7195000</v>
      </c>
      <c r="P85" s="43">
        <v>2.9621885345879075E-3</v>
      </c>
    </row>
    <row r="86" spans="1:16" ht="12.75" customHeight="1">
      <c r="A86" s="31">
        <v>76</v>
      </c>
      <c r="B86" s="32" t="s">
        <v>46</v>
      </c>
      <c r="C86" s="33" t="s">
        <v>126</v>
      </c>
      <c r="D86" s="34">
        <v>45106</v>
      </c>
      <c r="E86" s="40">
        <v>3644.2</v>
      </c>
      <c r="F86" s="40">
        <v>3712.5333333333328</v>
      </c>
      <c r="G86" s="41">
        <v>3553.7166666666658</v>
      </c>
      <c r="H86" s="41">
        <v>3463.2333333333331</v>
      </c>
      <c r="I86" s="41">
        <v>3304.4166666666661</v>
      </c>
      <c r="J86" s="41">
        <v>3803.0166666666655</v>
      </c>
      <c r="K86" s="41">
        <v>3961.833333333333</v>
      </c>
      <c r="L86" s="41">
        <v>4052.3166666666652</v>
      </c>
      <c r="M86" s="31">
        <v>3871.35</v>
      </c>
      <c r="N86" s="31">
        <v>3622.05</v>
      </c>
      <c r="O86" s="42">
        <v>5132100</v>
      </c>
      <c r="P86" s="43">
        <v>0.17147161542148873</v>
      </c>
    </row>
    <row r="87" spans="1:16" ht="12.75" customHeight="1">
      <c r="A87" s="31">
        <v>77</v>
      </c>
      <c r="B87" s="32" t="s">
        <v>42</v>
      </c>
      <c r="C87" s="33" t="s">
        <v>127</v>
      </c>
      <c r="D87" s="34">
        <v>45106</v>
      </c>
      <c r="E87" s="40">
        <v>1285.8</v>
      </c>
      <c r="F87" s="40">
        <v>1297.95</v>
      </c>
      <c r="G87" s="41">
        <v>1266.8500000000001</v>
      </c>
      <c r="H87" s="41">
        <v>1247.9000000000001</v>
      </c>
      <c r="I87" s="41">
        <v>1216.8000000000002</v>
      </c>
      <c r="J87" s="41">
        <v>1316.9</v>
      </c>
      <c r="K87" s="41">
        <v>1348</v>
      </c>
      <c r="L87" s="41">
        <v>1366.95</v>
      </c>
      <c r="M87" s="31">
        <v>1329.05</v>
      </c>
      <c r="N87" s="31">
        <v>1279</v>
      </c>
      <c r="O87" s="42">
        <v>6114000</v>
      </c>
      <c r="P87" s="43">
        <v>5.8792969088232748E-2</v>
      </c>
    </row>
    <row r="88" spans="1:16" ht="12.75" customHeight="1">
      <c r="A88" s="31">
        <v>78</v>
      </c>
      <c r="B88" s="32" t="s">
        <v>88</v>
      </c>
      <c r="C88" s="33" t="s">
        <v>128</v>
      </c>
      <c r="D88" s="34">
        <v>45106</v>
      </c>
      <c r="E88" s="40">
        <v>1165.1500000000001</v>
      </c>
      <c r="F88" s="40">
        <v>1163.2166666666667</v>
      </c>
      <c r="G88" s="41">
        <v>1155.4333333333334</v>
      </c>
      <c r="H88" s="41">
        <v>1145.7166666666667</v>
      </c>
      <c r="I88" s="41">
        <v>1137.9333333333334</v>
      </c>
      <c r="J88" s="41">
        <v>1172.9333333333334</v>
      </c>
      <c r="K88" s="41">
        <v>1180.7166666666667</v>
      </c>
      <c r="L88" s="41">
        <v>1190.4333333333334</v>
      </c>
      <c r="M88" s="31">
        <v>1171</v>
      </c>
      <c r="N88" s="31">
        <v>1153.5</v>
      </c>
      <c r="O88" s="42">
        <v>13265700</v>
      </c>
      <c r="P88" s="43">
        <v>2.090179389107364E-2</v>
      </c>
    </row>
    <row r="89" spans="1:16" ht="12.75" customHeight="1">
      <c r="A89" s="31">
        <v>79</v>
      </c>
      <c r="B89" s="32" t="s">
        <v>69</v>
      </c>
      <c r="C89" s="33" t="s">
        <v>129</v>
      </c>
      <c r="D89" s="34">
        <v>45106</v>
      </c>
      <c r="E89" s="40">
        <v>2723.3</v>
      </c>
      <c r="F89" s="40">
        <v>2722.5333333333333</v>
      </c>
      <c r="G89" s="41">
        <v>2703.0666666666666</v>
      </c>
      <c r="H89" s="41">
        <v>2682.8333333333335</v>
      </c>
      <c r="I89" s="41">
        <v>2663.3666666666668</v>
      </c>
      <c r="J89" s="41">
        <v>2742.7666666666664</v>
      </c>
      <c r="K89" s="41">
        <v>2762.2333333333327</v>
      </c>
      <c r="L89" s="41">
        <v>2782.4666666666662</v>
      </c>
      <c r="M89" s="31">
        <v>2742</v>
      </c>
      <c r="N89" s="31">
        <v>2702.3</v>
      </c>
      <c r="O89" s="42">
        <v>26958300</v>
      </c>
      <c r="P89" s="43">
        <v>-4.0100411258879455E-2</v>
      </c>
    </row>
    <row r="90" spans="1:16" ht="12.75" customHeight="1">
      <c r="A90" s="31">
        <v>80</v>
      </c>
      <c r="B90" s="32" t="s">
        <v>69</v>
      </c>
      <c r="C90" s="33" t="s">
        <v>130</v>
      </c>
      <c r="D90" s="34">
        <v>45106</v>
      </c>
      <c r="E90" s="40">
        <v>2009.55</v>
      </c>
      <c r="F90" s="40">
        <v>2006.4666666666665</v>
      </c>
      <c r="G90" s="41">
        <v>1993.4833333333329</v>
      </c>
      <c r="H90" s="41">
        <v>1977.4166666666665</v>
      </c>
      <c r="I90" s="41">
        <v>1964.4333333333329</v>
      </c>
      <c r="J90" s="41">
        <v>2022.5333333333328</v>
      </c>
      <c r="K90" s="41">
        <v>2035.5166666666664</v>
      </c>
      <c r="L90" s="41">
        <v>2051.583333333333</v>
      </c>
      <c r="M90" s="31">
        <v>2019.45</v>
      </c>
      <c r="N90" s="31">
        <v>1990.4</v>
      </c>
      <c r="O90" s="42">
        <v>4759500</v>
      </c>
      <c r="P90" s="43">
        <v>4.2410431700215219E-3</v>
      </c>
    </row>
    <row r="91" spans="1:16" ht="12.75" customHeight="1">
      <c r="A91" s="31">
        <v>81</v>
      </c>
      <c r="B91" s="32" t="s">
        <v>64</v>
      </c>
      <c r="C91" s="33" t="s">
        <v>131</v>
      </c>
      <c r="D91" s="34">
        <v>45106</v>
      </c>
      <c r="E91" s="40">
        <v>1644.85</v>
      </c>
      <c r="F91" s="40">
        <v>1646.5</v>
      </c>
      <c r="G91" s="41">
        <v>1633.7</v>
      </c>
      <c r="H91" s="41">
        <v>1622.55</v>
      </c>
      <c r="I91" s="41">
        <v>1609.75</v>
      </c>
      <c r="J91" s="41">
        <v>1657.65</v>
      </c>
      <c r="K91" s="41">
        <v>1670.4500000000003</v>
      </c>
      <c r="L91" s="41">
        <v>1681.6000000000001</v>
      </c>
      <c r="M91" s="31">
        <v>1659.3</v>
      </c>
      <c r="N91" s="31">
        <v>1635.35</v>
      </c>
      <c r="O91" s="42">
        <v>93425750</v>
      </c>
      <c r="P91" s="43">
        <v>-1.5892449320744945E-4</v>
      </c>
    </row>
    <row r="92" spans="1:16" ht="12.75" customHeight="1">
      <c r="A92" s="31">
        <v>82</v>
      </c>
      <c r="B92" s="32" t="s">
        <v>69</v>
      </c>
      <c r="C92" s="33" t="s">
        <v>132</v>
      </c>
      <c r="D92" s="34">
        <v>45106</v>
      </c>
      <c r="E92" s="40">
        <v>628.45000000000005</v>
      </c>
      <c r="F92" s="40">
        <v>632.41666666666663</v>
      </c>
      <c r="G92" s="41">
        <v>621.33333333333326</v>
      </c>
      <c r="H92" s="41">
        <v>614.21666666666658</v>
      </c>
      <c r="I92" s="41">
        <v>603.13333333333321</v>
      </c>
      <c r="J92" s="41">
        <v>639.5333333333333</v>
      </c>
      <c r="K92" s="41">
        <v>650.61666666666656</v>
      </c>
      <c r="L92" s="41">
        <v>657.73333333333335</v>
      </c>
      <c r="M92" s="31">
        <v>643.5</v>
      </c>
      <c r="N92" s="31">
        <v>625.29999999999995</v>
      </c>
      <c r="O92" s="42">
        <v>19492000</v>
      </c>
      <c r="P92" s="43">
        <v>-2.2668358060779881E-2</v>
      </c>
    </row>
    <row r="93" spans="1:16" ht="12.75" customHeight="1">
      <c r="A93" s="31">
        <v>83</v>
      </c>
      <c r="B93" s="32" t="s">
        <v>57</v>
      </c>
      <c r="C93" s="33" t="s">
        <v>133</v>
      </c>
      <c r="D93" s="34">
        <v>45106</v>
      </c>
      <c r="E93" s="40">
        <v>2781.05</v>
      </c>
      <c r="F93" s="40">
        <v>2794.7666666666664</v>
      </c>
      <c r="G93" s="41">
        <v>2757.6833333333329</v>
      </c>
      <c r="H93" s="41">
        <v>2734.3166666666666</v>
      </c>
      <c r="I93" s="41">
        <v>2697.2333333333331</v>
      </c>
      <c r="J93" s="41">
        <v>2818.1333333333328</v>
      </c>
      <c r="K93" s="41">
        <v>2855.2166666666667</v>
      </c>
      <c r="L93" s="41">
        <v>2878.5833333333326</v>
      </c>
      <c r="M93" s="31">
        <v>2831.85</v>
      </c>
      <c r="N93" s="31">
        <v>2771.4</v>
      </c>
      <c r="O93" s="42">
        <v>3548700</v>
      </c>
      <c r="P93" s="43">
        <v>4.9600709849157057E-2</v>
      </c>
    </row>
    <row r="94" spans="1:16" ht="12.75" customHeight="1">
      <c r="A94" s="31">
        <v>84</v>
      </c>
      <c r="B94" s="32" t="s">
        <v>134</v>
      </c>
      <c r="C94" s="33" t="s">
        <v>135</v>
      </c>
      <c r="D94" s="34">
        <v>45106</v>
      </c>
      <c r="E94" s="40">
        <v>408.15</v>
      </c>
      <c r="F94" s="40">
        <v>410.7</v>
      </c>
      <c r="G94" s="41">
        <v>404.4</v>
      </c>
      <c r="H94" s="41">
        <v>400.65</v>
      </c>
      <c r="I94" s="41">
        <v>394.34999999999997</v>
      </c>
      <c r="J94" s="41">
        <v>414.45</v>
      </c>
      <c r="K94" s="41">
        <v>420.75000000000006</v>
      </c>
      <c r="L94" s="41">
        <v>424.5</v>
      </c>
      <c r="M94" s="31">
        <v>417</v>
      </c>
      <c r="N94" s="31">
        <v>406.95</v>
      </c>
      <c r="O94" s="42">
        <v>36905400</v>
      </c>
      <c r="P94" s="43">
        <v>3.0813748875767412E-2</v>
      </c>
    </row>
    <row r="95" spans="1:16" ht="12.75" customHeight="1">
      <c r="A95" s="31">
        <v>85</v>
      </c>
      <c r="B95" s="32" t="s">
        <v>134</v>
      </c>
      <c r="C95" s="33" t="s">
        <v>136</v>
      </c>
      <c r="D95" s="34">
        <v>45106</v>
      </c>
      <c r="E95" s="40">
        <v>114.65</v>
      </c>
      <c r="F95" s="40">
        <v>113.85000000000001</v>
      </c>
      <c r="G95" s="41">
        <v>111.25000000000001</v>
      </c>
      <c r="H95" s="41">
        <v>107.85000000000001</v>
      </c>
      <c r="I95" s="41">
        <v>105.25000000000001</v>
      </c>
      <c r="J95" s="41">
        <v>117.25000000000001</v>
      </c>
      <c r="K95" s="41">
        <v>119.85000000000001</v>
      </c>
      <c r="L95" s="41">
        <v>123.25000000000001</v>
      </c>
      <c r="M95" s="31">
        <v>116.45</v>
      </c>
      <c r="N95" s="31">
        <v>110.45</v>
      </c>
      <c r="O95" s="42">
        <v>27101600</v>
      </c>
      <c r="P95" s="43">
        <v>-8.1136610984346338E-2</v>
      </c>
    </row>
    <row r="96" spans="1:16" ht="12.75" customHeight="1">
      <c r="A96" s="31">
        <v>86</v>
      </c>
      <c r="B96" s="32" t="s">
        <v>85</v>
      </c>
      <c r="C96" s="33" t="s">
        <v>137</v>
      </c>
      <c r="D96" s="34">
        <v>45106</v>
      </c>
      <c r="E96" s="40">
        <v>269.14999999999998</v>
      </c>
      <c r="F96" s="40">
        <v>269.63333333333338</v>
      </c>
      <c r="G96" s="41">
        <v>264.21666666666675</v>
      </c>
      <c r="H96" s="41">
        <v>259.28333333333336</v>
      </c>
      <c r="I96" s="41">
        <v>253.86666666666673</v>
      </c>
      <c r="J96" s="41">
        <v>274.56666666666678</v>
      </c>
      <c r="K96" s="41">
        <v>279.98333333333341</v>
      </c>
      <c r="L96" s="41">
        <v>284.9166666666668</v>
      </c>
      <c r="M96" s="31">
        <v>275.05</v>
      </c>
      <c r="N96" s="31">
        <v>264.7</v>
      </c>
      <c r="O96" s="42">
        <v>21297600</v>
      </c>
      <c r="P96" s="43">
        <v>-3.1593580184506509E-3</v>
      </c>
    </row>
    <row r="97" spans="1:16" ht="12.75" customHeight="1">
      <c r="A97" s="31">
        <v>87</v>
      </c>
      <c r="B97" s="32" t="s">
        <v>60</v>
      </c>
      <c r="C97" s="33" t="s">
        <v>138</v>
      </c>
      <c r="D97" s="34">
        <v>45106</v>
      </c>
      <c r="E97" s="40">
        <v>2647.15</v>
      </c>
      <c r="F97" s="40">
        <v>2646.2333333333336</v>
      </c>
      <c r="G97" s="41">
        <v>2632.5166666666673</v>
      </c>
      <c r="H97" s="41">
        <v>2617.8833333333337</v>
      </c>
      <c r="I97" s="41">
        <v>2604.1666666666674</v>
      </c>
      <c r="J97" s="41">
        <v>2660.8666666666672</v>
      </c>
      <c r="K97" s="41">
        <v>2674.5833333333335</v>
      </c>
      <c r="L97" s="41">
        <v>2689.2166666666672</v>
      </c>
      <c r="M97" s="31">
        <v>2659.95</v>
      </c>
      <c r="N97" s="31">
        <v>2631.6</v>
      </c>
      <c r="O97" s="42">
        <v>9548100</v>
      </c>
      <c r="P97" s="43">
        <v>1.3213780084945729E-3</v>
      </c>
    </row>
    <row r="98" spans="1:16" ht="12.75" customHeight="1">
      <c r="A98" s="31">
        <v>88</v>
      </c>
      <c r="B98" s="32" t="s">
        <v>69</v>
      </c>
      <c r="C98" s="33" t="s">
        <v>139</v>
      </c>
      <c r="D98" s="34">
        <v>45106</v>
      </c>
      <c r="E98" s="40">
        <v>116.4</v>
      </c>
      <c r="F98" s="40">
        <v>115.96666666666665</v>
      </c>
      <c r="G98" s="41">
        <v>114.18333333333331</v>
      </c>
      <c r="H98" s="41">
        <v>111.96666666666665</v>
      </c>
      <c r="I98" s="41">
        <v>110.18333333333331</v>
      </c>
      <c r="J98" s="41">
        <v>118.18333333333331</v>
      </c>
      <c r="K98" s="41">
        <v>119.96666666666664</v>
      </c>
      <c r="L98" s="41">
        <v>122.18333333333331</v>
      </c>
      <c r="M98" s="31">
        <v>117.75</v>
      </c>
      <c r="N98" s="31">
        <v>113.75</v>
      </c>
      <c r="O98" s="42">
        <v>59631500</v>
      </c>
      <c r="P98" s="43">
        <v>8.3380679896649223E-3</v>
      </c>
    </row>
    <row r="99" spans="1:16" ht="12.75" customHeight="1">
      <c r="A99" s="31">
        <v>89</v>
      </c>
      <c r="B99" s="32" t="s">
        <v>64</v>
      </c>
      <c r="C99" s="33" t="s">
        <v>140</v>
      </c>
      <c r="D99" s="34">
        <v>45106</v>
      </c>
      <c r="E99" s="40">
        <v>925.45</v>
      </c>
      <c r="F99" s="40">
        <v>926.80000000000007</v>
      </c>
      <c r="G99" s="41">
        <v>919.25000000000011</v>
      </c>
      <c r="H99" s="41">
        <v>913.05000000000007</v>
      </c>
      <c r="I99" s="41">
        <v>905.50000000000011</v>
      </c>
      <c r="J99" s="41">
        <v>933.00000000000011</v>
      </c>
      <c r="K99" s="41">
        <v>940.55000000000007</v>
      </c>
      <c r="L99" s="41">
        <v>946.75000000000011</v>
      </c>
      <c r="M99" s="31">
        <v>934.35</v>
      </c>
      <c r="N99" s="31">
        <v>920.6</v>
      </c>
      <c r="O99" s="42">
        <v>86669800</v>
      </c>
      <c r="P99" s="43">
        <v>1.4977005746513972E-2</v>
      </c>
    </row>
    <row r="100" spans="1:16" ht="12.75" customHeight="1">
      <c r="A100" s="31">
        <v>90</v>
      </c>
      <c r="B100" s="32" t="s">
        <v>69</v>
      </c>
      <c r="C100" s="33" t="s">
        <v>141</v>
      </c>
      <c r="D100" s="34">
        <v>45106</v>
      </c>
      <c r="E100" s="40">
        <v>1274.8499999999999</v>
      </c>
      <c r="F100" s="40">
        <v>1272.6000000000001</v>
      </c>
      <c r="G100" s="41">
        <v>1264.3000000000002</v>
      </c>
      <c r="H100" s="41">
        <v>1253.75</v>
      </c>
      <c r="I100" s="41">
        <v>1245.45</v>
      </c>
      <c r="J100" s="41">
        <v>1283.1500000000003</v>
      </c>
      <c r="K100" s="41">
        <v>1291.45</v>
      </c>
      <c r="L100" s="41">
        <v>1302.0000000000005</v>
      </c>
      <c r="M100" s="31">
        <v>1280.9000000000001</v>
      </c>
      <c r="N100" s="31">
        <v>1262.05</v>
      </c>
      <c r="O100" s="42">
        <v>5034850</v>
      </c>
      <c r="P100" s="43">
        <v>3.8180114440656337E-3</v>
      </c>
    </row>
    <row r="101" spans="1:16" ht="12.75" customHeight="1">
      <c r="A101" s="31">
        <v>91</v>
      </c>
      <c r="B101" s="32" t="s">
        <v>69</v>
      </c>
      <c r="C101" s="33" t="s">
        <v>142</v>
      </c>
      <c r="D101" s="34">
        <v>45106</v>
      </c>
      <c r="E101" s="40">
        <v>557.9</v>
      </c>
      <c r="F101" s="40">
        <v>560.79999999999995</v>
      </c>
      <c r="G101" s="41">
        <v>553.14999999999986</v>
      </c>
      <c r="H101" s="41">
        <v>548.39999999999986</v>
      </c>
      <c r="I101" s="41">
        <v>540.74999999999977</v>
      </c>
      <c r="J101" s="41">
        <v>565.54999999999995</v>
      </c>
      <c r="K101" s="41">
        <v>573.20000000000005</v>
      </c>
      <c r="L101" s="41">
        <v>577.95000000000005</v>
      </c>
      <c r="M101" s="31">
        <v>568.45000000000005</v>
      </c>
      <c r="N101" s="31">
        <v>556.04999999999995</v>
      </c>
      <c r="O101" s="42">
        <v>13714500</v>
      </c>
      <c r="P101" s="43">
        <v>-8.8888888888888889E-3</v>
      </c>
    </row>
    <row r="102" spans="1:16" ht="12.75" customHeight="1">
      <c r="A102" s="31">
        <v>92</v>
      </c>
      <c r="B102" s="32" t="s">
        <v>80</v>
      </c>
      <c r="C102" s="33" t="s">
        <v>143</v>
      </c>
      <c r="D102" s="34">
        <v>45106</v>
      </c>
      <c r="E102" s="40">
        <v>7.5</v>
      </c>
      <c r="F102" s="40">
        <v>7.4666666666666659</v>
      </c>
      <c r="G102" s="41">
        <v>7.3333333333333321</v>
      </c>
      <c r="H102" s="41">
        <v>7.1666666666666661</v>
      </c>
      <c r="I102" s="41">
        <v>7.0333333333333323</v>
      </c>
      <c r="J102" s="41">
        <v>7.633333333333332</v>
      </c>
      <c r="K102" s="41">
        <v>7.7666666666666666</v>
      </c>
      <c r="L102" s="41">
        <v>7.9333333333333318</v>
      </c>
      <c r="M102" s="31">
        <v>7.6</v>
      </c>
      <c r="N102" s="31">
        <v>7.3</v>
      </c>
      <c r="O102" s="42">
        <v>694610000</v>
      </c>
      <c r="P102" s="43">
        <v>3.3661215196654715E-2</v>
      </c>
    </row>
    <row r="103" spans="1:16" ht="12.75" customHeight="1">
      <c r="A103" s="31">
        <v>93</v>
      </c>
      <c r="B103" s="32" t="s">
        <v>69</v>
      </c>
      <c r="C103" s="33" t="s">
        <v>144</v>
      </c>
      <c r="D103" s="34">
        <v>45106</v>
      </c>
      <c r="E103" s="40">
        <v>98.25</v>
      </c>
      <c r="F103" s="40">
        <v>98.816666666666663</v>
      </c>
      <c r="G103" s="41">
        <v>96.883333333333326</v>
      </c>
      <c r="H103" s="41">
        <v>95.516666666666666</v>
      </c>
      <c r="I103" s="41">
        <v>93.583333333333329</v>
      </c>
      <c r="J103" s="41">
        <v>100.18333333333332</v>
      </c>
      <c r="K103" s="41">
        <v>102.11666666666666</v>
      </c>
      <c r="L103" s="41">
        <v>103.48333333333332</v>
      </c>
      <c r="M103" s="31">
        <v>100.75</v>
      </c>
      <c r="N103" s="31">
        <v>97.45</v>
      </c>
      <c r="O103" s="42">
        <v>196950000</v>
      </c>
      <c r="P103" s="43">
        <v>1.9331535839649998E-3</v>
      </c>
    </row>
    <row r="104" spans="1:16" ht="12.75" customHeight="1">
      <c r="A104" s="31">
        <v>94</v>
      </c>
      <c r="B104" s="32" t="s">
        <v>64</v>
      </c>
      <c r="C104" s="33" t="s">
        <v>145</v>
      </c>
      <c r="D104" s="34">
        <v>45106</v>
      </c>
      <c r="E104" s="40">
        <v>77.650000000000006</v>
      </c>
      <c r="F104" s="40">
        <v>77.433333333333323</v>
      </c>
      <c r="G104" s="41">
        <v>75.816666666666649</v>
      </c>
      <c r="H104" s="41">
        <v>73.98333333333332</v>
      </c>
      <c r="I104" s="41">
        <v>72.366666666666646</v>
      </c>
      <c r="J104" s="41">
        <v>79.266666666666652</v>
      </c>
      <c r="K104" s="41">
        <v>80.883333333333326</v>
      </c>
      <c r="L104" s="41">
        <v>82.716666666666654</v>
      </c>
      <c r="M104" s="31">
        <v>79.05</v>
      </c>
      <c r="N104" s="31">
        <v>75.599999999999994</v>
      </c>
      <c r="O104" s="42">
        <v>259395000</v>
      </c>
      <c r="P104" s="43">
        <v>9.8691894417192241E-3</v>
      </c>
    </row>
    <row r="105" spans="1:16" ht="12.75" customHeight="1">
      <c r="A105" s="31">
        <v>95</v>
      </c>
      <c r="B105" s="32" t="s">
        <v>46</v>
      </c>
      <c r="C105" s="33" t="s">
        <v>146</v>
      </c>
      <c r="D105" s="34">
        <v>45106</v>
      </c>
      <c r="E105" s="40">
        <v>127.1</v>
      </c>
      <c r="F105" s="40">
        <v>126.89999999999999</v>
      </c>
      <c r="G105" s="41">
        <v>124.89999999999998</v>
      </c>
      <c r="H105" s="41">
        <v>122.69999999999999</v>
      </c>
      <c r="I105" s="41">
        <v>120.69999999999997</v>
      </c>
      <c r="J105" s="41">
        <v>129.09999999999997</v>
      </c>
      <c r="K105" s="41">
        <v>131.10000000000002</v>
      </c>
      <c r="L105" s="41">
        <v>133.29999999999998</v>
      </c>
      <c r="M105" s="31">
        <v>128.9</v>
      </c>
      <c r="N105" s="31">
        <v>124.7</v>
      </c>
      <c r="O105" s="42">
        <v>51266250</v>
      </c>
      <c r="P105" s="43">
        <v>-2.1052631578947368E-2</v>
      </c>
    </row>
    <row r="106" spans="1:16" ht="12.75" customHeight="1">
      <c r="A106" s="31">
        <v>96</v>
      </c>
      <c r="B106" s="32" t="s">
        <v>85</v>
      </c>
      <c r="C106" s="33" t="s">
        <v>147</v>
      </c>
      <c r="D106" s="34">
        <v>45106</v>
      </c>
      <c r="E106" s="40">
        <v>477</v>
      </c>
      <c r="F106" s="40">
        <v>480.7</v>
      </c>
      <c r="G106" s="41">
        <v>472.4</v>
      </c>
      <c r="H106" s="41">
        <v>467.8</v>
      </c>
      <c r="I106" s="41">
        <v>459.5</v>
      </c>
      <c r="J106" s="41">
        <v>485.29999999999995</v>
      </c>
      <c r="K106" s="41">
        <v>493.6</v>
      </c>
      <c r="L106" s="41">
        <v>498.19999999999993</v>
      </c>
      <c r="M106" s="31">
        <v>489</v>
      </c>
      <c r="N106" s="31">
        <v>476.1</v>
      </c>
      <c r="O106" s="42">
        <v>9106625</v>
      </c>
      <c r="P106" s="43">
        <v>3.0336029869321716E-2</v>
      </c>
    </row>
    <row r="107" spans="1:16" ht="12.75" customHeight="1">
      <c r="A107" s="31">
        <v>97</v>
      </c>
      <c r="B107" s="32" t="s">
        <v>118</v>
      </c>
      <c r="C107" s="33" t="s">
        <v>148</v>
      </c>
      <c r="D107" s="34">
        <v>45106</v>
      </c>
      <c r="E107" s="40">
        <v>381.2</v>
      </c>
      <c r="F107" s="40">
        <v>381.83333333333331</v>
      </c>
      <c r="G107" s="41">
        <v>377.71666666666664</v>
      </c>
      <c r="H107" s="41">
        <v>374.23333333333335</v>
      </c>
      <c r="I107" s="41">
        <v>370.11666666666667</v>
      </c>
      <c r="J107" s="41">
        <v>385.31666666666661</v>
      </c>
      <c r="K107" s="41">
        <v>389.43333333333328</v>
      </c>
      <c r="L107" s="41">
        <v>392.91666666666657</v>
      </c>
      <c r="M107" s="31">
        <v>385.95</v>
      </c>
      <c r="N107" s="31">
        <v>378.35</v>
      </c>
      <c r="O107" s="42">
        <v>19508000</v>
      </c>
      <c r="P107" s="43">
        <v>5.8951253935511885E-2</v>
      </c>
    </row>
    <row r="108" spans="1:16" ht="12.75" customHeight="1">
      <c r="A108" s="31">
        <v>98</v>
      </c>
      <c r="B108" s="32" t="s">
        <v>50</v>
      </c>
      <c r="C108" s="33" t="s">
        <v>149</v>
      </c>
      <c r="D108" s="34">
        <v>45106</v>
      </c>
      <c r="E108" s="40">
        <v>209.4</v>
      </c>
      <c r="F108" s="40">
        <v>212.35</v>
      </c>
      <c r="G108" s="41">
        <v>205.85</v>
      </c>
      <c r="H108" s="41">
        <v>202.3</v>
      </c>
      <c r="I108" s="41">
        <v>195.8</v>
      </c>
      <c r="J108" s="41">
        <v>215.89999999999998</v>
      </c>
      <c r="K108" s="41">
        <v>222.39999999999998</v>
      </c>
      <c r="L108" s="41">
        <v>225.94999999999996</v>
      </c>
      <c r="M108" s="31">
        <v>218.85</v>
      </c>
      <c r="N108" s="31">
        <v>208.8</v>
      </c>
      <c r="O108" s="42">
        <v>18316400</v>
      </c>
      <c r="P108" s="43">
        <v>6.6942939113802998E-3</v>
      </c>
    </row>
    <row r="109" spans="1:16" ht="12.75" customHeight="1">
      <c r="A109" s="31">
        <v>99</v>
      </c>
      <c r="B109" s="32" t="s">
        <v>46</v>
      </c>
      <c r="C109" s="33" t="s">
        <v>150</v>
      </c>
      <c r="D109" s="34">
        <v>45106</v>
      </c>
      <c r="E109" s="40">
        <v>2880.05</v>
      </c>
      <c r="F109" s="40">
        <v>2888.9333333333329</v>
      </c>
      <c r="G109" s="41">
        <v>2851.6166666666659</v>
      </c>
      <c r="H109" s="41">
        <v>2823.1833333333329</v>
      </c>
      <c r="I109" s="41">
        <v>2785.8666666666659</v>
      </c>
      <c r="J109" s="41">
        <v>2917.3666666666659</v>
      </c>
      <c r="K109" s="41">
        <v>2954.6833333333325</v>
      </c>
      <c r="L109" s="41">
        <v>2983.1166666666659</v>
      </c>
      <c r="M109" s="31">
        <v>2926.25</v>
      </c>
      <c r="N109" s="31">
        <v>2860.5</v>
      </c>
      <c r="O109" s="42">
        <v>617400</v>
      </c>
      <c r="P109" s="43">
        <v>-4.2790697674418607E-2</v>
      </c>
    </row>
    <row r="110" spans="1:16" ht="12.75" customHeight="1">
      <c r="A110" s="31">
        <v>100</v>
      </c>
      <c r="B110" s="32" t="s">
        <v>46</v>
      </c>
      <c r="C110" s="33" t="s">
        <v>151</v>
      </c>
      <c r="D110" s="34">
        <v>45106</v>
      </c>
      <c r="E110" s="40">
        <v>2479.3000000000002</v>
      </c>
      <c r="F110" s="40">
        <v>2486.4166666666665</v>
      </c>
      <c r="G110" s="41">
        <v>2458.8833333333332</v>
      </c>
      <c r="H110" s="41">
        <v>2438.4666666666667</v>
      </c>
      <c r="I110" s="41">
        <v>2410.9333333333334</v>
      </c>
      <c r="J110" s="41">
        <v>2506.833333333333</v>
      </c>
      <c r="K110" s="41">
        <v>2534.3666666666668</v>
      </c>
      <c r="L110" s="41">
        <v>2554.7833333333328</v>
      </c>
      <c r="M110" s="31">
        <v>2513.9499999999998</v>
      </c>
      <c r="N110" s="31">
        <v>2466</v>
      </c>
      <c r="O110" s="42">
        <v>3767700</v>
      </c>
      <c r="P110" s="43">
        <v>2.0144586142474209E-2</v>
      </c>
    </row>
    <row r="111" spans="1:16" ht="12.75" customHeight="1">
      <c r="A111" s="31">
        <v>101</v>
      </c>
      <c r="B111" s="32" t="s">
        <v>64</v>
      </c>
      <c r="C111" s="33" t="s">
        <v>152</v>
      </c>
      <c r="D111" s="34">
        <v>45106</v>
      </c>
      <c r="E111" s="40">
        <v>1308.2</v>
      </c>
      <c r="F111" s="40">
        <v>1297.5333333333333</v>
      </c>
      <c r="G111" s="41">
        <v>1275.0666666666666</v>
      </c>
      <c r="H111" s="41">
        <v>1241.9333333333334</v>
      </c>
      <c r="I111" s="41">
        <v>1219.4666666666667</v>
      </c>
      <c r="J111" s="41">
        <v>1330.6666666666665</v>
      </c>
      <c r="K111" s="41">
        <v>1353.1333333333332</v>
      </c>
      <c r="L111" s="41">
        <v>1386.2666666666664</v>
      </c>
      <c r="M111" s="31">
        <v>1320</v>
      </c>
      <c r="N111" s="31">
        <v>1264.4000000000001</v>
      </c>
      <c r="O111" s="42">
        <v>21100750</v>
      </c>
      <c r="P111" s="43">
        <v>1.59684338753244E-2</v>
      </c>
    </row>
    <row r="112" spans="1:16" ht="12.75" customHeight="1">
      <c r="A112" s="31">
        <v>102</v>
      </c>
      <c r="B112" s="32" t="s">
        <v>80</v>
      </c>
      <c r="C112" s="33" t="s">
        <v>153</v>
      </c>
      <c r="D112" s="34">
        <v>45106</v>
      </c>
      <c r="E112" s="40">
        <v>162.1</v>
      </c>
      <c r="F112" s="40">
        <v>162.75</v>
      </c>
      <c r="G112" s="41">
        <v>160.15</v>
      </c>
      <c r="H112" s="41">
        <v>158.20000000000002</v>
      </c>
      <c r="I112" s="41">
        <v>155.60000000000002</v>
      </c>
      <c r="J112" s="41">
        <v>164.7</v>
      </c>
      <c r="K112" s="41">
        <v>167.3</v>
      </c>
      <c r="L112" s="41">
        <v>169.24999999999997</v>
      </c>
      <c r="M112" s="31">
        <v>165.35</v>
      </c>
      <c r="N112" s="31">
        <v>160.80000000000001</v>
      </c>
      <c r="O112" s="42">
        <v>79025200</v>
      </c>
      <c r="P112" s="43">
        <v>2.0282954313646E-2</v>
      </c>
    </row>
    <row r="113" spans="1:16" ht="12.75" customHeight="1">
      <c r="A113" s="31">
        <v>103</v>
      </c>
      <c r="B113" s="32" t="s">
        <v>88</v>
      </c>
      <c r="C113" s="33" t="s">
        <v>154</v>
      </c>
      <c r="D113" s="34">
        <v>45106</v>
      </c>
      <c r="E113" s="40">
        <v>1268.05</v>
      </c>
      <c r="F113" s="40">
        <v>1272.1166666666668</v>
      </c>
      <c r="G113" s="41">
        <v>1261.9833333333336</v>
      </c>
      <c r="H113" s="41">
        <v>1255.9166666666667</v>
      </c>
      <c r="I113" s="41">
        <v>1245.7833333333335</v>
      </c>
      <c r="J113" s="41">
        <v>1278.1833333333336</v>
      </c>
      <c r="K113" s="41">
        <v>1288.3166666666668</v>
      </c>
      <c r="L113" s="41">
        <v>1294.3833333333337</v>
      </c>
      <c r="M113" s="31">
        <v>1282.25</v>
      </c>
      <c r="N113" s="31">
        <v>1266.05</v>
      </c>
      <c r="O113" s="42">
        <v>45949600</v>
      </c>
      <c r="P113" s="43">
        <v>2.1547162764226198E-2</v>
      </c>
    </row>
    <row r="114" spans="1:16" ht="12.75" customHeight="1">
      <c r="A114" s="31">
        <v>104</v>
      </c>
      <c r="B114" s="32" t="s">
        <v>88</v>
      </c>
      <c r="C114" s="33" t="s">
        <v>155</v>
      </c>
      <c r="D114" s="34">
        <v>45106</v>
      </c>
      <c r="E114" s="40">
        <v>597.9</v>
      </c>
      <c r="F114" s="40">
        <v>597.63333333333333</v>
      </c>
      <c r="G114" s="41">
        <v>592.26666666666665</v>
      </c>
      <c r="H114" s="41">
        <v>586.63333333333333</v>
      </c>
      <c r="I114" s="41">
        <v>581.26666666666665</v>
      </c>
      <c r="J114" s="41">
        <v>603.26666666666665</v>
      </c>
      <c r="K114" s="41">
        <v>608.63333333333321</v>
      </c>
      <c r="L114" s="41">
        <v>614.26666666666665</v>
      </c>
      <c r="M114" s="31">
        <v>603</v>
      </c>
      <c r="N114" s="31">
        <v>592</v>
      </c>
      <c r="O114" s="42">
        <v>3224500</v>
      </c>
      <c r="P114" s="43">
        <v>-4.2265652845431864E-2</v>
      </c>
    </row>
    <row r="115" spans="1:16" ht="12.75" customHeight="1">
      <c r="A115" s="31">
        <v>105</v>
      </c>
      <c r="B115" s="32" t="s">
        <v>85</v>
      </c>
      <c r="C115" s="33" t="s">
        <v>156</v>
      </c>
      <c r="D115" s="34">
        <v>45106</v>
      </c>
      <c r="E115" s="40">
        <v>89.5</v>
      </c>
      <c r="F115" s="40">
        <v>90.350000000000009</v>
      </c>
      <c r="G115" s="41">
        <v>88.450000000000017</v>
      </c>
      <c r="H115" s="41">
        <v>87.4</v>
      </c>
      <c r="I115" s="41">
        <v>85.500000000000014</v>
      </c>
      <c r="J115" s="41">
        <v>91.40000000000002</v>
      </c>
      <c r="K115" s="41">
        <v>93.300000000000026</v>
      </c>
      <c r="L115" s="41">
        <v>94.350000000000023</v>
      </c>
      <c r="M115" s="31">
        <v>92.25</v>
      </c>
      <c r="N115" s="31">
        <v>89.3</v>
      </c>
      <c r="O115" s="42">
        <v>67782000</v>
      </c>
      <c r="P115" s="43">
        <v>0.10156868958960545</v>
      </c>
    </row>
    <row r="116" spans="1:16" ht="12.75" customHeight="1">
      <c r="A116" s="31">
        <v>106</v>
      </c>
      <c r="B116" s="32" t="s">
        <v>44</v>
      </c>
      <c r="C116" s="33" t="s">
        <v>157</v>
      </c>
      <c r="D116" s="34">
        <v>45106</v>
      </c>
      <c r="E116" s="40">
        <v>727.9</v>
      </c>
      <c r="F116" s="40">
        <v>728.11666666666667</v>
      </c>
      <c r="G116" s="41">
        <v>722.7833333333333</v>
      </c>
      <c r="H116" s="41">
        <v>717.66666666666663</v>
      </c>
      <c r="I116" s="41">
        <v>712.33333333333326</v>
      </c>
      <c r="J116" s="41">
        <v>733.23333333333335</v>
      </c>
      <c r="K116" s="41">
        <v>738.56666666666661</v>
      </c>
      <c r="L116" s="41">
        <v>743.68333333333339</v>
      </c>
      <c r="M116" s="31">
        <v>733.45</v>
      </c>
      <c r="N116" s="31">
        <v>723</v>
      </c>
      <c r="O116" s="42">
        <v>3413800</v>
      </c>
      <c r="P116" s="43">
        <v>-2.8666543369705935E-2</v>
      </c>
    </row>
    <row r="117" spans="1:16" ht="12.75" customHeight="1">
      <c r="A117" s="31">
        <v>107</v>
      </c>
      <c r="B117" s="32" t="s">
        <v>46</v>
      </c>
      <c r="C117" s="33" t="s">
        <v>158</v>
      </c>
      <c r="D117" s="34">
        <v>45106</v>
      </c>
      <c r="E117" s="40">
        <v>627.5</v>
      </c>
      <c r="F117" s="40">
        <v>632.88333333333333</v>
      </c>
      <c r="G117" s="41">
        <v>620.4666666666667</v>
      </c>
      <c r="H117" s="41">
        <v>613.43333333333339</v>
      </c>
      <c r="I117" s="41">
        <v>601.01666666666677</v>
      </c>
      <c r="J117" s="41">
        <v>639.91666666666663</v>
      </c>
      <c r="K117" s="41">
        <v>652.33333333333337</v>
      </c>
      <c r="L117" s="41">
        <v>659.36666666666656</v>
      </c>
      <c r="M117" s="31">
        <v>645.29999999999995</v>
      </c>
      <c r="N117" s="31">
        <v>625.85</v>
      </c>
      <c r="O117" s="42">
        <v>14427000</v>
      </c>
      <c r="P117" s="43">
        <v>-2.3974427277570591E-2</v>
      </c>
    </row>
    <row r="118" spans="1:16" ht="12.75" customHeight="1">
      <c r="A118" s="31">
        <v>108</v>
      </c>
      <c r="B118" s="32" t="s">
        <v>60</v>
      </c>
      <c r="C118" s="33" t="s">
        <v>159</v>
      </c>
      <c r="D118" s="34">
        <v>45106</v>
      </c>
      <c r="E118" s="40">
        <v>445.95</v>
      </c>
      <c r="F118" s="40">
        <v>445.93333333333334</v>
      </c>
      <c r="G118" s="41">
        <v>443.41666666666669</v>
      </c>
      <c r="H118" s="41">
        <v>440.88333333333333</v>
      </c>
      <c r="I118" s="41">
        <v>438.36666666666667</v>
      </c>
      <c r="J118" s="41">
        <v>448.4666666666667</v>
      </c>
      <c r="K118" s="41">
        <v>450.98333333333335</v>
      </c>
      <c r="L118" s="41">
        <v>453.51666666666671</v>
      </c>
      <c r="M118" s="31">
        <v>448.45</v>
      </c>
      <c r="N118" s="31">
        <v>443.4</v>
      </c>
      <c r="O118" s="42">
        <v>66588800</v>
      </c>
      <c r="P118" s="43">
        <v>-3.6151212621800856E-3</v>
      </c>
    </row>
    <row r="119" spans="1:16" ht="12.75" customHeight="1">
      <c r="A119" s="31">
        <v>109</v>
      </c>
      <c r="B119" s="32" t="s">
        <v>134</v>
      </c>
      <c r="C119" s="33" t="s">
        <v>160</v>
      </c>
      <c r="D119" s="34">
        <v>45106</v>
      </c>
      <c r="E119" s="40">
        <v>569.75</v>
      </c>
      <c r="F119" s="40">
        <v>572.9</v>
      </c>
      <c r="G119" s="41">
        <v>563.94999999999993</v>
      </c>
      <c r="H119" s="41">
        <v>558.15</v>
      </c>
      <c r="I119" s="41">
        <v>549.19999999999993</v>
      </c>
      <c r="J119" s="41">
        <v>578.69999999999993</v>
      </c>
      <c r="K119" s="41">
        <v>587.65</v>
      </c>
      <c r="L119" s="41">
        <v>593.44999999999993</v>
      </c>
      <c r="M119" s="31">
        <v>581.85</v>
      </c>
      <c r="N119" s="31">
        <v>567.1</v>
      </c>
      <c r="O119" s="42">
        <v>27932500</v>
      </c>
      <c r="P119" s="43">
        <v>9.441207028956046E-3</v>
      </c>
    </row>
    <row r="120" spans="1:16" ht="12.75" customHeight="1">
      <c r="A120" s="31">
        <v>110</v>
      </c>
      <c r="B120" s="32" t="s">
        <v>50</v>
      </c>
      <c r="C120" s="33" t="s">
        <v>161</v>
      </c>
      <c r="D120" s="34">
        <v>45106</v>
      </c>
      <c r="E120" s="40">
        <v>3348.5</v>
      </c>
      <c r="F120" s="40">
        <v>3354.0833333333335</v>
      </c>
      <c r="G120" s="41">
        <v>3323.8666666666668</v>
      </c>
      <c r="H120" s="41">
        <v>3299.2333333333331</v>
      </c>
      <c r="I120" s="41">
        <v>3269.0166666666664</v>
      </c>
      <c r="J120" s="41">
        <v>3378.7166666666672</v>
      </c>
      <c r="K120" s="41">
        <v>3408.9333333333334</v>
      </c>
      <c r="L120" s="41">
        <v>3433.5666666666675</v>
      </c>
      <c r="M120" s="31">
        <v>3384.3</v>
      </c>
      <c r="N120" s="31">
        <v>3329.45</v>
      </c>
      <c r="O120" s="42">
        <v>373750</v>
      </c>
      <c r="P120" s="43">
        <v>5.4301833568406205E-2</v>
      </c>
    </row>
    <row r="121" spans="1:16" ht="12.75" customHeight="1">
      <c r="A121" s="31">
        <v>111</v>
      </c>
      <c r="B121" s="32" t="s">
        <v>134</v>
      </c>
      <c r="C121" s="33" t="s">
        <v>162</v>
      </c>
      <c r="D121" s="34">
        <v>45106</v>
      </c>
      <c r="E121" s="40">
        <v>747.9</v>
      </c>
      <c r="F121" s="40">
        <v>751.2833333333333</v>
      </c>
      <c r="G121" s="41">
        <v>742.76666666666665</v>
      </c>
      <c r="H121" s="41">
        <v>737.63333333333333</v>
      </c>
      <c r="I121" s="41">
        <v>729.11666666666667</v>
      </c>
      <c r="J121" s="41">
        <v>756.41666666666663</v>
      </c>
      <c r="K121" s="41">
        <v>764.93333333333328</v>
      </c>
      <c r="L121" s="41">
        <v>770.06666666666661</v>
      </c>
      <c r="M121" s="31">
        <v>759.8</v>
      </c>
      <c r="N121" s="31">
        <v>746.15</v>
      </c>
      <c r="O121" s="42">
        <v>32331150</v>
      </c>
      <c r="P121" s="43">
        <v>1.2385864051403449E-2</v>
      </c>
    </row>
    <row r="122" spans="1:16" ht="12.75" customHeight="1">
      <c r="A122" s="31">
        <v>112</v>
      </c>
      <c r="B122" s="32" t="s">
        <v>46</v>
      </c>
      <c r="C122" s="33" t="s">
        <v>163</v>
      </c>
      <c r="D122" s="34">
        <v>45106</v>
      </c>
      <c r="E122" s="40">
        <v>476.4</v>
      </c>
      <c r="F122" s="40">
        <v>481.26666666666665</v>
      </c>
      <c r="G122" s="41">
        <v>470.18333333333328</v>
      </c>
      <c r="H122" s="41">
        <v>463.96666666666664</v>
      </c>
      <c r="I122" s="41">
        <v>452.88333333333327</v>
      </c>
      <c r="J122" s="41">
        <v>487.48333333333329</v>
      </c>
      <c r="K122" s="41">
        <v>498.56666666666666</v>
      </c>
      <c r="L122" s="41">
        <v>504.7833333333333</v>
      </c>
      <c r="M122" s="31">
        <v>492.35</v>
      </c>
      <c r="N122" s="31">
        <v>475.05</v>
      </c>
      <c r="O122" s="42">
        <v>18083750</v>
      </c>
      <c r="P122" s="43">
        <v>-3.0751708428246014E-2</v>
      </c>
    </row>
    <row r="123" spans="1:16" ht="12.75" customHeight="1">
      <c r="A123" s="31">
        <v>113</v>
      </c>
      <c r="B123" s="32" t="s">
        <v>64</v>
      </c>
      <c r="C123" s="33" t="s">
        <v>164</v>
      </c>
      <c r="D123" s="34">
        <v>45106</v>
      </c>
      <c r="E123" s="40">
        <v>1834.6</v>
      </c>
      <c r="F123" s="40">
        <v>1836.0666666666666</v>
      </c>
      <c r="G123" s="41">
        <v>1826.3333333333333</v>
      </c>
      <c r="H123" s="41">
        <v>1818.0666666666666</v>
      </c>
      <c r="I123" s="41">
        <v>1808.3333333333333</v>
      </c>
      <c r="J123" s="41">
        <v>1844.3333333333333</v>
      </c>
      <c r="K123" s="41">
        <v>1854.0666666666668</v>
      </c>
      <c r="L123" s="41">
        <v>1862.3333333333333</v>
      </c>
      <c r="M123" s="31">
        <v>1845.8</v>
      </c>
      <c r="N123" s="31">
        <v>1827.8</v>
      </c>
      <c r="O123" s="42">
        <v>28063600</v>
      </c>
      <c r="P123" s="43">
        <v>-2.6961430176275607E-2</v>
      </c>
    </row>
    <row r="124" spans="1:16" ht="12.75" customHeight="1">
      <c r="A124" s="31">
        <v>114</v>
      </c>
      <c r="B124" s="32" t="s">
        <v>69</v>
      </c>
      <c r="C124" s="33" t="s">
        <v>165</v>
      </c>
      <c r="D124" s="34">
        <v>45106</v>
      </c>
      <c r="E124" s="40">
        <v>117.9</v>
      </c>
      <c r="F124" s="40">
        <v>117.83333333333333</v>
      </c>
      <c r="G124" s="41">
        <v>116.26666666666665</v>
      </c>
      <c r="H124" s="41">
        <v>114.63333333333333</v>
      </c>
      <c r="I124" s="41">
        <v>113.06666666666665</v>
      </c>
      <c r="J124" s="41">
        <v>119.46666666666665</v>
      </c>
      <c r="K124" s="41">
        <v>121.03333333333335</v>
      </c>
      <c r="L124" s="41">
        <v>122.66666666666666</v>
      </c>
      <c r="M124" s="31">
        <v>119.4</v>
      </c>
      <c r="N124" s="31">
        <v>116.2</v>
      </c>
      <c r="O124" s="42">
        <v>82252508</v>
      </c>
      <c r="P124" s="43">
        <v>-5.0576843840131849E-2</v>
      </c>
    </row>
    <row r="125" spans="1:16" ht="12.75" customHeight="1">
      <c r="A125" s="31">
        <v>115</v>
      </c>
      <c r="B125" s="32" t="s">
        <v>46</v>
      </c>
      <c r="C125" s="33" t="s">
        <v>166</v>
      </c>
      <c r="D125" s="34">
        <v>45106</v>
      </c>
      <c r="E125" s="40">
        <v>2115.85</v>
      </c>
      <c r="F125" s="40">
        <v>2135.6333333333332</v>
      </c>
      <c r="G125" s="41">
        <v>2085.8166666666666</v>
      </c>
      <c r="H125" s="41">
        <v>2055.7833333333333</v>
      </c>
      <c r="I125" s="41">
        <v>2005.9666666666667</v>
      </c>
      <c r="J125" s="41">
        <v>2165.6666666666665</v>
      </c>
      <c r="K125" s="41">
        <v>2215.4833333333331</v>
      </c>
      <c r="L125" s="41">
        <v>2245.5166666666664</v>
      </c>
      <c r="M125" s="31">
        <v>2185.4499999999998</v>
      </c>
      <c r="N125" s="31">
        <v>2105.6</v>
      </c>
      <c r="O125" s="42">
        <v>1139200</v>
      </c>
      <c r="P125" s="43">
        <v>0.18728504429390308</v>
      </c>
    </row>
    <row r="126" spans="1:16" ht="12.75" customHeight="1">
      <c r="A126" s="31">
        <v>116</v>
      </c>
      <c r="B126" s="32" t="s">
        <v>44</v>
      </c>
      <c r="C126" s="33" t="s">
        <v>167</v>
      </c>
      <c r="D126" s="34">
        <v>45106</v>
      </c>
      <c r="E126" s="40">
        <v>351.15</v>
      </c>
      <c r="F126" s="40">
        <v>352.61666666666662</v>
      </c>
      <c r="G126" s="41">
        <v>348.28333333333325</v>
      </c>
      <c r="H126" s="41">
        <v>345.41666666666663</v>
      </c>
      <c r="I126" s="41">
        <v>341.08333333333326</v>
      </c>
      <c r="J126" s="41">
        <v>355.48333333333323</v>
      </c>
      <c r="K126" s="41">
        <v>359.81666666666661</v>
      </c>
      <c r="L126" s="41">
        <v>362.68333333333322</v>
      </c>
      <c r="M126" s="31">
        <v>356.95</v>
      </c>
      <c r="N126" s="31">
        <v>349.75</v>
      </c>
      <c r="O126" s="42">
        <v>11848100</v>
      </c>
      <c r="P126" s="43">
        <v>5.9578425848916552E-2</v>
      </c>
    </row>
    <row r="127" spans="1:16" ht="12.75" customHeight="1">
      <c r="A127" s="31">
        <v>117</v>
      </c>
      <c r="B127" s="32" t="s">
        <v>69</v>
      </c>
      <c r="C127" s="33" t="s">
        <v>168</v>
      </c>
      <c r="D127" s="34">
        <v>45106</v>
      </c>
      <c r="E127" s="40">
        <v>388.85</v>
      </c>
      <c r="F127" s="40">
        <v>393.3</v>
      </c>
      <c r="G127" s="41">
        <v>382.65000000000003</v>
      </c>
      <c r="H127" s="41">
        <v>376.45000000000005</v>
      </c>
      <c r="I127" s="41">
        <v>365.80000000000007</v>
      </c>
      <c r="J127" s="41">
        <v>399.5</v>
      </c>
      <c r="K127" s="41">
        <v>410.15</v>
      </c>
      <c r="L127" s="41">
        <v>416.34999999999997</v>
      </c>
      <c r="M127" s="31">
        <v>403.95</v>
      </c>
      <c r="N127" s="31">
        <v>387.1</v>
      </c>
      <c r="O127" s="42">
        <v>18076000</v>
      </c>
      <c r="P127" s="43">
        <v>-2.097824886827868E-3</v>
      </c>
    </row>
    <row r="128" spans="1:16" ht="12.75" customHeight="1">
      <c r="A128" s="31">
        <v>118</v>
      </c>
      <c r="B128" s="32" t="s">
        <v>42</v>
      </c>
      <c r="C128" s="33" t="s">
        <v>169</v>
      </c>
      <c r="D128" s="34">
        <v>45106</v>
      </c>
      <c r="E128" s="40">
        <v>2393.6</v>
      </c>
      <c r="F128" s="40">
        <v>2403.4333333333334</v>
      </c>
      <c r="G128" s="41">
        <v>2378.2166666666667</v>
      </c>
      <c r="H128" s="41">
        <v>2362.8333333333335</v>
      </c>
      <c r="I128" s="41">
        <v>2337.6166666666668</v>
      </c>
      <c r="J128" s="41">
        <v>2418.8166666666666</v>
      </c>
      <c r="K128" s="41">
        <v>2444.0333333333338</v>
      </c>
      <c r="L128" s="41">
        <v>2459.4166666666665</v>
      </c>
      <c r="M128" s="31">
        <v>2428.65</v>
      </c>
      <c r="N128" s="31">
        <v>2388.0500000000002</v>
      </c>
      <c r="O128" s="42">
        <v>11035500</v>
      </c>
      <c r="P128" s="43">
        <v>-7.8487431222354076E-3</v>
      </c>
    </row>
    <row r="129" spans="1:16" ht="12.75" customHeight="1">
      <c r="A129" s="31">
        <v>119</v>
      </c>
      <c r="B129" s="32" t="s">
        <v>88</v>
      </c>
      <c r="C129" s="33" t="s">
        <v>170</v>
      </c>
      <c r="D129" s="34">
        <v>45106</v>
      </c>
      <c r="E129" s="40">
        <v>4954.3500000000004</v>
      </c>
      <c r="F129" s="40">
        <v>4955.5166666666664</v>
      </c>
      <c r="G129" s="41">
        <v>4911.0333333333328</v>
      </c>
      <c r="H129" s="41">
        <v>4867.7166666666662</v>
      </c>
      <c r="I129" s="41">
        <v>4823.2333333333327</v>
      </c>
      <c r="J129" s="41">
        <v>4998.833333333333</v>
      </c>
      <c r="K129" s="41">
        <v>5043.3166666666666</v>
      </c>
      <c r="L129" s="41">
        <v>5086.6333333333332</v>
      </c>
      <c r="M129" s="31">
        <v>5000</v>
      </c>
      <c r="N129" s="31">
        <v>4912.2</v>
      </c>
      <c r="O129" s="42">
        <v>1982250</v>
      </c>
      <c r="P129" s="43">
        <v>-2.7450691786870769E-2</v>
      </c>
    </row>
    <row r="130" spans="1:16" ht="12.75" customHeight="1">
      <c r="A130" s="31">
        <v>120</v>
      </c>
      <c r="B130" s="32" t="s">
        <v>88</v>
      </c>
      <c r="C130" s="33" t="s">
        <v>171</v>
      </c>
      <c r="D130" s="34">
        <v>45106</v>
      </c>
      <c r="E130" s="40">
        <v>3809</v>
      </c>
      <c r="F130" s="40">
        <v>3856.2166666666667</v>
      </c>
      <c r="G130" s="41">
        <v>3749.4333333333334</v>
      </c>
      <c r="H130" s="41">
        <v>3689.8666666666668</v>
      </c>
      <c r="I130" s="41">
        <v>3583.0833333333335</v>
      </c>
      <c r="J130" s="41">
        <v>3915.7833333333333</v>
      </c>
      <c r="K130" s="41">
        <v>4022.5666666666671</v>
      </c>
      <c r="L130" s="41">
        <v>4082.1333333333332</v>
      </c>
      <c r="M130" s="31">
        <v>3963</v>
      </c>
      <c r="N130" s="31">
        <v>3796.65</v>
      </c>
      <c r="O130" s="42">
        <v>1353200</v>
      </c>
      <c r="P130" s="43">
        <v>2.8111229296459504E-2</v>
      </c>
    </row>
    <row r="131" spans="1:16" ht="12.75" customHeight="1">
      <c r="A131" s="31">
        <v>121</v>
      </c>
      <c r="B131" s="32" t="s">
        <v>44</v>
      </c>
      <c r="C131" s="33" t="s">
        <v>172</v>
      </c>
      <c r="D131" s="34">
        <v>45106</v>
      </c>
      <c r="E131" s="40">
        <v>859.4</v>
      </c>
      <c r="F131" s="40">
        <v>857.5333333333333</v>
      </c>
      <c r="G131" s="41">
        <v>847.21666666666658</v>
      </c>
      <c r="H131" s="41">
        <v>835.0333333333333</v>
      </c>
      <c r="I131" s="41">
        <v>824.71666666666658</v>
      </c>
      <c r="J131" s="41">
        <v>869.71666666666658</v>
      </c>
      <c r="K131" s="41">
        <v>880.03333333333319</v>
      </c>
      <c r="L131" s="41">
        <v>892.21666666666658</v>
      </c>
      <c r="M131" s="31">
        <v>867.85</v>
      </c>
      <c r="N131" s="31">
        <v>845.35</v>
      </c>
      <c r="O131" s="42">
        <v>6982750</v>
      </c>
      <c r="P131" s="43">
        <v>1.6833766555266742E-2</v>
      </c>
    </row>
    <row r="132" spans="1:16" ht="12.75" customHeight="1">
      <c r="A132" s="31">
        <v>122</v>
      </c>
      <c r="B132" s="32" t="s">
        <v>57</v>
      </c>
      <c r="C132" s="33" t="s">
        <v>173</v>
      </c>
      <c r="D132" s="34">
        <v>45106</v>
      </c>
      <c r="E132" s="40">
        <v>1372.35</v>
      </c>
      <c r="F132" s="40">
        <v>1374.4166666666667</v>
      </c>
      <c r="G132" s="41">
        <v>1366.6833333333334</v>
      </c>
      <c r="H132" s="41">
        <v>1361.0166666666667</v>
      </c>
      <c r="I132" s="41">
        <v>1353.2833333333333</v>
      </c>
      <c r="J132" s="41">
        <v>1380.0833333333335</v>
      </c>
      <c r="K132" s="41">
        <v>1387.8166666666666</v>
      </c>
      <c r="L132" s="41">
        <v>1393.4833333333336</v>
      </c>
      <c r="M132" s="31">
        <v>1382.15</v>
      </c>
      <c r="N132" s="31">
        <v>1368.75</v>
      </c>
      <c r="O132" s="42">
        <v>14031500</v>
      </c>
      <c r="P132" s="43">
        <v>-1.8748776189543764E-2</v>
      </c>
    </row>
    <row r="133" spans="1:16" ht="12.75" customHeight="1">
      <c r="A133" s="31">
        <v>123</v>
      </c>
      <c r="B133" s="32" t="s">
        <v>69</v>
      </c>
      <c r="C133" s="33" t="s">
        <v>174</v>
      </c>
      <c r="D133" s="34">
        <v>45106</v>
      </c>
      <c r="E133" s="40">
        <v>304.95</v>
      </c>
      <c r="F133" s="40">
        <v>305.41666666666669</v>
      </c>
      <c r="G133" s="41">
        <v>299.78333333333336</v>
      </c>
      <c r="H133" s="41">
        <v>294.61666666666667</v>
      </c>
      <c r="I133" s="41">
        <v>288.98333333333335</v>
      </c>
      <c r="J133" s="41">
        <v>310.58333333333337</v>
      </c>
      <c r="K133" s="41">
        <v>316.2166666666667</v>
      </c>
      <c r="L133" s="41">
        <v>321.38333333333338</v>
      </c>
      <c r="M133" s="31">
        <v>311.05</v>
      </c>
      <c r="N133" s="31">
        <v>300.25</v>
      </c>
      <c r="O133" s="42">
        <v>28656000</v>
      </c>
      <c r="P133" s="43">
        <v>4.9670329670329673E-2</v>
      </c>
    </row>
    <row r="134" spans="1:16" ht="12.75" customHeight="1">
      <c r="A134" s="31">
        <v>124</v>
      </c>
      <c r="B134" s="32" t="s">
        <v>69</v>
      </c>
      <c r="C134" s="33" t="s">
        <v>175</v>
      </c>
      <c r="D134" s="34">
        <v>45106</v>
      </c>
      <c r="E134" s="40">
        <v>124.05</v>
      </c>
      <c r="F134" s="40">
        <v>124.41666666666667</v>
      </c>
      <c r="G134" s="41">
        <v>123.08333333333334</v>
      </c>
      <c r="H134" s="41">
        <v>122.11666666666667</v>
      </c>
      <c r="I134" s="41">
        <v>120.78333333333335</v>
      </c>
      <c r="J134" s="41">
        <v>125.38333333333334</v>
      </c>
      <c r="K134" s="41">
        <v>126.71666666666668</v>
      </c>
      <c r="L134" s="41">
        <v>127.68333333333334</v>
      </c>
      <c r="M134" s="31">
        <v>125.75</v>
      </c>
      <c r="N134" s="31">
        <v>123.45</v>
      </c>
      <c r="O134" s="42">
        <v>64830000</v>
      </c>
      <c r="P134" s="43">
        <v>5.2097869569262259E-3</v>
      </c>
    </row>
    <row r="135" spans="1:16" ht="12.75" customHeight="1">
      <c r="A135" s="31">
        <v>125</v>
      </c>
      <c r="B135" s="32" t="s">
        <v>60</v>
      </c>
      <c r="C135" s="33" t="s">
        <v>176</v>
      </c>
      <c r="D135" s="34">
        <v>45106</v>
      </c>
      <c r="E135" s="40">
        <v>528.1</v>
      </c>
      <c r="F135" s="40">
        <v>526.41666666666663</v>
      </c>
      <c r="G135" s="41">
        <v>523.7833333333333</v>
      </c>
      <c r="H135" s="41">
        <v>519.4666666666667</v>
      </c>
      <c r="I135" s="41">
        <v>516.83333333333337</v>
      </c>
      <c r="J135" s="41">
        <v>530.73333333333323</v>
      </c>
      <c r="K135" s="41">
        <v>533.36666666666667</v>
      </c>
      <c r="L135" s="41">
        <v>537.68333333333317</v>
      </c>
      <c r="M135" s="31">
        <v>529.04999999999995</v>
      </c>
      <c r="N135" s="31">
        <v>522.1</v>
      </c>
      <c r="O135" s="42">
        <v>9897600</v>
      </c>
      <c r="P135" s="43">
        <v>-3.9925503433826094E-2</v>
      </c>
    </row>
    <row r="136" spans="1:16" ht="12.75" customHeight="1">
      <c r="A136" s="31">
        <v>126</v>
      </c>
      <c r="B136" s="32" t="s">
        <v>57</v>
      </c>
      <c r="C136" s="33" t="s">
        <v>177</v>
      </c>
      <c r="D136" s="34">
        <v>45106</v>
      </c>
      <c r="E136" s="40">
        <v>9343.6</v>
      </c>
      <c r="F136" s="40">
        <v>9369.7166666666672</v>
      </c>
      <c r="G136" s="41">
        <v>9304.5333333333347</v>
      </c>
      <c r="H136" s="41">
        <v>9265.4666666666672</v>
      </c>
      <c r="I136" s="41">
        <v>9200.2833333333347</v>
      </c>
      <c r="J136" s="41">
        <v>9408.7833333333347</v>
      </c>
      <c r="K136" s="41">
        <v>9473.966666666669</v>
      </c>
      <c r="L136" s="41">
        <v>9513.0333333333347</v>
      </c>
      <c r="M136" s="31">
        <v>9434.9</v>
      </c>
      <c r="N136" s="31">
        <v>9330.65</v>
      </c>
      <c r="O136" s="42">
        <v>2324800</v>
      </c>
      <c r="P136" s="43">
        <v>-7.9795178152336256E-3</v>
      </c>
    </row>
    <row r="137" spans="1:16" ht="12.75" customHeight="1">
      <c r="A137" s="31">
        <v>127</v>
      </c>
      <c r="B137" s="32" t="s">
        <v>60</v>
      </c>
      <c r="C137" s="33" t="s">
        <v>178</v>
      </c>
      <c r="D137" s="34">
        <v>45106</v>
      </c>
      <c r="E137" s="40">
        <v>906.45</v>
      </c>
      <c r="F137" s="40">
        <v>901.5333333333333</v>
      </c>
      <c r="G137" s="41">
        <v>894.16666666666663</v>
      </c>
      <c r="H137" s="41">
        <v>881.88333333333333</v>
      </c>
      <c r="I137" s="41">
        <v>874.51666666666665</v>
      </c>
      <c r="J137" s="41">
        <v>913.81666666666661</v>
      </c>
      <c r="K137" s="41">
        <v>921.18333333333339</v>
      </c>
      <c r="L137" s="41">
        <v>933.46666666666658</v>
      </c>
      <c r="M137" s="31">
        <v>908.9</v>
      </c>
      <c r="N137" s="31">
        <v>889.25</v>
      </c>
      <c r="O137" s="42">
        <v>10275675</v>
      </c>
      <c r="P137" s="43">
        <v>4.0395577470207659E-2</v>
      </c>
    </row>
    <row r="138" spans="1:16" ht="12.75" customHeight="1">
      <c r="A138" s="31">
        <v>128</v>
      </c>
      <c r="B138" s="32" t="s">
        <v>46</v>
      </c>
      <c r="C138" s="33" t="s">
        <v>179</v>
      </c>
      <c r="D138" s="34">
        <v>45106</v>
      </c>
      <c r="E138" s="40">
        <v>1566.8</v>
      </c>
      <c r="F138" s="40">
        <v>1568.9833333333333</v>
      </c>
      <c r="G138" s="41">
        <v>1511.0666666666666</v>
      </c>
      <c r="H138" s="41">
        <v>1455.3333333333333</v>
      </c>
      <c r="I138" s="41">
        <v>1397.4166666666665</v>
      </c>
      <c r="J138" s="41">
        <v>1624.7166666666667</v>
      </c>
      <c r="K138" s="41">
        <v>1682.6333333333332</v>
      </c>
      <c r="L138" s="41">
        <v>1738.3666666666668</v>
      </c>
      <c r="M138" s="31">
        <v>1626.9</v>
      </c>
      <c r="N138" s="31">
        <v>1513.25</v>
      </c>
      <c r="O138" s="42">
        <v>1563600</v>
      </c>
      <c r="P138" s="43">
        <v>0.13898601398601398</v>
      </c>
    </row>
    <row r="139" spans="1:16" ht="12.75" customHeight="1">
      <c r="A139" s="31">
        <v>129</v>
      </c>
      <c r="B139" s="32" t="s">
        <v>44</v>
      </c>
      <c r="C139" s="33" t="s">
        <v>180</v>
      </c>
      <c r="D139" s="34">
        <v>45106</v>
      </c>
      <c r="E139" s="40">
        <v>1388</v>
      </c>
      <c r="F139" s="40">
        <v>1398.5166666666667</v>
      </c>
      <c r="G139" s="41">
        <v>1367.0333333333333</v>
      </c>
      <c r="H139" s="41">
        <v>1346.0666666666666</v>
      </c>
      <c r="I139" s="41">
        <v>1314.5833333333333</v>
      </c>
      <c r="J139" s="41">
        <v>1419.4833333333333</v>
      </c>
      <c r="K139" s="41">
        <v>1450.9666666666665</v>
      </c>
      <c r="L139" s="41">
        <v>1471.9333333333334</v>
      </c>
      <c r="M139" s="31">
        <v>1430</v>
      </c>
      <c r="N139" s="31">
        <v>1377.55</v>
      </c>
      <c r="O139" s="42">
        <v>1647600</v>
      </c>
      <c r="P139" s="43">
        <v>-7.27802037845706E-4</v>
      </c>
    </row>
    <row r="140" spans="1:16" ht="12.75" customHeight="1">
      <c r="A140" s="31">
        <v>130</v>
      </c>
      <c r="B140" s="32" t="s">
        <v>69</v>
      </c>
      <c r="C140" s="33" t="s">
        <v>181</v>
      </c>
      <c r="D140" s="34">
        <v>45106</v>
      </c>
      <c r="E140" s="40">
        <v>747.9</v>
      </c>
      <c r="F140" s="40">
        <v>758.2166666666667</v>
      </c>
      <c r="G140" s="41">
        <v>735.08333333333337</v>
      </c>
      <c r="H140" s="41">
        <v>722.26666666666665</v>
      </c>
      <c r="I140" s="41">
        <v>699.13333333333333</v>
      </c>
      <c r="J140" s="41">
        <v>771.03333333333342</v>
      </c>
      <c r="K140" s="41">
        <v>794.16666666666663</v>
      </c>
      <c r="L140" s="41">
        <v>806.98333333333346</v>
      </c>
      <c r="M140" s="31">
        <v>781.35</v>
      </c>
      <c r="N140" s="31">
        <v>745.4</v>
      </c>
      <c r="O140" s="42">
        <v>5659000</v>
      </c>
      <c r="P140" s="43">
        <v>3.3654504771907394E-2</v>
      </c>
    </row>
    <row r="141" spans="1:16" ht="12.75" customHeight="1">
      <c r="A141" s="31">
        <v>131</v>
      </c>
      <c r="B141" s="32" t="s">
        <v>85</v>
      </c>
      <c r="C141" s="33" t="s">
        <v>182</v>
      </c>
      <c r="D141" s="34">
        <v>45106</v>
      </c>
      <c r="E141" s="40">
        <v>1014.6</v>
      </c>
      <c r="F141" s="40">
        <v>1021.4833333333332</v>
      </c>
      <c r="G141" s="41">
        <v>1001.5666666666664</v>
      </c>
      <c r="H141" s="41">
        <v>988.53333333333319</v>
      </c>
      <c r="I141" s="41">
        <v>968.61666666666633</v>
      </c>
      <c r="J141" s="41">
        <v>1034.5166666666664</v>
      </c>
      <c r="K141" s="41">
        <v>1054.4333333333332</v>
      </c>
      <c r="L141" s="41">
        <v>1067.4666666666665</v>
      </c>
      <c r="M141" s="31">
        <v>1041.4000000000001</v>
      </c>
      <c r="N141" s="31">
        <v>1008.45</v>
      </c>
      <c r="O141" s="42">
        <v>2637600</v>
      </c>
      <c r="P141" s="43">
        <v>0.13572166724078538</v>
      </c>
    </row>
    <row r="142" spans="1:16" ht="12.75" customHeight="1">
      <c r="A142" s="31">
        <v>132</v>
      </c>
      <c r="B142" s="32" t="s">
        <v>57</v>
      </c>
      <c r="C142" s="33" t="s">
        <v>183</v>
      </c>
      <c r="D142" s="34">
        <v>45106</v>
      </c>
      <c r="E142" s="40">
        <v>82.9</v>
      </c>
      <c r="F142" s="40">
        <v>82.966666666666654</v>
      </c>
      <c r="G142" s="41">
        <v>81.133333333333312</v>
      </c>
      <c r="H142" s="41">
        <v>79.36666666666666</v>
      </c>
      <c r="I142" s="41">
        <v>77.533333333333317</v>
      </c>
      <c r="J142" s="41">
        <v>84.733333333333306</v>
      </c>
      <c r="K142" s="41">
        <v>86.566666666666649</v>
      </c>
      <c r="L142" s="41">
        <v>88.3333333333333</v>
      </c>
      <c r="M142" s="31">
        <v>84.8</v>
      </c>
      <c r="N142" s="31">
        <v>81.2</v>
      </c>
      <c r="O142" s="42">
        <v>74163500</v>
      </c>
      <c r="P142" s="43">
        <v>-2.2862695367183255E-2</v>
      </c>
    </row>
    <row r="143" spans="1:16" ht="12.75" customHeight="1">
      <c r="A143" s="31">
        <v>133</v>
      </c>
      <c r="B143" s="32" t="s">
        <v>88</v>
      </c>
      <c r="C143" s="33" t="s">
        <v>184</v>
      </c>
      <c r="D143" s="34">
        <v>45106</v>
      </c>
      <c r="E143" s="40">
        <v>1826.95</v>
      </c>
      <c r="F143" s="40">
        <v>1832.3333333333333</v>
      </c>
      <c r="G143" s="41">
        <v>1814.6666666666665</v>
      </c>
      <c r="H143" s="41">
        <v>1802.3833333333332</v>
      </c>
      <c r="I143" s="41">
        <v>1784.7166666666665</v>
      </c>
      <c r="J143" s="41">
        <v>1844.6166666666666</v>
      </c>
      <c r="K143" s="41">
        <v>1862.2833333333331</v>
      </c>
      <c r="L143" s="41">
        <v>1874.5666666666666</v>
      </c>
      <c r="M143" s="31">
        <v>1850</v>
      </c>
      <c r="N143" s="31">
        <v>1820.05</v>
      </c>
      <c r="O143" s="42">
        <v>3370950</v>
      </c>
      <c r="P143" s="43">
        <v>-7.1278146768184031E-3</v>
      </c>
    </row>
    <row r="144" spans="1:16" ht="12.75" customHeight="1">
      <c r="A144" s="31">
        <v>134</v>
      </c>
      <c r="B144" s="32" t="s">
        <v>57</v>
      </c>
      <c r="C144" s="33" t="s">
        <v>185</v>
      </c>
      <c r="D144" s="34">
        <v>45106</v>
      </c>
      <c r="E144" s="40">
        <v>99616.65</v>
      </c>
      <c r="F144" s="40">
        <v>99765.900000000009</v>
      </c>
      <c r="G144" s="41">
        <v>98647.500000000015</v>
      </c>
      <c r="H144" s="41">
        <v>97678.35</v>
      </c>
      <c r="I144" s="41">
        <v>96559.950000000012</v>
      </c>
      <c r="J144" s="41">
        <v>100735.05000000002</v>
      </c>
      <c r="K144" s="41">
        <v>101853.45000000001</v>
      </c>
      <c r="L144" s="41">
        <v>102822.60000000002</v>
      </c>
      <c r="M144" s="31">
        <v>100884.3</v>
      </c>
      <c r="N144" s="31">
        <v>98796.75</v>
      </c>
      <c r="O144" s="42">
        <v>51260</v>
      </c>
      <c r="P144" s="43">
        <v>1.0646687697160883E-2</v>
      </c>
    </row>
    <row r="145" spans="1:16" ht="12.75" customHeight="1">
      <c r="A145" s="31">
        <v>135</v>
      </c>
      <c r="B145" s="32" t="s">
        <v>69</v>
      </c>
      <c r="C145" s="33" t="s">
        <v>186</v>
      </c>
      <c r="D145" s="34">
        <v>45106</v>
      </c>
      <c r="E145" s="40">
        <v>1224.8</v>
      </c>
      <c r="F145" s="40">
        <v>1217.2833333333335</v>
      </c>
      <c r="G145" s="41">
        <v>1205.8166666666671</v>
      </c>
      <c r="H145" s="41">
        <v>1186.8333333333335</v>
      </c>
      <c r="I145" s="41">
        <v>1175.366666666667</v>
      </c>
      <c r="J145" s="41">
        <v>1236.2666666666671</v>
      </c>
      <c r="K145" s="41">
        <v>1247.7333333333338</v>
      </c>
      <c r="L145" s="41">
        <v>1266.7166666666672</v>
      </c>
      <c r="M145" s="31">
        <v>1228.75</v>
      </c>
      <c r="N145" s="31">
        <v>1198.3</v>
      </c>
      <c r="O145" s="42">
        <v>5585250</v>
      </c>
      <c r="P145" s="43">
        <v>1.438417740485466E-2</v>
      </c>
    </row>
    <row r="146" spans="1:16" ht="12.75" customHeight="1">
      <c r="A146" s="31">
        <v>136</v>
      </c>
      <c r="B146" s="32" t="s">
        <v>134</v>
      </c>
      <c r="C146" s="33" t="s">
        <v>187</v>
      </c>
      <c r="D146" s="34">
        <v>45106</v>
      </c>
      <c r="E146" s="40">
        <v>81.3</v>
      </c>
      <c r="F146" s="40">
        <v>81.8</v>
      </c>
      <c r="G146" s="41">
        <v>80.5</v>
      </c>
      <c r="H146" s="41">
        <v>79.7</v>
      </c>
      <c r="I146" s="41">
        <v>78.400000000000006</v>
      </c>
      <c r="J146" s="41">
        <v>82.6</v>
      </c>
      <c r="K146" s="41">
        <v>83.899999999999977</v>
      </c>
      <c r="L146" s="41">
        <v>84.699999999999989</v>
      </c>
      <c r="M146" s="31">
        <v>83.1</v>
      </c>
      <c r="N146" s="31">
        <v>81</v>
      </c>
      <c r="O146" s="42">
        <v>56490000</v>
      </c>
      <c r="P146" s="43">
        <v>-2.3841059602649007E-3</v>
      </c>
    </row>
    <row r="147" spans="1:16" ht="12.75" customHeight="1">
      <c r="A147" s="31">
        <v>137</v>
      </c>
      <c r="B147" s="32" t="s">
        <v>46</v>
      </c>
      <c r="C147" s="33" t="s">
        <v>188</v>
      </c>
      <c r="D147" s="34">
        <v>45106</v>
      </c>
      <c r="E147" s="40">
        <v>4313.1499999999996</v>
      </c>
      <c r="F147" s="40">
        <v>4340.2833333333328</v>
      </c>
      <c r="G147" s="41">
        <v>4268.0666666666657</v>
      </c>
      <c r="H147" s="41">
        <v>4222.9833333333327</v>
      </c>
      <c r="I147" s="41">
        <v>4150.7666666666655</v>
      </c>
      <c r="J147" s="41">
        <v>4385.3666666666659</v>
      </c>
      <c r="K147" s="41">
        <v>4457.583333333333</v>
      </c>
      <c r="L147" s="41">
        <v>4502.6666666666661</v>
      </c>
      <c r="M147" s="31">
        <v>4412.5</v>
      </c>
      <c r="N147" s="31">
        <v>4295.2</v>
      </c>
      <c r="O147" s="42">
        <v>1441975</v>
      </c>
      <c r="P147" s="43">
        <v>-2.3019072461804263E-2</v>
      </c>
    </row>
    <row r="148" spans="1:16" ht="12.75" customHeight="1">
      <c r="A148" s="31">
        <v>138</v>
      </c>
      <c r="B148" s="32" t="s">
        <v>40</v>
      </c>
      <c r="C148" s="33" t="s">
        <v>189</v>
      </c>
      <c r="D148" s="34">
        <v>45106</v>
      </c>
      <c r="E148" s="40">
        <v>4452.05</v>
      </c>
      <c r="F148" s="40">
        <v>4483.833333333333</v>
      </c>
      <c r="G148" s="41">
        <v>4403.5166666666664</v>
      </c>
      <c r="H148" s="41">
        <v>4354.9833333333336</v>
      </c>
      <c r="I148" s="41">
        <v>4274.666666666667</v>
      </c>
      <c r="J148" s="41">
        <v>4532.3666666666659</v>
      </c>
      <c r="K148" s="41">
        <v>4612.6833333333334</v>
      </c>
      <c r="L148" s="41">
        <v>4661.2166666666653</v>
      </c>
      <c r="M148" s="31">
        <v>4564.1499999999996</v>
      </c>
      <c r="N148" s="31">
        <v>4435.3</v>
      </c>
      <c r="O148" s="42">
        <v>745950</v>
      </c>
      <c r="P148" s="43">
        <v>-1.004419445560466E-3</v>
      </c>
    </row>
    <row r="149" spans="1:16" ht="12.75" customHeight="1">
      <c r="A149" s="31">
        <v>139</v>
      </c>
      <c r="B149" s="32" t="s">
        <v>60</v>
      </c>
      <c r="C149" s="33" t="s">
        <v>190</v>
      </c>
      <c r="D149" s="34">
        <v>45106</v>
      </c>
      <c r="E149" s="40">
        <v>22607.200000000001</v>
      </c>
      <c r="F149" s="40">
        <v>22589.5</v>
      </c>
      <c r="G149" s="41">
        <v>22523.65</v>
      </c>
      <c r="H149" s="41">
        <v>22440.100000000002</v>
      </c>
      <c r="I149" s="41">
        <v>22374.250000000004</v>
      </c>
      <c r="J149" s="41">
        <v>22673.05</v>
      </c>
      <c r="K149" s="41">
        <v>22738.899999999998</v>
      </c>
      <c r="L149" s="41">
        <v>22822.449999999997</v>
      </c>
      <c r="M149" s="31">
        <v>22655.35</v>
      </c>
      <c r="N149" s="31">
        <v>22505.95</v>
      </c>
      <c r="O149" s="42">
        <v>378240</v>
      </c>
      <c r="P149" s="43">
        <v>1.4483424525265529E-2</v>
      </c>
    </row>
    <row r="150" spans="1:16" ht="12.75" customHeight="1">
      <c r="A150" s="31">
        <v>140</v>
      </c>
      <c r="B150" s="32" t="s">
        <v>134</v>
      </c>
      <c r="C150" s="33" t="s">
        <v>191</v>
      </c>
      <c r="D150" s="34">
        <v>45106</v>
      </c>
      <c r="E150" s="40">
        <v>104.65</v>
      </c>
      <c r="F150" s="40">
        <v>104.88333333333334</v>
      </c>
      <c r="G150" s="41">
        <v>104.06666666666668</v>
      </c>
      <c r="H150" s="41">
        <v>103.48333333333333</v>
      </c>
      <c r="I150" s="41">
        <v>102.66666666666667</v>
      </c>
      <c r="J150" s="41">
        <v>105.46666666666668</v>
      </c>
      <c r="K150" s="41">
        <v>106.28333333333335</v>
      </c>
      <c r="L150" s="41">
        <v>106.86666666666669</v>
      </c>
      <c r="M150" s="31">
        <v>105.7</v>
      </c>
      <c r="N150" s="31">
        <v>104.3</v>
      </c>
      <c r="O150" s="42">
        <v>74542500</v>
      </c>
      <c r="P150" s="43">
        <v>5.9512965324588574E-3</v>
      </c>
    </row>
    <row r="151" spans="1:16" ht="12.75" customHeight="1">
      <c r="A151" s="31">
        <v>141</v>
      </c>
      <c r="B151" s="32" t="s">
        <v>192</v>
      </c>
      <c r="C151" s="33" t="s">
        <v>193</v>
      </c>
      <c r="D151" s="34">
        <v>45106</v>
      </c>
      <c r="E151" s="40">
        <v>186.3</v>
      </c>
      <c r="F151" s="40">
        <v>185.7833333333333</v>
      </c>
      <c r="G151" s="41">
        <v>184.46666666666661</v>
      </c>
      <c r="H151" s="41">
        <v>182.6333333333333</v>
      </c>
      <c r="I151" s="41">
        <v>181.31666666666661</v>
      </c>
      <c r="J151" s="41">
        <v>187.61666666666662</v>
      </c>
      <c r="K151" s="41">
        <v>188.93333333333334</v>
      </c>
      <c r="L151" s="41">
        <v>190.76666666666662</v>
      </c>
      <c r="M151" s="31">
        <v>187.1</v>
      </c>
      <c r="N151" s="31">
        <v>183.95</v>
      </c>
      <c r="O151" s="42">
        <v>73344300</v>
      </c>
      <c r="P151" s="43">
        <v>-2.5164279562346487E-2</v>
      </c>
    </row>
    <row r="152" spans="1:16" ht="12.75" customHeight="1">
      <c r="A152" s="31">
        <v>142</v>
      </c>
      <c r="B152" s="32" t="s">
        <v>109</v>
      </c>
      <c r="C152" s="33" t="s">
        <v>194</v>
      </c>
      <c r="D152" s="34">
        <v>45106</v>
      </c>
      <c r="E152" s="40">
        <v>982.1</v>
      </c>
      <c r="F152" s="40">
        <v>984.4666666666667</v>
      </c>
      <c r="G152" s="41">
        <v>974.03333333333342</v>
      </c>
      <c r="H152" s="41">
        <v>965.9666666666667</v>
      </c>
      <c r="I152" s="41">
        <v>955.53333333333342</v>
      </c>
      <c r="J152" s="41">
        <v>992.53333333333342</v>
      </c>
      <c r="K152" s="41">
        <v>1002.9666666666668</v>
      </c>
      <c r="L152" s="41">
        <v>1011.0333333333334</v>
      </c>
      <c r="M152" s="31">
        <v>994.9</v>
      </c>
      <c r="N152" s="31">
        <v>976.4</v>
      </c>
      <c r="O152" s="42">
        <v>4652900</v>
      </c>
      <c r="P152" s="43">
        <v>4.5337766359377363E-3</v>
      </c>
    </row>
    <row r="153" spans="1:16" ht="12.75" customHeight="1">
      <c r="A153" s="31">
        <v>143</v>
      </c>
      <c r="B153" s="32" t="s">
        <v>88</v>
      </c>
      <c r="C153" s="33" t="s">
        <v>195</v>
      </c>
      <c r="D153" s="34">
        <v>45106</v>
      </c>
      <c r="E153" s="40">
        <v>3821.05</v>
      </c>
      <c r="F153" s="40">
        <v>3805.0499999999997</v>
      </c>
      <c r="G153" s="41">
        <v>3762.0999999999995</v>
      </c>
      <c r="H153" s="41">
        <v>3703.1499999999996</v>
      </c>
      <c r="I153" s="41">
        <v>3660.1999999999994</v>
      </c>
      <c r="J153" s="41">
        <v>3863.9999999999995</v>
      </c>
      <c r="K153" s="41">
        <v>3906.9499999999994</v>
      </c>
      <c r="L153" s="41">
        <v>3965.8999999999996</v>
      </c>
      <c r="M153" s="31">
        <v>3848</v>
      </c>
      <c r="N153" s="31">
        <v>3746.1</v>
      </c>
      <c r="O153" s="42">
        <v>311400</v>
      </c>
      <c r="P153" s="43">
        <v>-0.1282194848824188</v>
      </c>
    </row>
    <row r="154" spans="1:16" ht="12.75" customHeight="1">
      <c r="A154" s="31">
        <v>144</v>
      </c>
      <c r="B154" s="32" t="s">
        <v>85</v>
      </c>
      <c r="C154" s="33" t="s">
        <v>196</v>
      </c>
      <c r="D154" s="34">
        <v>45106</v>
      </c>
      <c r="E154" s="40">
        <v>156.44999999999999</v>
      </c>
      <c r="F154" s="40">
        <v>156.29999999999998</v>
      </c>
      <c r="G154" s="41">
        <v>154.84999999999997</v>
      </c>
      <c r="H154" s="41">
        <v>153.24999999999997</v>
      </c>
      <c r="I154" s="41">
        <v>151.79999999999995</v>
      </c>
      <c r="J154" s="41">
        <v>157.89999999999998</v>
      </c>
      <c r="K154" s="41">
        <v>159.34999999999997</v>
      </c>
      <c r="L154" s="41">
        <v>160.94999999999999</v>
      </c>
      <c r="M154" s="31">
        <v>157.75</v>
      </c>
      <c r="N154" s="31">
        <v>154.69999999999999</v>
      </c>
      <c r="O154" s="42">
        <v>45784200</v>
      </c>
      <c r="P154" s="43">
        <v>-4.0193704600484263E-2</v>
      </c>
    </row>
    <row r="155" spans="1:16" ht="12.75" customHeight="1">
      <c r="A155" s="31">
        <v>145</v>
      </c>
      <c r="B155" s="32" t="s">
        <v>48</v>
      </c>
      <c r="C155" s="33" t="s">
        <v>197</v>
      </c>
      <c r="D155" s="34">
        <v>45106</v>
      </c>
      <c r="E155" s="40">
        <v>37615.35</v>
      </c>
      <c r="F155" s="40">
        <v>37654.216666666667</v>
      </c>
      <c r="G155" s="41">
        <v>37259.583333333336</v>
      </c>
      <c r="H155" s="41">
        <v>36903.816666666666</v>
      </c>
      <c r="I155" s="41">
        <v>36509.183333333334</v>
      </c>
      <c r="J155" s="41">
        <v>38009.983333333337</v>
      </c>
      <c r="K155" s="41">
        <v>38404.616666666669</v>
      </c>
      <c r="L155" s="41">
        <v>38760.383333333339</v>
      </c>
      <c r="M155" s="31">
        <v>38048.85</v>
      </c>
      <c r="N155" s="31">
        <v>37298.449999999997</v>
      </c>
      <c r="O155" s="42">
        <v>175560</v>
      </c>
      <c r="P155" s="43">
        <v>2.2361984626135568E-2</v>
      </c>
    </row>
    <row r="156" spans="1:16" ht="12.75" customHeight="1">
      <c r="A156" s="31">
        <v>146</v>
      </c>
      <c r="B156" s="32" t="s">
        <v>44</v>
      </c>
      <c r="C156" s="33" t="s">
        <v>198</v>
      </c>
      <c r="D156" s="34">
        <v>45106</v>
      </c>
      <c r="E156" s="40">
        <v>883.8</v>
      </c>
      <c r="F156" s="40">
        <v>896.6</v>
      </c>
      <c r="G156" s="41">
        <v>864.75</v>
      </c>
      <c r="H156" s="41">
        <v>845.69999999999993</v>
      </c>
      <c r="I156" s="41">
        <v>813.84999999999991</v>
      </c>
      <c r="J156" s="41">
        <v>915.65000000000009</v>
      </c>
      <c r="K156" s="41">
        <v>947.50000000000023</v>
      </c>
      <c r="L156" s="41">
        <v>966.55000000000018</v>
      </c>
      <c r="M156" s="31">
        <v>928.45</v>
      </c>
      <c r="N156" s="31">
        <v>877.55</v>
      </c>
      <c r="O156" s="42">
        <v>10957050</v>
      </c>
      <c r="P156" s="43">
        <v>-3.6217542748575048E-2</v>
      </c>
    </row>
    <row r="157" spans="1:16" ht="12.75" customHeight="1">
      <c r="A157" s="31">
        <v>147</v>
      </c>
      <c r="B157" s="32" t="s">
        <v>88</v>
      </c>
      <c r="C157" s="33" t="s">
        <v>199</v>
      </c>
      <c r="D157" s="34">
        <v>45106</v>
      </c>
      <c r="E157" s="40">
        <v>4807.1499999999996</v>
      </c>
      <c r="F157" s="40">
        <v>4821.4000000000005</v>
      </c>
      <c r="G157" s="41">
        <v>4772.7500000000009</v>
      </c>
      <c r="H157" s="41">
        <v>4738.3500000000004</v>
      </c>
      <c r="I157" s="41">
        <v>4689.7000000000007</v>
      </c>
      <c r="J157" s="41">
        <v>4855.8000000000011</v>
      </c>
      <c r="K157" s="41">
        <v>4904.4500000000007</v>
      </c>
      <c r="L157" s="41">
        <v>4938.8500000000013</v>
      </c>
      <c r="M157" s="31">
        <v>4870.05</v>
      </c>
      <c r="N157" s="31">
        <v>4787</v>
      </c>
      <c r="O157" s="42">
        <v>1390025</v>
      </c>
      <c r="P157" s="43">
        <v>-2.0350271336951161E-2</v>
      </c>
    </row>
    <row r="158" spans="1:16" ht="12.75" customHeight="1">
      <c r="A158" s="31">
        <v>148</v>
      </c>
      <c r="B158" s="32" t="s">
        <v>85</v>
      </c>
      <c r="C158" s="33" t="s">
        <v>200</v>
      </c>
      <c r="D158" s="34">
        <v>45106</v>
      </c>
      <c r="E158" s="40">
        <v>218.45</v>
      </c>
      <c r="F158" s="40">
        <v>219.71666666666667</v>
      </c>
      <c r="G158" s="41">
        <v>216.73333333333335</v>
      </c>
      <c r="H158" s="41">
        <v>215.01666666666668</v>
      </c>
      <c r="I158" s="41">
        <v>212.03333333333336</v>
      </c>
      <c r="J158" s="41">
        <v>221.43333333333334</v>
      </c>
      <c r="K158" s="41">
        <v>224.41666666666663</v>
      </c>
      <c r="L158" s="41">
        <v>226.13333333333333</v>
      </c>
      <c r="M158" s="31">
        <v>222.7</v>
      </c>
      <c r="N158" s="31">
        <v>218</v>
      </c>
      <c r="O158" s="42">
        <v>17703000</v>
      </c>
      <c r="P158" s="43">
        <v>9.6840148698884757E-2</v>
      </c>
    </row>
    <row r="159" spans="1:16" ht="12.75" customHeight="1">
      <c r="A159" s="31">
        <v>149</v>
      </c>
      <c r="B159" s="32" t="s">
        <v>69</v>
      </c>
      <c r="C159" s="33" t="s">
        <v>201</v>
      </c>
      <c r="D159" s="34">
        <v>45106</v>
      </c>
      <c r="E159" s="40">
        <v>200.45</v>
      </c>
      <c r="F159" s="40">
        <v>200.9</v>
      </c>
      <c r="G159" s="41">
        <v>198.65</v>
      </c>
      <c r="H159" s="41">
        <v>196.85</v>
      </c>
      <c r="I159" s="41">
        <v>194.6</v>
      </c>
      <c r="J159" s="41">
        <v>202.70000000000002</v>
      </c>
      <c r="K159" s="41">
        <v>204.95000000000002</v>
      </c>
      <c r="L159" s="41">
        <v>206.75000000000003</v>
      </c>
      <c r="M159" s="31">
        <v>203.15</v>
      </c>
      <c r="N159" s="31">
        <v>199.1</v>
      </c>
      <c r="O159" s="42">
        <v>66550800</v>
      </c>
      <c r="P159" s="43">
        <v>4.4061861686606363E-2</v>
      </c>
    </row>
    <row r="160" spans="1:16" ht="12.75" customHeight="1">
      <c r="A160" s="31">
        <v>150</v>
      </c>
      <c r="B160" s="32" t="s">
        <v>60</v>
      </c>
      <c r="C160" s="33" t="s">
        <v>202</v>
      </c>
      <c r="D160" s="34">
        <v>45106</v>
      </c>
      <c r="E160" s="40">
        <v>2662.45</v>
      </c>
      <c r="F160" s="40">
        <v>2663.8333333333335</v>
      </c>
      <c r="G160" s="41">
        <v>2641.666666666667</v>
      </c>
      <c r="H160" s="41">
        <v>2620.8833333333337</v>
      </c>
      <c r="I160" s="41">
        <v>2598.7166666666672</v>
      </c>
      <c r="J160" s="41">
        <v>2684.6166666666668</v>
      </c>
      <c r="K160" s="41">
        <v>2706.7833333333338</v>
      </c>
      <c r="L160" s="41">
        <v>2727.5666666666666</v>
      </c>
      <c r="M160" s="31">
        <v>2686</v>
      </c>
      <c r="N160" s="31">
        <v>2643.05</v>
      </c>
      <c r="O160" s="42">
        <v>2319500</v>
      </c>
      <c r="P160" s="43">
        <v>2.4853639677454988E-2</v>
      </c>
    </row>
    <row r="161" spans="1:16" ht="12.75" customHeight="1">
      <c r="A161" s="31">
        <v>151</v>
      </c>
      <c r="B161" s="32" t="s">
        <v>40</v>
      </c>
      <c r="C161" s="33" t="s">
        <v>203</v>
      </c>
      <c r="D161" s="34">
        <v>45106</v>
      </c>
      <c r="E161" s="40">
        <v>3814.6</v>
      </c>
      <c r="F161" s="40">
        <v>3831.9833333333331</v>
      </c>
      <c r="G161" s="41">
        <v>3784.0166666666664</v>
      </c>
      <c r="H161" s="41">
        <v>3753.4333333333334</v>
      </c>
      <c r="I161" s="41">
        <v>3705.4666666666667</v>
      </c>
      <c r="J161" s="41">
        <v>3862.5666666666662</v>
      </c>
      <c r="K161" s="41">
        <v>3910.5333333333324</v>
      </c>
      <c r="L161" s="41">
        <v>3941.1166666666659</v>
      </c>
      <c r="M161" s="31">
        <v>3879.95</v>
      </c>
      <c r="N161" s="31">
        <v>3801.4</v>
      </c>
      <c r="O161" s="42">
        <v>1807250</v>
      </c>
      <c r="P161" s="43">
        <v>1.6451068616422947E-2</v>
      </c>
    </row>
    <row r="162" spans="1:16" ht="12.75" customHeight="1">
      <c r="A162" s="31">
        <v>152</v>
      </c>
      <c r="B162" s="32" t="s">
        <v>64</v>
      </c>
      <c r="C162" s="33" t="s">
        <v>204</v>
      </c>
      <c r="D162" s="34">
        <v>45106</v>
      </c>
      <c r="E162" s="40">
        <v>50.35</v>
      </c>
      <c r="F162" s="40">
        <v>50.383333333333333</v>
      </c>
      <c r="G162" s="41">
        <v>49.966666666666669</v>
      </c>
      <c r="H162" s="41">
        <v>49.583333333333336</v>
      </c>
      <c r="I162" s="41">
        <v>49.166666666666671</v>
      </c>
      <c r="J162" s="41">
        <v>50.766666666666666</v>
      </c>
      <c r="K162" s="41">
        <v>51.183333333333337</v>
      </c>
      <c r="L162" s="41">
        <v>51.566666666666663</v>
      </c>
      <c r="M162" s="31">
        <v>50.8</v>
      </c>
      <c r="N162" s="31">
        <v>50</v>
      </c>
      <c r="O162" s="42">
        <v>294352000</v>
      </c>
      <c r="P162" s="43">
        <v>-4.9201509121918445E-2</v>
      </c>
    </row>
    <row r="163" spans="1:16" ht="12.75" customHeight="1">
      <c r="A163" s="31">
        <v>153</v>
      </c>
      <c r="B163" s="32" t="s">
        <v>46</v>
      </c>
      <c r="C163" s="33" t="s">
        <v>205</v>
      </c>
      <c r="D163" s="34">
        <v>45106</v>
      </c>
      <c r="E163" s="40">
        <v>3430.15</v>
      </c>
      <c r="F163" s="40">
        <v>3453.5333333333333</v>
      </c>
      <c r="G163" s="41">
        <v>3390.6666666666665</v>
      </c>
      <c r="H163" s="41">
        <v>3351.1833333333334</v>
      </c>
      <c r="I163" s="41">
        <v>3288.3166666666666</v>
      </c>
      <c r="J163" s="41">
        <v>3493.0166666666664</v>
      </c>
      <c r="K163" s="41">
        <v>3555.8833333333332</v>
      </c>
      <c r="L163" s="41">
        <v>3595.3666666666663</v>
      </c>
      <c r="M163" s="31">
        <v>3516.4</v>
      </c>
      <c r="N163" s="31">
        <v>3414.05</v>
      </c>
      <c r="O163" s="42">
        <v>1951800</v>
      </c>
      <c r="P163" s="43">
        <v>1.8312724996087024E-2</v>
      </c>
    </row>
    <row r="164" spans="1:16" ht="12.75" customHeight="1">
      <c r="A164" s="31">
        <v>154</v>
      </c>
      <c r="B164" s="32" t="s">
        <v>192</v>
      </c>
      <c r="C164" s="33" t="s">
        <v>206</v>
      </c>
      <c r="D164" s="34">
        <v>45106</v>
      </c>
      <c r="E164" s="40">
        <v>250.75</v>
      </c>
      <c r="F164" s="40">
        <v>251.86666666666667</v>
      </c>
      <c r="G164" s="41">
        <v>249.13333333333335</v>
      </c>
      <c r="H164" s="41">
        <v>247.51666666666668</v>
      </c>
      <c r="I164" s="41">
        <v>244.78333333333336</v>
      </c>
      <c r="J164" s="41">
        <v>253.48333333333335</v>
      </c>
      <c r="K164" s="41">
        <v>256.2166666666667</v>
      </c>
      <c r="L164" s="41">
        <v>257.83333333333337</v>
      </c>
      <c r="M164" s="31">
        <v>254.6</v>
      </c>
      <c r="N164" s="31">
        <v>250.25</v>
      </c>
      <c r="O164" s="42">
        <v>28536300</v>
      </c>
      <c r="P164" s="43">
        <v>2.7514231499051233E-3</v>
      </c>
    </row>
    <row r="165" spans="1:16" ht="12.75" customHeight="1">
      <c r="A165" s="31">
        <v>155</v>
      </c>
      <c r="B165" s="32" t="s">
        <v>207</v>
      </c>
      <c r="C165" s="33" t="s">
        <v>208</v>
      </c>
      <c r="D165" s="34">
        <v>45106</v>
      </c>
      <c r="E165" s="40">
        <v>1381.4</v>
      </c>
      <c r="F165" s="40">
        <v>1377.8333333333333</v>
      </c>
      <c r="G165" s="41">
        <v>1361.3166666666666</v>
      </c>
      <c r="H165" s="41">
        <v>1341.2333333333333</v>
      </c>
      <c r="I165" s="41">
        <v>1324.7166666666667</v>
      </c>
      <c r="J165" s="41">
        <v>1397.9166666666665</v>
      </c>
      <c r="K165" s="41">
        <v>1414.4333333333334</v>
      </c>
      <c r="L165" s="41">
        <v>1434.5166666666664</v>
      </c>
      <c r="M165" s="31">
        <v>1394.35</v>
      </c>
      <c r="N165" s="31">
        <v>1357.75</v>
      </c>
      <c r="O165" s="42">
        <v>4131457</v>
      </c>
      <c r="P165" s="43">
        <v>2.8782811391507044E-2</v>
      </c>
    </row>
    <row r="166" spans="1:16" ht="12.75" customHeight="1">
      <c r="A166" s="31">
        <v>156</v>
      </c>
      <c r="B166" s="32" t="s">
        <v>46</v>
      </c>
      <c r="C166" s="33" t="s">
        <v>209</v>
      </c>
      <c r="D166" s="34">
        <v>45106</v>
      </c>
      <c r="E166" s="40">
        <v>163.35</v>
      </c>
      <c r="F166" s="40">
        <v>164.1</v>
      </c>
      <c r="G166" s="41">
        <v>161.35</v>
      </c>
      <c r="H166" s="41">
        <v>159.35</v>
      </c>
      <c r="I166" s="41">
        <v>156.6</v>
      </c>
      <c r="J166" s="41">
        <v>166.1</v>
      </c>
      <c r="K166" s="41">
        <v>168.85</v>
      </c>
      <c r="L166" s="41">
        <v>170.85</v>
      </c>
      <c r="M166" s="31">
        <v>166.85</v>
      </c>
      <c r="N166" s="31">
        <v>162.1</v>
      </c>
      <c r="O166" s="42">
        <v>8732500</v>
      </c>
      <c r="P166" s="43">
        <v>-8.5410557184750727E-2</v>
      </c>
    </row>
    <row r="167" spans="1:16" ht="12.75" customHeight="1">
      <c r="A167" s="31">
        <v>157</v>
      </c>
      <c r="B167" s="32" t="s">
        <v>50</v>
      </c>
      <c r="C167" s="33" t="s">
        <v>210</v>
      </c>
      <c r="D167" s="34">
        <v>45106</v>
      </c>
      <c r="E167" s="40">
        <v>928.55</v>
      </c>
      <c r="F167" s="40">
        <v>926.55000000000007</v>
      </c>
      <c r="G167" s="41">
        <v>917.10000000000014</v>
      </c>
      <c r="H167" s="41">
        <v>905.65000000000009</v>
      </c>
      <c r="I167" s="41">
        <v>896.20000000000016</v>
      </c>
      <c r="J167" s="41">
        <v>938.00000000000011</v>
      </c>
      <c r="K167" s="41">
        <v>947.45000000000016</v>
      </c>
      <c r="L167" s="41">
        <v>958.90000000000009</v>
      </c>
      <c r="M167" s="31">
        <v>936</v>
      </c>
      <c r="N167" s="31">
        <v>915.1</v>
      </c>
      <c r="O167" s="42">
        <v>2782050</v>
      </c>
      <c r="P167" s="43">
        <v>0.14240837696335079</v>
      </c>
    </row>
    <row r="168" spans="1:16" ht="12.75" customHeight="1">
      <c r="A168" s="31">
        <v>158</v>
      </c>
      <c r="B168" s="32" t="s">
        <v>64</v>
      </c>
      <c r="C168" s="33" t="s">
        <v>211</v>
      </c>
      <c r="D168" s="34">
        <v>45106</v>
      </c>
      <c r="E168" s="40">
        <v>166.2</v>
      </c>
      <c r="F168" s="40">
        <v>166.25</v>
      </c>
      <c r="G168" s="41">
        <v>164.6</v>
      </c>
      <c r="H168" s="41">
        <v>163</v>
      </c>
      <c r="I168" s="41">
        <v>161.35</v>
      </c>
      <c r="J168" s="41">
        <v>167.85</v>
      </c>
      <c r="K168" s="41">
        <v>169.49999999999997</v>
      </c>
      <c r="L168" s="41">
        <v>171.1</v>
      </c>
      <c r="M168" s="31">
        <v>167.9</v>
      </c>
      <c r="N168" s="31">
        <v>164.65</v>
      </c>
      <c r="O168" s="42">
        <v>63620000</v>
      </c>
      <c r="P168" s="43">
        <v>-6.6607981220657281E-2</v>
      </c>
    </row>
    <row r="169" spans="1:16" ht="12.75" customHeight="1">
      <c r="A169" s="31">
        <v>159</v>
      </c>
      <c r="B169" s="32" t="s">
        <v>192</v>
      </c>
      <c r="C169" s="33" t="s">
        <v>212</v>
      </c>
      <c r="D169" s="34">
        <v>45106</v>
      </c>
      <c r="E169" s="40">
        <v>156.15</v>
      </c>
      <c r="F169" s="40">
        <v>157.51666666666668</v>
      </c>
      <c r="G169" s="41">
        <v>154.33333333333337</v>
      </c>
      <c r="H169" s="41">
        <v>152.51666666666668</v>
      </c>
      <c r="I169" s="41">
        <v>149.33333333333337</v>
      </c>
      <c r="J169" s="41">
        <v>159.33333333333337</v>
      </c>
      <c r="K169" s="41">
        <v>162.51666666666671</v>
      </c>
      <c r="L169" s="41">
        <v>164.33333333333337</v>
      </c>
      <c r="M169" s="31">
        <v>160.69999999999999</v>
      </c>
      <c r="N169" s="31">
        <v>155.69999999999999</v>
      </c>
      <c r="O169" s="42">
        <v>68888000</v>
      </c>
      <c r="P169" s="43">
        <v>9.2766497461928929E-2</v>
      </c>
    </row>
    <row r="170" spans="1:16" ht="12.75" customHeight="1">
      <c r="A170" s="31">
        <v>160</v>
      </c>
      <c r="B170" s="32" t="s">
        <v>85</v>
      </c>
      <c r="C170" s="33" t="s">
        <v>213</v>
      </c>
      <c r="D170" s="34">
        <v>45106</v>
      </c>
      <c r="E170" s="40">
        <v>2518</v>
      </c>
      <c r="F170" s="40">
        <v>2523.3833333333332</v>
      </c>
      <c r="G170" s="41">
        <v>2510.2666666666664</v>
      </c>
      <c r="H170" s="41">
        <v>2502.5333333333333</v>
      </c>
      <c r="I170" s="41">
        <v>2489.4166666666665</v>
      </c>
      <c r="J170" s="41">
        <v>2531.1166666666663</v>
      </c>
      <c r="K170" s="41">
        <v>2544.2333333333331</v>
      </c>
      <c r="L170" s="41">
        <v>2551.9666666666662</v>
      </c>
      <c r="M170" s="31">
        <v>2536.5</v>
      </c>
      <c r="N170" s="31">
        <v>2515.65</v>
      </c>
      <c r="O170" s="42">
        <v>34747750</v>
      </c>
      <c r="P170" s="43">
        <v>1.6618026755608219E-2</v>
      </c>
    </row>
    <row r="171" spans="1:16" ht="12.75" customHeight="1">
      <c r="A171" s="31">
        <v>161</v>
      </c>
      <c r="B171" s="32" t="s">
        <v>134</v>
      </c>
      <c r="C171" s="33" t="s">
        <v>214</v>
      </c>
      <c r="D171" s="34">
        <v>45106</v>
      </c>
      <c r="E171" s="40">
        <v>84.25</v>
      </c>
      <c r="F171" s="40">
        <v>84.35</v>
      </c>
      <c r="G171" s="41">
        <v>83.499999999999986</v>
      </c>
      <c r="H171" s="41">
        <v>82.749999999999986</v>
      </c>
      <c r="I171" s="41">
        <v>81.899999999999977</v>
      </c>
      <c r="J171" s="41">
        <v>85.1</v>
      </c>
      <c r="K171" s="41">
        <v>85.950000000000017</v>
      </c>
      <c r="L171" s="41">
        <v>86.7</v>
      </c>
      <c r="M171" s="31">
        <v>85.2</v>
      </c>
      <c r="N171" s="31">
        <v>83.6</v>
      </c>
      <c r="O171" s="42">
        <v>108664000</v>
      </c>
      <c r="P171" s="43">
        <v>1.358107603910156E-2</v>
      </c>
    </row>
    <row r="172" spans="1:16" ht="12.75" customHeight="1">
      <c r="A172" s="31">
        <v>162</v>
      </c>
      <c r="B172" s="32" t="s">
        <v>64</v>
      </c>
      <c r="C172" s="33" t="s">
        <v>215</v>
      </c>
      <c r="D172" s="34">
        <v>45106</v>
      </c>
      <c r="E172" s="40">
        <v>859.85</v>
      </c>
      <c r="F172" s="40">
        <v>865.61666666666667</v>
      </c>
      <c r="G172" s="41">
        <v>850.98333333333335</v>
      </c>
      <c r="H172" s="41">
        <v>842.11666666666667</v>
      </c>
      <c r="I172" s="41">
        <v>827.48333333333335</v>
      </c>
      <c r="J172" s="41">
        <v>874.48333333333335</v>
      </c>
      <c r="K172" s="41">
        <v>889.11666666666679</v>
      </c>
      <c r="L172" s="41">
        <v>897.98333333333335</v>
      </c>
      <c r="M172" s="31">
        <v>880.25</v>
      </c>
      <c r="N172" s="31">
        <v>856.75</v>
      </c>
      <c r="O172" s="42">
        <v>8248800</v>
      </c>
      <c r="P172" s="43">
        <v>2.6276500447894893E-2</v>
      </c>
    </row>
    <row r="173" spans="1:16" ht="12.75" customHeight="1">
      <c r="A173" s="31">
        <v>163</v>
      </c>
      <c r="B173" s="32" t="s">
        <v>69</v>
      </c>
      <c r="C173" s="33" t="s">
        <v>216</v>
      </c>
      <c r="D173" s="34">
        <v>45106</v>
      </c>
      <c r="E173" s="40">
        <v>1266.05</v>
      </c>
      <c r="F173" s="40">
        <v>1268.8333333333333</v>
      </c>
      <c r="G173" s="41">
        <v>1260.7166666666665</v>
      </c>
      <c r="H173" s="41">
        <v>1255.3833333333332</v>
      </c>
      <c r="I173" s="41">
        <v>1247.2666666666664</v>
      </c>
      <c r="J173" s="41">
        <v>1274.1666666666665</v>
      </c>
      <c r="K173" s="41">
        <v>1282.2833333333333</v>
      </c>
      <c r="L173" s="41">
        <v>1287.6166666666666</v>
      </c>
      <c r="M173" s="31">
        <v>1276.95</v>
      </c>
      <c r="N173" s="31">
        <v>1263.5</v>
      </c>
      <c r="O173" s="42">
        <v>9785250</v>
      </c>
      <c r="P173" s="43">
        <v>3.8337678270203957E-4</v>
      </c>
    </row>
    <row r="174" spans="1:16" ht="12.75" customHeight="1">
      <c r="A174" s="31">
        <v>164</v>
      </c>
      <c r="B174" s="32" t="s">
        <v>64</v>
      </c>
      <c r="C174" s="33" t="s">
        <v>217</v>
      </c>
      <c r="D174" s="34">
        <v>45106</v>
      </c>
      <c r="E174" s="40">
        <v>555.95000000000005</v>
      </c>
      <c r="F174" s="40">
        <v>558.01666666666677</v>
      </c>
      <c r="G174" s="41">
        <v>553.03333333333353</v>
      </c>
      <c r="H174" s="41">
        <v>550.11666666666679</v>
      </c>
      <c r="I174" s="41">
        <v>545.13333333333355</v>
      </c>
      <c r="J174" s="41">
        <v>560.93333333333351</v>
      </c>
      <c r="K174" s="41">
        <v>565.91666666666686</v>
      </c>
      <c r="L174" s="41">
        <v>568.83333333333348</v>
      </c>
      <c r="M174" s="31">
        <v>563</v>
      </c>
      <c r="N174" s="31">
        <v>555.1</v>
      </c>
      <c r="O174" s="42">
        <v>85690500</v>
      </c>
      <c r="P174" s="43">
        <v>2.1566137944600418E-2</v>
      </c>
    </row>
    <row r="175" spans="1:16" ht="12.75" customHeight="1">
      <c r="A175" s="31">
        <v>165</v>
      </c>
      <c r="B175" s="32" t="s">
        <v>50</v>
      </c>
      <c r="C175" s="33" t="s">
        <v>218</v>
      </c>
      <c r="D175" s="34">
        <v>45106</v>
      </c>
      <c r="E175" s="40">
        <v>25219.25</v>
      </c>
      <c r="F175" s="40">
        <v>25363.816666666666</v>
      </c>
      <c r="G175" s="41">
        <v>25005.433333333331</v>
      </c>
      <c r="H175" s="41">
        <v>24791.616666666665</v>
      </c>
      <c r="I175" s="41">
        <v>24433.23333333333</v>
      </c>
      <c r="J175" s="41">
        <v>25577.633333333331</v>
      </c>
      <c r="K175" s="41">
        <v>25936.016666666663</v>
      </c>
      <c r="L175" s="41">
        <v>26149.833333333332</v>
      </c>
      <c r="M175" s="31">
        <v>25722.2</v>
      </c>
      <c r="N175" s="31">
        <v>25150</v>
      </c>
      <c r="O175" s="42">
        <v>281900</v>
      </c>
      <c r="P175" s="43">
        <v>2.4252884003996729E-2</v>
      </c>
    </row>
    <row r="176" spans="1:16" ht="12.75" customHeight="1">
      <c r="A176" s="31">
        <v>166</v>
      </c>
      <c r="B176" s="32" t="s">
        <v>42</v>
      </c>
      <c r="C176" s="33" t="s">
        <v>219</v>
      </c>
      <c r="D176" s="34">
        <v>45106</v>
      </c>
      <c r="E176" s="40">
        <v>3675.35</v>
      </c>
      <c r="F176" s="40">
        <v>3681.7666666666664</v>
      </c>
      <c r="G176" s="41">
        <v>3642.0333333333328</v>
      </c>
      <c r="H176" s="41">
        <v>3608.7166666666662</v>
      </c>
      <c r="I176" s="41">
        <v>3568.9833333333327</v>
      </c>
      <c r="J176" s="41">
        <v>3715.083333333333</v>
      </c>
      <c r="K176" s="41">
        <v>3754.8166666666666</v>
      </c>
      <c r="L176" s="41">
        <v>3788.1333333333332</v>
      </c>
      <c r="M176" s="31">
        <v>3721.5</v>
      </c>
      <c r="N176" s="31">
        <v>3648.45</v>
      </c>
      <c r="O176" s="42">
        <v>1764125</v>
      </c>
      <c r="P176" s="43">
        <v>-5.1178660049627789E-3</v>
      </c>
    </row>
    <row r="177" spans="1:16" ht="12.75" customHeight="1">
      <c r="A177" s="31">
        <v>167</v>
      </c>
      <c r="B177" s="32" t="s">
        <v>48</v>
      </c>
      <c r="C177" s="33" t="s">
        <v>220</v>
      </c>
      <c r="D177" s="34">
        <v>45106</v>
      </c>
      <c r="E177" s="40">
        <v>2315.8000000000002</v>
      </c>
      <c r="F177" s="40">
        <v>2330.25</v>
      </c>
      <c r="G177" s="41">
        <v>2291.75</v>
      </c>
      <c r="H177" s="41">
        <v>2267.6999999999998</v>
      </c>
      <c r="I177" s="41">
        <v>2229.1999999999998</v>
      </c>
      <c r="J177" s="41">
        <v>2354.3000000000002</v>
      </c>
      <c r="K177" s="41">
        <v>2392.8000000000002</v>
      </c>
      <c r="L177" s="41">
        <v>2416.8500000000004</v>
      </c>
      <c r="M177" s="31">
        <v>2368.75</v>
      </c>
      <c r="N177" s="31">
        <v>2306.1999999999998</v>
      </c>
      <c r="O177" s="42">
        <v>3742125</v>
      </c>
      <c r="P177" s="43">
        <v>-1.694414343414442E-2</v>
      </c>
    </row>
    <row r="178" spans="1:16" ht="12.75" customHeight="1">
      <c r="A178" s="31">
        <v>168</v>
      </c>
      <c r="B178" s="32" t="s">
        <v>69</v>
      </c>
      <c r="C178" s="33" t="s">
        <v>221</v>
      </c>
      <c r="D178" s="34">
        <v>45106</v>
      </c>
      <c r="E178" s="40">
        <v>1675.9</v>
      </c>
      <c r="F178" s="40">
        <v>1674.9833333333333</v>
      </c>
      <c r="G178" s="41">
        <v>1645.1666666666667</v>
      </c>
      <c r="H178" s="41">
        <v>1614.4333333333334</v>
      </c>
      <c r="I178" s="41">
        <v>1584.6166666666668</v>
      </c>
      <c r="J178" s="41">
        <v>1705.7166666666667</v>
      </c>
      <c r="K178" s="41">
        <v>1735.5333333333333</v>
      </c>
      <c r="L178" s="41">
        <v>1766.2666666666667</v>
      </c>
      <c r="M178" s="31">
        <v>1704.8</v>
      </c>
      <c r="N178" s="31">
        <v>1644.25</v>
      </c>
      <c r="O178" s="42">
        <v>7932000</v>
      </c>
      <c r="P178" s="43">
        <v>6.5355790152308801E-2</v>
      </c>
    </row>
    <row r="179" spans="1:16" ht="12.75" customHeight="1">
      <c r="A179" s="31">
        <v>169</v>
      </c>
      <c r="B179" s="32" t="s">
        <v>44</v>
      </c>
      <c r="C179" s="33" t="s">
        <v>222</v>
      </c>
      <c r="D179" s="34">
        <v>45106</v>
      </c>
      <c r="E179" s="40">
        <v>992.7</v>
      </c>
      <c r="F179" s="40">
        <v>989.44999999999993</v>
      </c>
      <c r="G179" s="41">
        <v>981.89999999999986</v>
      </c>
      <c r="H179" s="41">
        <v>971.09999999999991</v>
      </c>
      <c r="I179" s="41">
        <v>963.54999999999984</v>
      </c>
      <c r="J179" s="41">
        <v>1000.2499999999999</v>
      </c>
      <c r="K179" s="41">
        <v>1007.7999999999998</v>
      </c>
      <c r="L179" s="41">
        <v>1018.5999999999999</v>
      </c>
      <c r="M179" s="31">
        <v>997</v>
      </c>
      <c r="N179" s="31">
        <v>978.65</v>
      </c>
      <c r="O179" s="42">
        <v>26502700</v>
      </c>
      <c r="P179" s="43">
        <v>1.2407412359280156E-2</v>
      </c>
    </row>
    <row r="180" spans="1:16" ht="12.75" customHeight="1">
      <c r="A180" s="31">
        <v>170</v>
      </c>
      <c r="B180" s="32" t="s">
        <v>207</v>
      </c>
      <c r="C180" s="33" t="s">
        <v>223</v>
      </c>
      <c r="D180" s="34">
        <v>45106</v>
      </c>
      <c r="E180" s="40">
        <v>427.4</v>
      </c>
      <c r="F180" s="40">
        <v>433.63333333333338</v>
      </c>
      <c r="G180" s="41">
        <v>419.61666666666679</v>
      </c>
      <c r="H180" s="41">
        <v>411.83333333333343</v>
      </c>
      <c r="I180" s="41">
        <v>397.81666666666683</v>
      </c>
      <c r="J180" s="41">
        <v>441.41666666666674</v>
      </c>
      <c r="K180" s="41">
        <v>455.43333333333328</v>
      </c>
      <c r="L180" s="41">
        <v>463.2166666666667</v>
      </c>
      <c r="M180" s="31">
        <v>447.65</v>
      </c>
      <c r="N180" s="31">
        <v>425.85</v>
      </c>
      <c r="O180" s="42">
        <v>9249000</v>
      </c>
      <c r="P180" s="43">
        <v>3.1966527196652716E-2</v>
      </c>
    </row>
    <row r="181" spans="1:16" ht="12.75" customHeight="1">
      <c r="A181" s="31">
        <v>171</v>
      </c>
      <c r="B181" s="32" t="s">
        <v>44</v>
      </c>
      <c r="C181" s="33" t="s">
        <v>224</v>
      </c>
      <c r="D181" s="34">
        <v>45106</v>
      </c>
      <c r="E181" s="40">
        <v>727.95</v>
      </c>
      <c r="F181" s="40">
        <v>725.31666666666661</v>
      </c>
      <c r="G181" s="41">
        <v>721.13333333333321</v>
      </c>
      <c r="H181" s="41">
        <v>714.31666666666661</v>
      </c>
      <c r="I181" s="41">
        <v>710.13333333333321</v>
      </c>
      <c r="J181" s="41">
        <v>732.13333333333321</v>
      </c>
      <c r="K181" s="41">
        <v>736.31666666666661</v>
      </c>
      <c r="L181" s="41">
        <v>743.13333333333321</v>
      </c>
      <c r="M181" s="31">
        <v>729.5</v>
      </c>
      <c r="N181" s="31">
        <v>718.5</v>
      </c>
      <c r="O181" s="42">
        <v>3128000</v>
      </c>
      <c r="P181" s="43">
        <v>3.4733708236850812E-2</v>
      </c>
    </row>
    <row r="182" spans="1:16" ht="12.75" customHeight="1">
      <c r="A182" s="31">
        <v>172</v>
      </c>
      <c r="B182" s="32" t="s">
        <v>40</v>
      </c>
      <c r="C182" s="33" t="s">
        <v>225</v>
      </c>
      <c r="D182" s="34">
        <v>45106</v>
      </c>
      <c r="E182" s="40">
        <v>974.7</v>
      </c>
      <c r="F182" s="40">
        <v>982.9666666666667</v>
      </c>
      <c r="G182" s="41">
        <v>962.68333333333339</v>
      </c>
      <c r="H182" s="41">
        <v>950.66666666666674</v>
      </c>
      <c r="I182" s="41">
        <v>930.38333333333344</v>
      </c>
      <c r="J182" s="41">
        <v>994.98333333333335</v>
      </c>
      <c r="K182" s="41">
        <v>1015.2666666666667</v>
      </c>
      <c r="L182" s="41">
        <v>1027.2833333333333</v>
      </c>
      <c r="M182" s="31">
        <v>1003.25</v>
      </c>
      <c r="N182" s="31">
        <v>970.95</v>
      </c>
      <c r="O182" s="42">
        <v>8688400</v>
      </c>
      <c r="P182" s="43">
        <v>-6.5801885444119849E-3</v>
      </c>
    </row>
    <row r="183" spans="1:16" ht="12.75" customHeight="1">
      <c r="A183" s="31">
        <v>173</v>
      </c>
      <c r="B183" s="32" t="s">
        <v>80</v>
      </c>
      <c r="C183" s="33" t="s">
        <v>226</v>
      </c>
      <c r="D183" s="34">
        <v>45106</v>
      </c>
      <c r="E183" s="40">
        <v>1541.85</v>
      </c>
      <c r="F183" s="40">
        <v>1549.8833333333332</v>
      </c>
      <c r="G183" s="41">
        <v>1530.3666666666663</v>
      </c>
      <c r="H183" s="41">
        <v>1518.8833333333332</v>
      </c>
      <c r="I183" s="41">
        <v>1499.3666666666663</v>
      </c>
      <c r="J183" s="41">
        <v>1561.3666666666663</v>
      </c>
      <c r="K183" s="41">
        <v>1580.8833333333332</v>
      </c>
      <c r="L183" s="41">
        <v>1592.3666666666663</v>
      </c>
      <c r="M183" s="31">
        <v>1569.4</v>
      </c>
      <c r="N183" s="31">
        <v>1538.4</v>
      </c>
      <c r="O183" s="42">
        <v>4075500</v>
      </c>
      <c r="P183" s="43">
        <v>9.036890319385987E-3</v>
      </c>
    </row>
    <row r="184" spans="1:16" ht="12.75" customHeight="1">
      <c r="A184" s="31">
        <v>174</v>
      </c>
      <c r="B184" s="32" t="s">
        <v>60</v>
      </c>
      <c r="C184" s="33" t="s">
        <v>227</v>
      </c>
      <c r="D184" s="34">
        <v>45106</v>
      </c>
      <c r="E184" s="40">
        <v>842.5</v>
      </c>
      <c r="F184" s="40">
        <v>841.18333333333339</v>
      </c>
      <c r="G184" s="41">
        <v>834.81666666666683</v>
      </c>
      <c r="H184" s="41">
        <v>827.13333333333344</v>
      </c>
      <c r="I184" s="41">
        <v>820.76666666666688</v>
      </c>
      <c r="J184" s="41">
        <v>848.86666666666679</v>
      </c>
      <c r="K184" s="41">
        <v>855.23333333333335</v>
      </c>
      <c r="L184" s="41">
        <v>862.91666666666674</v>
      </c>
      <c r="M184" s="31">
        <v>847.55</v>
      </c>
      <c r="N184" s="31">
        <v>833.5</v>
      </c>
      <c r="O184" s="42">
        <v>10368000</v>
      </c>
      <c r="P184" s="43">
        <v>-9.0322580645161299E-3</v>
      </c>
    </row>
    <row r="185" spans="1:16" ht="12.75" customHeight="1">
      <c r="A185" s="31">
        <v>175</v>
      </c>
      <c r="B185" s="32" t="s">
        <v>57</v>
      </c>
      <c r="C185" s="33" t="s">
        <v>228</v>
      </c>
      <c r="D185" s="34">
        <v>45106</v>
      </c>
      <c r="E185" s="40">
        <v>560.1</v>
      </c>
      <c r="F185" s="40">
        <v>563.2166666666667</v>
      </c>
      <c r="G185" s="41">
        <v>554.88333333333344</v>
      </c>
      <c r="H185" s="41">
        <v>549.66666666666674</v>
      </c>
      <c r="I185" s="41">
        <v>541.33333333333348</v>
      </c>
      <c r="J185" s="41">
        <v>568.43333333333339</v>
      </c>
      <c r="K185" s="41">
        <v>576.76666666666665</v>
      </c>
      <c r="L185" s="41">
        <v>581.98333333333335</v>
      </c>
      <c r="M185" s="31">
        <v>571.54999999999995</v>
      </c>
      <c r="N185" s="31">
        <v>558</v>
      </c>
      <c r="O185" s="42">
        <v>50489175</v>
      </c>
      <c r="P185" s="43">
        <v>3.0480179158304976E-2</v>
      </c>
    </row>
    <row r="186" spans="1:16" ht="12.75" customHeight="1">
      <c r="A186" s="31">
        <v>176</v>
      </c>
      <c r="B186" s="32" t="s">
        <v>192</v>
      </c>
      <c r="C186" s="33" t="s">
        <v>229</v>
      </c>
      <c r="D186" s="34">
        <v>45106</v>
      </c>
      <c r="E186" s="40">
        <v>218.1</v>
      </c>
      <c r="F186" s="40">
        <v>218.69999999999996</v>
      </c>
      <c r="G186" s="41">
        <v>215.19999999999993</v>
      </c>
      <c r="H186" s="41">
        <v>212.29999999999998</v>
      </c>
      <c r="I186" s="41">
        <v>208.79999999999995</v>
      </c>
      <c r="J186" s="41">
        <v>221.59999999999991</v>
      </c>
      <c r="K186" s="41">
        <v>225.09999999999997</v>
      </c>
      <c r="L186" s="41">
        <v>227.99999999999989</v>
      </c>
      <c r="M186" s="31">
        <v>222.2</v>
      </c>
      <c r="N186" s="31">
        <v>215.8</v>
      </c>
      <c r="O186" s="42">
        <v>88776000</v>
      </c>
      <c r="P186" s="43">
        <v>2.6017084682295119E-2</v>
      </c>
    </row>
    <row r="187" spans="1:16" ht="12.75" customHeight="1">
      <c r="A187" s="31">
        <v>177</v>
      </c>
      <c r="B187" s="32" t="s">
        <v>134</v>
      </c>
      <c r="C187" s="33" t="s">
        <v>230</v>
      </c>
      <c r="D187" s="34">
        <v>45106</v>
      </c>
      <c r="E187" s="40">
        <v>109.45</v>
      </c>
      <c r="F187" s="40">
        <v>109.75</v>
      </c>
      <c r="G187" s="41">
        <v>108.8</v>
      </c>
      <c r="H187" s="41">
        <v>108.14999999999999</v>
      </c>
      <c r="I187" s="41">
        <v>107.19999999999999</v>
      </c>
      <c r="J187" s="41">
        <v>110.4</v>
      </c>
      <c r="K187" s="41">
        <v>111.35</v>
      </c>
      <c r="L187" s="41">
        <v>112.00000000000001</v>
      </c>
      <c r="M187" s="31">
        <v>110.7</v>
      </c>
      <c r="N187" s="31">
        <v>109.1</v>
      </c>
      <c r="O187" s="42">
        <v>248248000</v>
      </c>
      <c r="P187" s="43">
        <v>-2.2326856334416519E-3</v>
      </c>
    </row>
    <row r="188" spans="1:16" ht="12.75" customHeight="1">
      <c r="A188" s="31">
        <v>178</v>
      </c>
      <c r="B188" s="32" t="s">
        <v>88</v>
      </c>
      <c r="C188" s="33" t="s">
        <v>231</v>
      </c>
      <c r="D188" s="34">
        <v>45106</v>
      </c>
      <c r="E188" s="40">
        <v>3225.95</v>
      </c>
      <c r="F188" s="40">
        <v>3228.8166666666671</v>
      </c>
      <c r="G188" s="41">
        <v>3210.0833333333339</v>
      </c>
      <c r="H188" s="41">
        <v>3194.2166666666667</v>
      </c>
      <c r="I188" s="41">
        <v>3175.4833333333336</v>
      </c>
      <c r="J188" s="41">
        <v>3244.6833333333343</v>
      </c>
      <c r="K188" s="41">
        <v>3263.416666666667</v>
      </c>
      <c r="L188" s="41">
        <v>3279.2833333333347</v>
      </c>
      <c r="M188" s="31">
        <v>3247.55</v>
      </c>
      <c r="N188" s="31">
        <v>3212.95</v>
      </c>
      <c r="O188" s="42">
        <v>12651975</v>
      </c>
      <c r="P188" s="43">
        <v>-2.6080045262888474E-2</v>
      </c>
    </row>
    <row r="189" spans="1:16" ht="12.75" customHeight="1">
      <c r="A189" s="31">
        <v>179</v>
      </c>
      <c r="B189" s="32" t="s">
        <v>88</v>
      </c>
      <c r="C189" s="33" t="s">
        <v>232</v>
      </c>
      <c r="D189" s="34">
        <v>45106</v>
      </c>
      <c r="E189" s="40">
        <v>1112.75</v>
      </c>
      <c r="F189" s="40">
        <v>1107.05</v>
      </c>
      <c r="G189" s="41">
        <v>1097.6999999999998</v>
      </c>
      <c r="H189" s="41">
        <v>1082.6499999999999</v>
      </c>
      <c r="I189" s="41">
        <v>1073.2999999999997</v>
      </c>
      <c r="J189" s="41">
        <v>1122.0999999999999</v>
      </c>
      <c r="K189" s="41">
        <v>1131.4499999999998</v>
      </c>
      <c r="L189" s="41">
        <v>1146.5</v>
      </c>
      <c r="M189" s="31">
        <v>1116.4000000000001</v>
      </c>
      <c r="N189" s="31">
        <v>1092</v>
      </c>
      <c r="O189" s="42">
        <v>13862400</v>
      </c>
      <c r="P189" s="43">
        <v>3.0876316259146885E-2</v>
      </c>
    </row>
    <row r="190" spans="1:16" ht="12.75" customHeight="1">
      <c r="A190" s="31">
        <v>180</v>
      </c>
      <c r="B190" s="32" t="s">
        <v>60</v>
      </c>
      <c r="C190" s="33" t="s">
        <v>233</v>
      </c>
      <c r="D190" s="34">
        <v>45106</v>
      </c>
      <c r="E190" s="40">
        <v>2943.5</v>
      </c>
      <c r="F190" s="40">
        <v>2951.4666666666667</v>
      </c>
      <c r="G190" s="41">
        <v>2927.2333333333336</v>
      </c>
      <c r="H190" s="41">
        <v>2910.9666666666667</v>
      </c>
      <c r="I190" s="41">
        <v>2886.7333333333336</v>
      </c>
      <c r="J190" s="41">
        <v>2967.7333333333336</v>
      </c>
      <c r="K190" s="41">
        <v>2991.9666666666662</v>
      </c>
      <c r="L190" s="41">
        <v>3008.2333333333336</v>
      </c>
      <c r="M190" s="31">
        <v>2975.7</v>
      </c>
      <c r="N190" s="31">
        <v>2935.2</v>
      </c>
      <c r="O190" s="42">
        <v>5598750</v>
      </c>
      <c r="P190" s="43">
        <v>1.966944406501844E-2</v>
      </c>
    </row>
    <row r="191" spans="1:16" ht="12.75" customHeight="1">
      <c r="A191" s="31">
        <v>181</v>
      </c>
      <c r="B191" s="32" t="s">
        <v>44</v>
      </c>
      <c r="C191" s="33" t="s">
        <v>234</v>
      </c>
      <c r="D191" s="34">
        <v>45106</v>
      </c>
      <c r="E191" s="40">
        <v>1867.45</v>
      </c>
      <c r="F191" s="40">
        <v>1859.05</v>
      </c>
      <c r="G191" s="41">
        <v>1846.3999999999999</v>
      </c>
      <c r="H191" s="41">
        <v>1825.35</v>
      </c>
      <c r="I191" s="41">
        <v>1812.6999999999998</v>
      </c>
      <c r="J191" s="41">
        <v>1880.1</v>
      </c>
      <c r="K191" s="41">
        <v>1892.75</v>
      </c>
      <c r="L191" s="41">
        <v>1913.8</v>
      </c>
      <c r="M191" s="31">
        <v>1871.7</v>
      </c>
      <c r="N191" s="31">
        <v>1838</v>
      </c>
      <c r="O191" s="42">
        <v>1884500</v>
      </c>
      <c r="P191" s="43">
        <v>-3.7007665873645254E-3</v>
      </c>
    </row>
    <row r="192" spans="1:16" ht="12.75" customHeight="1">
      <c r="A192" s="31">
        <v>182</v>
      </c>
      <c r="B192" s="32" t="s">
        <v>46</v>
      </c>
      <c r="C192" s="33" t="s">
        <v>235</v>
      </c>
      <c r="D192" s="34">
        <v>45106</v>
      </c>
      <c r="E192" s="40">
        <v>1722.6</v>
      </c>
      <c r="F192" s="40">
        <v>1722.3</v>
      </c>
      <c r="G192" s="41">
        <v>1697.3</v>
      </c>
      <c r="H192" s="41">
        <v>1672</v>
      </c>
      <c r="I192" s="41">
        <v>1647</v>
      </c>
      <c r="J192" s="41">
        <v>1747.6</v>
      </c>
      <c r="K192" s="41">
        <v>1772.6</v>
      </c>
      <c r="L192" s="41">
        <v>1797.8999999999999</v>
      </c>
      <c r="M192" s="31">
        <v>1747.3</v>
      </c>
      <c r="N192" s="31">
        <v>1697</v>
      </c>
      <c r="O192" s="42">
        <v>3744800</v>
      </c>
      <c r="P192" s="43">
        <v>6.181240784847454E-2</v>
      </c>
    </row>
    <row r="193" spans="1:16" ht="12.75" customHeight="1">
      <c r="A193" s="31">
        <v>183</v>
      </c>
      <c r="B193" s="32" t="s">
        <v>57</v>
      </c>
      <c r="C193" s="33" t="s">
        <v>236</v>
      </c>
      <c r="D193" s="34">
        <v>45106</v>
      </c>
      <c r="E193" s="40">
        <v>1303.7</v>
      </c>
      <c r="F193" s="40">
        <v>1309.75</v>
      </c>
      <c r="G193" s="41">
        <v>1294.55</v>
      </c>
      <c r="H193" s="41">
        <v>1285.3999999999999</v>
      </c>
      <c r="I193" s="41">
        <v>1270.1999999999998</v>
      </c>
      <c r="J193" s="41">
        <v>1318.9</v>
      </c>
      <c r="K193" s="41">
        <v>1334.1</v>
      </c>
      <c r="L193" s="41">
        <v>1343.2500000000002</v>
      </c>
      <c r="M193" s="31">
        <v>1324.95</v>
      </c>
      <c r="N193" s="31">
        <v>1300.5999999999999</v>
      </c>
      <c r="O193" s="42">
        <v>8333500</v>
      </c>
      <c r="P193" s="43">
        <v>1.431370878418676E-2</v>
      </c>
    </row>
    <row r="194" spans="1:16" ht="12.75" customHeight="1">
      <c r="A194" s="31">
        <v>184</v>
      </c>
      <c r="B194" s="32" t="s">
        <v>60</v>
      </c>
      <c r="C194" s="33" t="s">
        <v>237</v>
      </c>
      <c r="D194" s="34">
        <v>45106</v>
      </c>
      <c r="E194" s="40">
        <v>1490</v>
      </c>
      <c r="F194" s="40">
        <v>1493.4833333333333</v>
      </c>
      <c r="G194" s="41">
        <v>1477.8666666666668</v>
      </c>
      <c r="H194" s="41">
        <v>1465.7333333333333</v>
      </c>
      <c r="I194" s="41">
        <v>1450.1166666666668</v>
      </c>
      <c r="J194" s="41">
        <v>1505.6166666666668</v>
      </c>
      <c r="K194" s="41">
        <v>1521.2333333333331</v>
      </c>
      <c r="L194" s="41">
        <v>1533.3666666666668</v>
      </c>
      <c r="M194" s="31">
        <v>1509.1</v>
      </c>
      <c r="N194" s="31">
        <v>1481.35</v>
      </c>
      <c r="O194" s="42">
        <v>2632400</v>
      </c>
      <c r="P194" s="43">
        <v>6.9733420026007797E-2</v>
      </c>
    </row>
    <row r="195" spans="1:16" ht="12.75" customHeight="1">
      <c r="A195" s="31">
        <v>185</v>
      </c>
      <c r="B195" s="32" t="s">
        <v>50</v>
      </c>
      <c r="C195" s="33" t="s">
        <v>238</v>
      </c>
      <c r="D195" s="34">
        <v>45106</v>
      </c>
      <c r="E195" s="40">
        <v>8099.45</v>
      </c>
      <c r="F195" s="40">
        <v>8119.8500000000013</v>
      </c>
      <c r="G195" s="41">
        <v>8060.2000000000025</v>
      </c>
      <c r="H195" s="41">
        <v>8020.9500000000016</v>
      </c>
      <c r="I195" s="41">
        <v>7961.3000000000029</v>
      </c>
      <c r="J195" s="41">
        <v>8159.1000000000022</v>
      </c>
      <c r="K195" s="41">
        <v>8218.7500000000018</v>
      </c>
      <c r="L195" s="41">
        <v>8258.0000000000018</v>
      </c>
      <c r="M195" s="31">
        <v>8179.5</v>
      </c>
      <c r="N195" s="31">
        <v>8080.6</v>
      </c>
      <c r="O195" s="42">
        <v>1694700</v>
      </c>
      <c r="P195" s="43">
        <v>-2.2043972531594437E-2</v>
      </c>
    </row>
    <row r="196" spans="1:16" ht="12.75" customHeight="1">
      <c r="A196" s="31">
        <v>186</v>
      </c>
      <c r="B196" s="32" t="s">
        <v>40</v>
      </c>
      <c r="C196" s="33" t="s">
        <v>239</v>
      </c>
      <c r="D196" s="34">
        <v>45106</v>
      </c>
      <c r="E196" s="40">
        <v>667.3</v>
      </c>
      <c r="F196" s="40">
        <v>668.7166666666667</v>
      </c>
      <c r="G196" s="41">
        <v>663.73333333333335</v>
      </c>
      <c r="H196" s="41">
        <v>660.16666666666663</v>
      </c>
      <c r="I196" s="41">
        <v>655.18333333333328</v>
      </c>
      <c r="J196" s="41">
        <v>672.28333333333342</v>
      </c>
      <c r="K196" s="41">
        <v>677.26666666666677</v>
      </c>
      <c r="L196" s="41">
        <v>680.83333333333348</v>
      </c>
      <c r="M196" s="31">
        <v>673.7</v>
      </c>
      <c r="N196" s="31">
        <v>665.15</v>
      </c>
      <c r="O196" s="42">
        <v>23220600</v>
      </c>
      <c r="P196" s="43">
        <v>2.2555530112205176E-2</v>
      </c>
    </row>
    <row r="197" spans="1:16" ht="12.75" customHeight="1">
      <c r="A197" s="31">
        <v>187</v>
      </c>
      <c r="B197" s="32" t="s">
        <v>134</v>
      </c>
      <c r="C197" s="33" t="s">
        <v>240</v>
      </c>
      <c r="D197" s="34">
        <v>45106</v>
      </c>
      <c r="E197" s="40">
        <v>274.85000000000002</v>
      </c>
      <c r="F197" s="40">
        <v>276.31666666666666</v>
      </c>
      <c r="G197" s="41">
        <v>272.7833333333333</v>
      </c>
      <c r="H197" s="41">
        <v>270.71666666666664</v>
      </c>
      <c r="I197" s="41">
        <v>267.18333333333328</v>
      </c>
      <c r="J197" s="41">
        <v>278.38333333333333</v>
      </c>
      <c r="K197" s="41">
        <v>281.91666666666674</v>
      </c>
      <c r="L197" s="41">
        <v>283.98333333333335</v>
      </c>
      <c r="M197" s="31">
        <v>279.85000000000002</v>
      </c>
      <c r="N197" s="31">
        <v>274.25</v>
      </c>
      <c r="O197" s="42">
        <v>55336000</v>
      </c>
      <c r="P197" s="43">
        <v>2.4285502739523176E-2</v>
      </c>
    </row>
    <row r="198" spans="1:16" ht="12.75" customHeight="1">
      <c r="A198" s="31">
        <v>188</v>
      </c>
      <c r="B198" s="32" t="s">
        <v>42</v>
      </c>
      <c r="C198" s="33" t="s">
        <v>241</v>
      </c>
      <c r="D198" s="34">
        <v>45106</v>
      </c>
      <c r="E198" s="40">
        <v>748.35</v>
      </c>
      <c r="F198" s="40">
        <v>756.03333333333342</v>
      </c>
      <c r="G198" s="41">
        <v>738.51666666666688</v>
      </c>
      <c r="H198" s="41">
        <v>728.68333333333351</v>
      </c>
      <c r="I198" s="41">
        <v>711.16666666666697</v>
      </c>
      <c r="J198" s="41">
        <v>765.86666666666679</v>
      </c>
      <c r="K198" s="41">
        <v>783.38333333333344</v>
      </c>
      <c r="L198" s="41">
        <v>793.2166666666667</v>
      </c>
      <c r="M198" s="31">
        <v>773.55</v>
      </c>
      <c r="N198" s="31">
        <v>746.2</v>
      </c>
      <c r="O198" s="42">
        <v>11334000</v>
      </c>
      <c r="P198" s="43">
        <v>-5.1611544133136717E-3</v>
      </c>
    </row>
    <row r="199" spans="1:16" ht="12.75" customHeight="1">
      <c r="A199" s="31">
        <v>189</v>
      </c>
      <c r="B199" s="32" t="s">
        <v>88</v>
      </c>
      <c r="C199" s="33" t="s">
        <v>242</v>
      </c>
      <c r="D199" s="34">
        <v>45106</v>
      </c>
      <c r="E199" s="40">
        <v>380.6</v>
      </c>
      <c r="F199" s="40">
        <v>380.7166666666667</v>
      </c>
      <c r="G199" s="41">
        <v>378.53333333333342</v>
      </c>
      <c r="H199" s="41">
        <v>376.4666666666667</v>
      </c>
      <c r="I199" s="41">
        <v>374.28333333333342</v>
      </c>
      <c r="J199" s="41">
        <v>382.78333333333342</v>
      </c>
      <c r="K199" s="41">
        <v>384.9666666666667</v>
      </c>
      <c r="L199" s="41">
        <v>387.03333333333342</v>
      </c>
      <c r="M199" s="31">
        <v>382.9</v>
      </c>
      <c r="N199" s="31">
        <v>378.65</v>
      </c>
      <c r="O199" s="42">
        <v>46228500</v>
      </c>
      <c r="P199" s="43">
        <v>8.4434774136979179E-4</v>
      </c>
    </row>
    <row r="200" spans="1:16" ht="12.75" customHeight="1">
      <c r="A200" s="31">
        <v>190</v>
      </c>
      <c r="B200" s="32" t="s">
        <v>207</v>
      </c>
      <c r="C200" s="33" t="s">
        <v>243</v>
      </c>
      <c r="D200" s="34">
        <v>45106</v>
      </c>
      <c r="E200" s="40">
        <v>176.55</v>
      </c>
      <c r="F200" s="40">
        <v>177.61666666666667</v>
      </c>
      <c r="G200" s="41">
        <v>174.73333333333335</v>
      </c>
      <c r="H200" s="41">
        <v>172.91666666666669</v>
      </c>
      <c r="I200" s="41">
        <v>170.03333333333336</v>
      </c>
      <c r="J200" s="41">
        <v>179.43333333333334</v>
      </c>
      <c r="K200" s="41">
        <v>182.31666666666666</v>
      </c>
      <c r="L200" s="41">
        <v>184.13333333333333</v>
      </c>
      <c r="M200" s="31">
        <v>180.5</v>
      </c>
      <c r="N200" s="31">
        <v>175.8</v>
      </c>
      <c r="O200" s="42">
        <v>94911000</v>
      </c>
      <c r="P200" s="43">
        <v>4.1579381705072046E-3</v>
      </c>
    </row>
    <row r="201" spans="1:16" ht="12.75" customHeight="1">
      <c r="A201" s="31">
        <v>191</v>
      </c>
      <c r="B201" s="32" t="s">
        <v>44</v>
      </c>
      <c r="C201" s="33" t="s">
        <v>244</v>
      </c>
      <c r="D201" s="34">
        <v>45106</v>
      </c>
      <c r="E201" s="40">
        <v>558.04999999999995</v>
      </c>
      <c r="F201" s="40">
        <v>556.4</v>
      </c>
      <c r="G201" s="41">
        <v>550.4</v>
      </c>
      <c r="H201" s="41">
        <v>542.75</v>
      </c>
      <c r="I201" s="41">
        <v>536.75</v>
      </c>
      <c r="J201" s="41">
        <v>564.04999999999995</v>
      </c>
      <c r="K201" s="41">
        <v>570.04999999999995</v>
      </c>
      <c r="L201" s="41">
        <v>577.69999999999993</v>
      </c>
      <c r="M201" s="31">
        <v>562.4</v>
      </c>
      <c r="N201" s="31">
        <v>548.75</v>
      </c>
      <c r="O201" s="42">
        <v>7939800</v>
      </c>
      <c r="P201" s="43">
        <v>3.3505154639175257E-2</v>
      </c>
    </row>
    <row r="202" spans="1:16" ht="12.75" customHeight="1">
      <c r="A202" s="31">
        <v>192</v>
      </c>
      <c r="B202" s="32"/>
      <c r="C202" s="45"/>
      <c r="D202" s="47"/>
      <c r="E202" s="48"/>
      <c r="F202" s="48"/>
      <c r="G202" s="49"/>
      <c r="H202" s="49"/>
      <c r="I202" s="49"/>
      <c r="J202" s="49"/>
      <c r="K202" s="49"/>
      <c r="L202" s="49"/>
      <c r="M202" s="45"/>
      <c r="N202" s="45"/>
      <c r="O202" s="50"/>
      <c r="P202" s="51"/>
    </row>
    <row r="203" spans="1:16" ht="12.75" customHeight="1">
      <c r="A203" s="31">
        <v>193</v>
      </c>
      <c r="B203" s="32"/>
      <c r="C203" s="45"/>
      <c r="D203" s="47"/>
      <c r="E203" s="48"/>
      <c r="F203" s="48"/>
      <c r="G203" s="49"/>
      <c r="H203" s="49"/>
      <c r="I203" s="49"/>
      <c r="J203" s="49"/>
      <c r="K203" s="49"/>
      <c r="L203" s="49"/>
      <c r="M203" s="45"/>
      <c r="N203" s="45"/>
      <c r="O203" s="50"/>
      <c r="P203" s="51"/>
    </row>
    <row r="204" spans="1:16" ht="12.75" customHeight="1">
      <c r="A204" s="31">
        <v>194</v>
      </c>
      <c r="B204" s="52"/>
      <c r="C204" s="45"/>
      <c r="D204" s="47"/>
      <c r="E204" s="48"/>
      <c r="F204" s="48"/>
      <c r="G204" s="49"/>
      <c r="H204" s="49"/>
      <c r="I204" s="49"/>
      <c r="J204" s="49"/>
      <c r="K204" s="49"/>
      <c r="L204" s="1"/>
      <c r="M204" s="1"/>
      <c r="N204" s="1"/>
      <c r="O204" s="1"/>
      <c r="P204" s="1"/>
    </row>
    <row r="205" spans="1:16" ht="12.75" customHeight="1">
      <c r="A205" s="31"/>
      <c r="B205" s="5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31"/>
      <c r="B206" s="5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31"/>
      <c r="B207" s="5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31"/>
      <c r="B208" s="5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31"/>
      <c r="B209" s="5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31"/>
      <c r="B210" s="5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3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5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5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5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53" t="s">
        <v>245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53" t="s">
        <v>246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53" t="s">
        <v>247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53" t="s">
        <v>248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53" t="s">
        <v>249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250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54" t="s">
        <v>251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54" t="s">
        <v>252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54" t="s">
        <v>253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54" t="s">
        <v>254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54" t="s">
        <v>255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54" t="s">
        <v>256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54" t="s">
        <v>257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54" t="s">
        <v>258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54" t="s">
        <v>259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6"/>
  <sheetViews>
    <sheetView zoomScale="85" zoomScaleNormal="85" workbookViewId="0">
      <pane ySplit="9" topLeftCell="A10" activePane="bottomLeft" state="frozen"/>
      <selection pane="bottomLeft" activeCell="G18" sqref="G18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5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6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6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6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5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45103</v>
      </c>
      <c r="L6" s="55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5"/>
      <c r="M7" s="1"/>
      <c r="N7" s="1"/>
      <c r="O7" s="1"/>
    </row>
    <row r="8" spans="1:15" ht="28.5" customHeight="1">
      <c r="A8" s="417" t="s">
        <v>16</v>
      </c>
      <c r="B8" s="419"/>
      <c r="C8" s="423" t="s">
        <v>20</v>
      </c>
      <c r="D8" s="423" t="s">
        <v>21</v>
      </c>
      <c r="E8" s="414" t="s">
        <v>22</v>
      </c>
      <c r="F8" s="415"/>
      <c r="G8" s="416"/>
      <c r="H8" s="414" t="s">
        <v>23</v>
      </c>
      <c r="I8" s="415"/>
      <c r="J8" s="416"/>
      <c r="K8" s="26"/>
      <c r="L8" s="57"/>
      <c r="M8" s="57"/>
      <c r="N8" s="1"/>
      <c r="O8" s="1"/>
    </row>
    <row r="9" spans="1:15" ht="36" customHeight="1">
      <c r="A9" s="421"/>
      <c r="B9" s="422"/>
      <c r="C9" s="422"/>
      <c r="D9" s="422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8" t="s">
        <v>32</v>
      </c>
      <c r="M9" s="59" t="s">
        <v>260</v>
      </c>
      <c r="N9" s="1"/>
      <c r="O9" s="1"/>
    </row>
    <row r="10" spans="1:15" ht="12.75" customHeight="1">
      <c r="A10" s="60">
        <v>1</v>
      </c>
      <c r="B10" s="35" t="s">
        <v>261</v>
      </c>
      <c r="C10" s="35">
        <v>18665.5</v>
      </c>
      <c r="D10" s="35">
        <v>18689.666666666668</v>
      </c>
      <c r="E10" s="35">
        <v>18622.933333333334</v>
      </c>
      <c r="F10" s="35">
        <v>18580.366666666665</v>
      </c>
      <c r="G10" s="35">
        <v>18513.633333333331</v>
      </c>
      <c r="H10" s="35">
        <v>18732.233333333337</v>
      </c>
      <c r="I10" s="35">
        <v>18798.966666666667</v>
      </c>
      <c r="J10" s="35">
        <v>18841.53333333334</v>
      </c>
      <c r="K10" s="35">
        <v>18756.400000000001</v>
      </c>
      <c r="L10" s="35">
        <v>18647.099999999999</v>
      </c>
      <c r="M10" s="61"/>
      <c r="N10" s="1"/>
      <c r="O10" s="1"/>
    </row>
    <row r="11" spans="1:15" ht="12.75" customHeight="1">
      <c r="A11" s="60">
        <v>2</v>
      </c>
      <c r="B11" s="37" t="s">
        <v>262</v>
      </c>
      <c r="C11" s="35">
        <v>43622.9</v>
      </c>
      <c r="D11" s="35">
        <v>43655.51666666667</v>
      </c>
      <c r="E11" s="35">
        <v>43486.933333333342</v>
      </c>
      <c r="F11" s="35">
        <v>43350.966666666674</v>
      </c>
      <c r="G11" s="35">
        <v>43182.383333333346</v>
      </c>
      <c r="H11" s="35">
        <v>43791.483333333337</v>
      </c>
      <c r="I11" s="35">
        <v>43960.066666666666</v>
      </c>
      <c r="J11" s="35">
        <v>44096.033333333333</v>
      </c>
      <c r="K11" s="35">
        <v>43824.1</v>
      </c>
      <c r="L11" s="35">
        <v>43519.55</v>
      </c>
      <c r="M11" s="61"/>
      <c r="N11" s="1"/>
      <c r="O11" s="1"/>
    </row>
    <row r="12" spans="1:15" ht="12.75" customHeight="1">
      <c r="A12" s="60">
        <v>3</v>
      </c>
      <c r="B12" s="31" t="s">
        <v>263</v>
      </c>
      <c r="C12" s="40">
        <v>3186.15</v>
      </c>
      <c r="D12" s="40">
        <v>3195.5833333333335</v>
      </c>
      <c r="E12" s="40">
        <v>3171.5166666666669</v>
      </c>
      <c r="F12" s="40">
        <v>3156.8833333333332</v>
      </c>
      <c r="G12" s="40">
        <v>3132.8166666666666</v>
      </c>
      <c r="H12" s="40">
        <v>3210.2166666666672</v>
      </c>
      <c r="I12" s="40">
        <v>3234.2833333333338</v>
      </c>
      <c r="J12" s="40">
        <v>3248.9166666666674</v>
      </c>
      <c r="K12" s="40">
        <v>3219.65</v>
      </c>
      <c r="L12" s="40">
        <v>3180.95</v>
      </c>
      <c r="M12" s="61"/>
      <c r="N12" s="1"/>
      <c r="O12" s="1"/>
    </row>
    <row r="13" spans="1:15" ht="12.75" customHeight="1">
      <c r="A13" s="60">
        <v>4</v>
      </c>
      <c r="B13" s="31" t="s">
        <v>264</v>
      </c>
      <c r="C13" s="40">
        <v>5620.35</v>
      </c>
      <c r="D13" s="40">
        <v>5634.05</v>
      </c>
      <c r="E13" s="40">
        <v>5597.55</v>
      </c>
      <c r="F13" s="40">
        <v>5574.75</v>
      </c>
      <c r="G13" s="40">
        <v>5538.25</v>
      </c>
      <c r="H13" s="40">
        <v>5656.85</v>
      </c>
      <c r="I13" s="40">
        <v>5693.35</v>
      </c>
      <c r="J13" s="40">
        <v>5716.1500000000005</v>
      </c>
      <c r="K13" s="40">
        <v>5670.55</v>
      </c>
      <c r="L13" s="40">
        <v>5611.25</v>
      </c>
      <c r="M13" s="61"/>
      <c r="N13" s="1"/>
      <c r="O13" s="1"/>
    </row>
    <row r="14" spans="1:15" ht="12.75" customHeight="1">
      <c r="A14" s="60">
        <v>5</v>
      </c>
      <c r="B14" s="31" t="s">
        <v>265</v>
      </c>
      <c r="C14" s="40">
        <v>28554.25</v>
      </c>
      <c r="D14" s="40">
        <v>28596.3</v>
      </c>
      <c r="E14" s="40">
        <v>28440.1</v>
      </c>
      <c r="F14" s="40">
        <v>28325.95</v>
      </c>
      <c r="G14" s="40">
        <v>28169.75</v>
      </c>
      <c r="H14" s="40">
        <v>28710.449999999997</v>
      </c>
      <c r="I14" s="40">
        <v>28866.65</v>
      </c>
      <c r="J14" s="40">
        <v>28980.799999999996</v>
      </c>
      <c r="K14" s="40">
        <v>28752.5</v>
      </c>
      <c r="L14" s="40">
        <v>28482.15</v>
      </c>
      <c r="M14" s="61"/>
      <c r="N14" s="1"/>
      <c r="O14" s="1"/>
    </row>
    <row r="15" spans="1:15" ht="12.75" customHeight="1">
      <c r="A15" s="60">
        <v>6</v>
      </c>
      <c r="B15" s="31" t="s">
        <v>266</v>
      </c>
      <c r="C15" s="40">
        <v>4963.7</v>
      </c>
      <c r="D15" s="40">
        <v>4984.5</v>
      </c>
      <c r="E15" s="40">
        <v>4937.1499999999996</v>
      </c>
      <c r="F15" s="40">
        <v>4910.5999999999995</v>
      </c>
      <c r="G15" s="40">
        <v>4863.2499999999991</v>
      </c>
      <c r="H15" s="40">
        <v>5011.05</v>
      </c>
      <c r="I15" s="40">
        <v>5058.4000000000005</v>
      </c>
      <c r="J15" s="40">
        <v>5084.9500000000007</v>
      </c>
      <c r="K15" s="40">
        <v>5031.8500000000004</v>
      </c>
      <c r="L15" s="40">
        <v>4957.95</v>
      </c>
      <c r="M15" s="61"/>
      <c r="N15" s="1"/>
      <c r="O15" s="1"/>
    </row>
    <row r="16" spans="1:15" ht="12.75" customHeight="1">
      <c r="A16" s="60">
        <v>7</v>
      </c>
      <c r="B16" s="31" t="s">
        <v>267</v>
      </c>
      <c r="C16" s="40">
        <v>9807.25</v>
      </c>
      <c r="D16" s="40">
        <v>9830.9833333333336</v>
      </c>
      <c r="E16" s="40">
        <v>9756.5666666666675</v>
      </c>
      <c r="F16" s="40">
        <v>9705.8833333333332</v>
      </c>
      <c r="G16" s="40">
        <v>9631.4666666666672</v>
      </c>
      <c r="H16" s="40">
        <v>9881.6666666666679</v>
      </c>
      <c r="I16" s="40">
        <v>9956.0833333333321</v>
      </c>
      <c r="J16" s="40">
        <v>10006.766666666668</v>
      </c>
      <c r="K16" s="40">
        <v>9905.4</v>
      </c>
      <c r="L16" s="40">
        <v>9780.2999999999993</v>
      </c>
      <c r="M16" s="61"/>
      <c r="N16" s="1"/>
      <c r="O16" s="1"/>
    </row>
    <row r="17" spans="1:15" ht="12.75" customHeight="1">
      <c r="A17" s="60">
        <v>8</v>
      </c>
      <c r="B17" s="62" t="s">
        <v>43</v>
      </c>
      <c r="C17" s="31">
        <v>4239.7</v>
      </c>
      <c r="D17" s="40">
        <v>4253.3499999999995</v>
      </c>
      <c r="E17" s="40">
        <v>4202.8999999999987</v>
      </c>
      <c r="F17" s="40">
        <v>4166.0999999999995</v>
      </c>
      <c r="G17" s="40">
        <v>4115.6499999999987</v>
      </c>
      <c r="H17" s="40">
        <v>4290.1499999999987</v>
      </c>
      <c r="I17" s="40">
        <v>4340.5999999999995</v>
      </c>
      <c r="J17" s="40">
        <v>4377.3999999999987</v>
      </c>
      <c r="K17" s="31">
        <v>4303.8</v>
      </c>
      <c r="L17" s="31">
        <v>4216.55</v>
      </c>
      <c r="M17" s="31">
        <v>2.0471400000000002</v>
      </c>
      <c r="N17" s="1"/>
      <c r="O17" s="1"/>
    </row>
    <row r="18" spans="1:15" ht="12.75" customHeight="1">
      <c r="A18" s="60">
        <v>9</v>
      </c>
      <c r="B18" s="62" t="s">
        <v>51</v>
      </c>
      <c r="C18" s="31">
        <v>1766.9</v>
      </c>
      <c r="D18" s="40">
        <v>1786.05</v>
      </c>
      <c r="E18" s="40">
        <v>1741.55</v>
      </c>
      <c r="F18" s="40">
        <v>1716.2</v>
      </c>
      <c r="G18" s="40">
        <v>1671.7</v>
      </c>
      <c r="H18" s="40">
        <v>1811.3999999999999</v>
      </c>
      <c r="I18" s="40">
        <v>1855.8999999999999</v>
      </c>
      <c r="J18" s="40">
        <v>1881.2499999999998</v>
      </c>
      <c r="K18" s="31">
        <v>1830.55</v>
      </c>
      <c r="L18" s="31">
        <v>1760.7</v>
      </c>
      <c r="M18" s="31">
        <v>10.809010000000001</v>
      </c>
      <c r="N18" s="1"/>
      <c r="O18" s="1"/>
    </row>
    <row r="19" spans="1:15" ht="12.75" customHeight="1">
      <c r="A19" s="60">
        <v>10</v>
      </c>
      <c r="B19" s="62" t="s">
        <v>65</v>
      </c>
      <c r="C19" s="31">
        <v>736.7</v>
      </c>
      <c r="D19" s="40">
        <v>738.83333333333337</v>
      </c>
      <c r="E19" s="40">
        <v>731.9666666666667</v>
      </c>
      <c r="F19" s="40">
        <v>727.23333333333335</v>
      </c>
      <c r="G19" s="40">
        <v>720.36666666666667</v>
      </c>
      <c r="H19" s="40">
        <v>743.56666666666672</v>
      </c>
      <c r="I19" s="40">
        <v>750.43333333333328</v>
      </c>
      <c r="J19" s="40">
        <v>755.16666666666674</v>
      </c>
      <c r="K19" s="31">
        <v>745.7</v>
      </c>
      <c r="L19" s="31">
        <v>734.1</v>
      </c>
      <c r="M19" s="31">
        <v>6.1790599999999998</v>
      </c>
      <c r="N19" s="1"/>
      <c r="O19" s="1"/>
    </row>
    <row r="20" spans="1:15" ht="12.75" customHeight="1">
      <c r="A20" s="60">
        <v>11</v>
      </c>
      <c r="B20" s="62" t="s">
        <v>45</v>
      </c>
      <c r="C20" s="31">
        <v>22659.3</v>
      </c>
      <c r="D20" s="40">
        <v>22616.433333333334</v>
      </c>
      <c r="E20" s="40">
        <v>22512.916666666668</v>
      </c>
      <c r="F20" s="40">
        <v>22366.533333333333</v>
      </c>
      <c r="G20" s="40">
        <v>22263.016666666666</v>
      </c>
      <c r="H20" s="40">
        <v>22762.816666666669</v>
      </c>
      <c r="I20" s="40">
        <v>22866.333333333332</v>
      </c>
      <c r="J20" s="40">
        <v>23012.716666666671</v>
      </c>
      <c r="K20" s="31">
        <v>22719.95</v>
      </c>
      <c r="L20" s="31">
        <v>22470.05</v>
      </c>
      <c r="M20" s="31">
        <v>8.0490000000000006E-2</v>
      </c>
      <c r="N20" s="1"/>
      <c r="O20" s="1"/>
    </row>
    <row r="21" spans="1:15" ht="12.75" customHeight="1">
      <c r="A21" s="60">
        <v>12</v>
      </c>
      <c r="B21" s="62" t="s">
        <v>52</v>
      </c>
      <c r="C21" s="31">
        <v>2233.5500000000002</v>
      </c>
      <c r="D21" s="40">
        <v>2263.0500000000002</v>
      </c>
      <c r="E21" s="40">
        <v>2133.8000000000002</v>
      </c>
      <c r="F21" s="40">
        <v>2034.0500000000002</v>
      </c>
      <c r="G21" s="40">
        <v>1904.8000000000002</v>
      </c>
      <c r="H21" s="40">
        <v>2362.8000000000002</v>
      </c>
      <c r="I21" s="40">
        <v>2492.0500000000002</v>
      </c>
      <c r="J21" s="40">
        <v>2591.8000000000002</v>
      </c>
      <c r="K21" s="31">
        <v>2392.3000000000002</v>
      </c>
      <c r="L21" s="31">
        <v>2163.3000000000002</v>
      </c>
      <c r="M21" s="31">
        <v>152.13238000000001</v>
      </c>
      <c r="N21" s="1"/>
      <c r="O21" s="1"/>
    </row>
    <row r="22" spans="1:15" ht="12.75" customHeight="1">
      <c r="A22" s="60">
        <v>13</v>
      </c>
      <c r="B22" s="62" t="s">
        <v>268</v>
      </c>
      <c r="C22" s="31">
        <v>959.85</v>
      </c>
      <c r="D22" s="40">
        <v>956.94999999999993</v>
      </c>
      <c r="E22" s="40">
        <v>940.89999999999986</v>
      </c>
      <c r="F22" s="40">
        <v>921.94999999999993</v>
      </c>
      <c r="G22" s="40">
        <v>905.89999999999986</v>
      </c>
      <c r="H22" s="40">
        <v>975.89999999999986</v>
      </c>
      <c r="I22" s="40">
        <v>991.94999999999982</v>
      </c>
      <c r="J22" s="40">
        <v>1010.8999999999999</v>
      </c>
      <c r="K22" s="31">
        <v>973</v>
      </c>
      <c r="L22" s="31">
        <v>938</v>
      </c>
      <c r="M22" s="31">
        <v>55.593629999999997</v>
      </c>
      <c r="N22" s="1"/>
      <c r="O22" s="1"/>
    </row>
    <row r="23" spans="1:15" ht="12.75" customHeight="1">
      <c r="A23" s="60">
        <v>14</v>
      </c>
      <c r="B23" s="62" t="s">
        <v>53</v>
      </c>
      <c r="C23" s="31">
        <v>714.3</v>
      </c>
      <c r="D23" s="40">
        <v>719.43333333333339</v>
      </c>
      <c r="E23" s="40">
        <v>697.86666666666679</v>
      </c>
      <c r="F23" s="40">
        <v>681.43333333333339</v>
      </c>
      <c r="G23" s="40">
        <v>659.86666666666679</v>
      </c>
      <c r="H23" s="40">
        <v>735.86666666666679</v>
      </c>
      <c r="I23" s="40">
        <v>757.43333333333339</v>
      </c>
      <c r="J23" s="40">
        <v>773.86666666666679</v>
      </c>
      <c r="K23" s="31">
        <v>741</v>
      </c>
      <c r="L23" s="31">
        <v>703</v>
      </c>
      <c r="M23" s="31">
        <v>153.9855</v>
      </c>
      <c r="N23" s="1"/>
      <c r="O23" s="1"/>
    </row>
    <row r="24" spans="1:15" ht="12.75" customHeight="1">
      <c r="A24" s="60">
        <v>15</v>
      </c>
      <c r="B24" s="62" t="s">
        <v>269</v>
      </c>
      <c r="C24" s="31">
        <v>634.29999999999995</v>
      </c>
      <c r="D24" s="40">
        <v>640.76666666666665</v>
      </c>
      <c r="E24" s="40">
        <v>623.5333333333333</v>
      </c>
      <c r="F24" s="40">
        <v>612.76666666666665</v>
      </c>
      <c r="G24" s="40">
        <v>595.5333333333333</v>
      </c>
      <c r="H24" s="40">
        <v>651.5333333333333</v>
      </c>
      <c r="I24" s="40">
        <v>668.76666666666665</v>
      </c>
      <c r="J24" s="40">
        <v>679.5333333333333</v>
      </c>
      <c r="K24" s="31">
        <v>658</v>
      </c>
      <c r="L24" s="31">
        <v>630</v>
      </c>
      <c r="M24" s="31">
        <v>20.19933</v>
      </c>
      <c r="N24" s="1"/>
      <c r="O24" s="1"/>
    </row>
    <row r="25" spans="1:15" ht="12.75" customHeight="1">
      <c r="A25" s="60">
        <v>16</v>
      </c>
      <c r="B25" s="62" t="s">
        <v>270</v>
      </c>
      <c r="C25" s="31">
        <v>757.5</v>
      </c>
      <c r="D25" s="40">
        <v>766.63333333333333</v>
      </c>
      <c r="E25" s="40">
        <v>728.86666666666667</v>
      </c>
      <c r="F25" s="40">
        <v>700.23333333333335</v>
      </c>
      <c r="G25" s="40">
        <v>662.4666666666667</v>
      </c>
      <c r="H25" s="40">
        <v>795.26666666666665</v>
      </c>
      <c r="I25" s="40">
        <v>833.0333333333333</v>
      </c>
      <c r="J25" s="40">
        <v>861.66666666666663</v>
      </c>
      <c r="K25" s="31">
        <v>804.4</v>
      </c>
      <c r="L25" s="31">
        <v>738</v>
      </c>
      <c r="M25" s="31">
        <v>27.775120000000001</v>
      </c>
      <c r="N25" s="1"/>
      <c r="O25" s="1"/>
    </row>
    <row r="26" spans="1:15" ht="12.75" customHeight="1">
      <c r="A26" s="60">
        <v>17</v>
      </c>
      <c r="B26" s="62" t="s">
        <v>271</v>
      </c>
      <c r="C26" s="31">
        <v>404</v>
      </c>
      <c r="D26" s="40">
        <v>407.66666666666669</v>
      </c>
      <c r="E26" s="40">
        <v>398.43333333333339</v>
      </c>
      <c r="F26" s="40">
        <v>392.86666666666673</v>
      </c>
      <c r="G26" s="40">
        <v>383.63333333333344</v>
      </c>
      <c r="H26" s="40">
        <v>413.23333333333335</v>
      </c>
      <c r="I26" s="40">
        <v>422.46666666666658</v>
      </c>
      <c r="J26" s="40">
        <v>428.0333333333333</v>
      </c>
      <c r="K26" s="31">
        <v>416.9</v>
      </c>
      <c r="L26" s="31">
        <v>402.1</v>
      </c>
      <c r="M26" s="31">
        <v>19.446909999999999</v>
      </c>
      <c r="N26" s="1"/>
      <c r="O26" s="1"/>
    </row>
    <row r="27" spans="1:15" ht="12.75" customHeight="1">
      <c r="A27" s="60">
        <v>18</v>
      </c>
      <c r="B27" s="62" t="s">
        <v>47</v>
      </c>
      <c r="C27" s="31">
        <v>175</v>
      </c>
      <c r="D27" s="40">
        <v>172.96666666666667</v>
      </c>
      <c r="E27" s="40">
        <v>170.03333333333333</v>
      </c>
      <c r="F27" s="40">
        <v>165.06666666666666</v>
      </c>
      <c r="G27" s="40">
        <v>162.13333333333333</v>
      </c>
      <c r="H27" s="40">
        <v>177.93333333333334</v>
      </c>
      <c r="I27" s="40">
        <v>180.86666666666667</v>
      </c>
      <c r="J27" s="40">
        <v>185.83333333333334</v>
      </c>
      <c r="K27" s="31">
        <v>175.9</v>
      </c>
      <c r="L27" s="31">
        <v>168</v>
      </c>
      <c r="M27" s="31">
        <v>52.252850000000002</v>
      </c>
      <c r="N27" s="1"/>
      <c r="O27" s="1"/>
    </row>
    <row r="28" spans="1:15" ht="12.75" customHeight="1">
      <c r="A28" s="60">
        <v>19</v>
      </c>
      <c r="B28" s="62" t="s">
        <v>49</v>
      </c>
      <c r="C28" s="31">
        <v>203.95</v>
      </c>
      <c r="D28" s="40">
        <v>205.70000000000002</v>
      </c>
      <c r="E28" s="40">
        <v>201.25000000000003</v>
      </c>
      <c r="F28" s="40">
        <v>198.55</v>
      </c>
      <c r="G28" s="40">
        <v>194.10000000000002</v>
      </c>
      <c r="H28" s="40">
        <v>208.40000000000003</v>
      </c>
      <c r="I28" s="40">
        <v>212.85000000000002</v>
      </c>
      <c r="J28" s="40">
        <v>215.55000000000004</v>
      </c>
      <c r="K28" s="31">
        <v>210.15</v>
      </c>
      <c r="L28" s="31">
        <v>203</v>
      </c>
      <c r="M28" s="31">
        <v>26.876049999999999</v>
      </c>
      <c r="N28" s="1"/>
      <c r="O28" s="1"/>
    </row>
    <row r="29" spans="1:15" ht="12.75" customHeight="1">
      <c r="A29" s="60">
        <v>20</v>
      </c>
      <c r="B29" s="62" t="s">
        <v>54</v>
      </c>
      <c r="C29" s="31">
        <v>3349.95</v>
      </c>
      <c r="D29" s="40">
        <v>3343.5166666666664</v>
      </c>
      <c r="E29" s="40">
        <v>3313.6333333333328</v>
      </c>
      <c r="F29" s="40">
        <v>3277.3166666666662</v>
      </c>
      <c r="G29" s="40">
        <v>3247.4333333333325</v>
      </c>
      <c r="H29" s="40">
        <v>3379.833333333333</v>
      </c>
      <c r="I29" s="40">
        <v>3409.7166666666662</v>
      </c>
      <c r="J29" s="40">
        <v>3446.0333333333333</v>
      </c>
      <c r="K29" s="31">
        <v>3373.4</v>
      </c>
      <c r="L29" s="31">
        <v>3307.2</v>
      </c>
      <c r="M29" s="31">
        <v>1.87418</v>
      </c>
      <c r="N29" s="1"/>
      <c r="O29" s="1"/>
    </row>
    <row r="30" spans="1:15" ht="12.75" customHeight="1">
      <c r="A30" s="60">
        <v>21</v>
      </c>
      <c r="B30" s="62" t="s">
        <v>55</v>
      </c>
      <c r="C30" s="31">
        <v>425.8</v>
      </c>
      <c r="D30" s="40">
        <v>431.59999999999997</v>
      </c>
      <c r="E30" s="40">
        <v>418.19999999999993</v>
      </c>
      <c r="F30" s="40">
        <v>410.59999999999997</v>
      </c>
      <c r="G30" s="40">
        <v>397.19999999999993</v>
      </c>
      <c r="H30" s="40">
        <v>439.19999999999993</v>
      </c>
      <c r="I30" s="40">
        <v>452.59999999999991</v>
      </c>
      <c r="J30" s="40">
        <v>460.19999999999993</v>
      </c>
      <c r="K30" s="31">
        <v>445</v>
      </c>
      <c r="L30" s="31">
        <v>424</v>
      </c>
      <c r="M30" s="31">
        <v>48.591369999999998</v>
      </c>
      <c r="N30" s="1"/>
      <c r="O30" s="1"/>
    </row>
    <row r="31" spans="1:15" ht="12.75" customHeight="1">
      <c r="A31" s="60">
        <v>22</v>
      </c>
      <c r="B31" s="62" t="s">
        <v>56</v>
      </c>
      <c r="C31" s="31">
        <v>5045.45</v>
      </c>
      <c r="D31" s="40">
        <v>5043.6166666666659</v>
      </c>
      <c r="E31" s="40">
        <v>5002.8333333333321</v>
      </c>
      <c r="F31" s="40">
        <v>4960.2166666666662</v>
      </c>
      <c r="G31" s="40">
        <v>4919.4333333333325</v>
      </c>
      <c r="H31" s="40">
        <v>5086.2333333333318</v>
      </c>
      <c r="I31" s="40">
        <v>5127.0166666666664</v>
      </c>
      <c r="J31" s="40">
        <v>5169.6333333333314</v>
      </c>
      <c r="K31" s="31">
        <v>5084.3999999999996</v>
      </c>
      <c r="L31" s="31">
        <v>5001</v>
      </c>
      <c r="M31" s="31">
        <v>3.3555199999999998</v>
      </c>
      <c r="N31" s="1"/>
      <c r="O31" s="1"/>
    </row>
    <row r="32" spans="1:15" ht="12.75" customHeight="1">
      <c r="A32" s="60">
        <v>23</v>
      </c>
      <c r="B32" s="62" t="s">
        <v>59</v>
      </c>
      <c r="C32" s="31">
        <v>161.6</v>
      </c>
      <c r="D32" s="40">
        <v>161.83333333333334</v>
      </c>
      <c r="E32" s="40">
        <v>159.41666666666669</v>
      </c>
      <c r="F32" s="40">
        <v>157.23333333333335</v>
      </c>
      <c r="G32" s="40">
        <v>154.81666666666669</v>
      </c>
      <c r="H32" s="40">
        <v>164.01666666666668</v>
      </c>
      <c r="I32" s="40">
        <v>166.43333333333337</v>
      </c>
      <c r="J32" s="40">
        <v>168.61666666666667</v>
      </c>
      <c r="K32" s="31">
        <v>164.25</v>
      </c>
      <c r="L32" s="31">
        <v>159.65</v>
      </c>
      <c r="M32" s="31">
        <v>98.073120000000003</v>
      </c>
      <c r="N32" s="1"/>
      <c r="O32" s="1"/>
    </row>
    <row r="33" spans="1:15" ht="12.75" customHeight="1">
      <c r="A33" s="60">
        <v>24</v>
      </c>
      <c r="B33" s="62" t="s">
        <v>61</v>
      </c>
      <c r="C33" s="31">
        <v>3297.7</v>
      </c>
      <c r="D33" s="40">
        <v>3284.9666666666672</v>
      </c>
      <c r="E33" s="40">
        <v>3265.7833333333342</v>
      </c>
      <c r="F33" s="40">
        <v>3233.8666666666672</v>
      </c>
      <c r="G33" s="40">
        <v>3214.6833333333343</v>
      </c>
      <c r="H33" s="40">
        <v>3316.8833333333341</v>
      </c>
      <c r="I33" s="40">
        <v>3336.0666666666666</v>
      </c>
      <c r="J33" s="40">
        <v>3367.983333333334</v>
      </c>
      <c r="K33" s="31">
        <v>3304.15</v>
      </c>
      <c r="L33" s="31">
        <v>3253.05</v>
      </c>
      <c r="M33" s="31">
        <v>12.606590000000001</v>
      </c>
      <c r="N33" s="1"/>
      <c r="O33" s="1"/>
    </row>
    <row r="34" spans="1:15" ht="12.75" customHeight="1">
      <c r="A34" s="60">
        <v>25</v>
      </c>
      <c r="B34" s="62" t="s">
        <v>62</v>
      </c>
      <c r="C34" s="31">
        <v>1960.5</v>
      </c>
      <c r="D34" s="40">
        <v>1953.3</v>
      </c>
      <c r="E34" s="40">
        <v>1934.6</v>
      </c>
      <c r="F34" s="40">
        <v>1908.7</v>
      </c>
      <c r="G34" s="40">
        <v>1890</v>
      </c>
      <c r="H34" s="40">
        <v>1979.1999999999998</v>
      </c>
      <c r="I34" s="40">
        <v>1997.9</v>
      </c>
      <c r="J34" s="40">
        <v>2023.7999999999997</v>
      </c>
      <c r="K34" s="31">
        <v>1972</v>
      </c>
      <c r="L34" s="31">
        <v>1927.4</v>
      </c>
      <c r="M34" s="31">
        <v>4.8931100000000001</v>
      </c>
      <c r="N34" s="1"/>
      <c r="O34" s="1"/>
    </row>
    <row r="35" spans="1:15" ht="12.75" customHeight="1">
      <c r="A35" s="60">
        <v>26</v>
      </c>
      <c r="B35" s="62" t="s">
        <v>66</v>
      </c>
      <c r="C35" s="31">
        <v>699.15</v>
      </c>
      <c r="D35" s="40">
        <v>688.63333333333333</v>
      </c>
      <c r="E35" s="40">
        <v>676.26666666666665</v>
      </c>
      <c r="F35" s="40">
        <v>653.38333333333333</v>
      </c>
      <c r="G35" s="40">
        <v>641.01666666666665</v>
      </c>
      <c r="H35" s="40">
        <v>711.51666666666665</v>
      </c>
      <c r="I35" s="40">
        <v>723.88333333333321</v>
      </c>
      <c r="J35" s="40">
        <v>746.76666666666665</v>
      </c>
      <c r="K35" s="31">
        <v>701</v>
      </c>
      <c r="L35" s="31">
        <v>665.75</v>
      </c>
      <c r="M35" s="31">
        <v>40.747169999999997</v>
      </c>
      <c r="N35" s="1"/>
      <c r="O35" s="1"/>
    </row>
    <row r="36" spans="1:15" ht="12.75" customHeight="1">
      <c r="A36" s="60">
        <v>27</v>
      </c>
      <c r="B36" s="62" t="s">
        <v>272</v>
      </c>
      <c r="C36" s="31">
        <v>3744.05</v>
      </c>
      <c r="D36" s="40">
        <v>3773.65</v>
      </c>
      <c r="E36" s="40">
        <v>3702.3</v>
      </c>
      <c r="F36" s="40">
        <v>3660.55</v>
      </c>
      <c r="G36" s="40">
        <v>3589.2000000000003</v>
      </c>
      <c r="H36" s="40">
        <v>3815.4</v>
      </c>
      <c r="I36" s="40">
        <v>3886.7499999999995</v>
      </c>
      <c r="J36" s="40">
        <v>3928.5</v>
      </c>
      <c r="K36" s="31">
        <v>3845</v>
      </c>
      <c r="L36" s="31">
        <v>3731.9</v>
      </c>
      <c r="M36" s="31">
        <v>2.7886799999999998</v>
      </c>
      <c r="N36" s="1"/>
      <c r="O36" s="1"/>
    </row>
    <row r="37" spans="1:15" ht="12.75" customHeight="1">
      <c r="A37" s="60">
        <v>28</v>
      </c>
      <c r="B37" s="62" t="s">
        <v>67</v>
      </c>
      <c r="C37" s="31">
        <v>958.4</v>
      </c>
      <c r="D37" s="40">
        <v>959.48333333333323</v>
      </c>
      <c r="E37" s="40">
        <v>953.46666666666647</v>
      </c>
      <c r="F37" s="40">
        <v>948.53333333333319</v>
      </c>
      <c r="G37" s="40">
        <v>942.51666666666642</v>
      </c>
      <c r="H37" s="40">
        <v>964.41666666666652</v>
      </c>
      <c r="I37" s="40">
        <v>970.43333333333317</v>
      </c>
      <c r="J37" s="40">
        <v>975.36666666666656</v>
      </c>
      <c r="K37" s="31">
        <v>965.5</v>
      </c>
      <c r="L37" s="31">
        <v>954.55</v>
      </c>
      <c r="M37" s="31">
        <v>61.88008</v>
      </c>
      <c r="N37" s="1"/>
      <c r="O37" s="1"/>
    </row>
    <row r="38" spans="1:15" ht="12.75" customHeight="1">
      <c r="A38" s="60">
        <v>29</v>
      </c>
      <c r="B38" s="62" t="s">
        <v>68</v>
      </c>
      <c r="C38" s="31">
        <v>4622.6000000000004</v>
      </c>
      <c r="D38" s="40">
        <v>4627.666666666667</v>
      </c>
      <c r="E38" s="40">
        <v>4600.3333333333339</v>
      </c>
      <c r="F38" s="40">
        <v>4578.0666666666666</v>
      </c>
      <c r="G38" s="40">
        <v>4550.7333333333336</v>
      </c>
      <c r="H38" s="40">
        <v>4649.9333333333343</v>
      </c>
      <c r="I38" s="40">
        <v>4677.2666666666682</v>
      </c>
      <c r="J38" s="40">
        <v>4699.5333333333347</v>
      </c>
      <c r="K38" s="31">
        <v>4655</v>
      </c>
      <c r="L38" s="31">
        <v>4605.3999999999996</v>
      </c>
      <c r="M38" s="31">
        <v>3.4840900000000001</v>
      </c>
      <c r="N38" s="1"/>
      <c r="O38" s="1"/>
    </row>
    <row r="39" spans="1:15" ht="12.75" customHeight="1">
      <c r="A39" s="60">
        <v>30</v>
      </c>
      <c r="B39" s="62" t="s">
        <v>71</v>
      </c>
      <c r="C39" s="31">
        <v>6989.65</v>
      </c>
      <c r="D39" s="40">
        <v>7000.25</v>
      </c>
      <c r="E39" s="40">
        <v>6945.5</v>
      </c>
      <c r="F39" s="40">
        <v>6901.35</v>
      </c>
      <c r="G39" s="40">
        <v>6846.6</v>
      </c>
      <c r="H39" s="40">
        <v>7044.4</v>
      </c>
      <c r="I39" s="40">
        <v>7099.15</v>
      </c>
      <c r="J39" s="40">
        <v>7143.2999999999993</v>
      </c>
      <c r="K39" s="31">
        <v>7055</v>
      </c>
      <c r="L39" s="31">
        <v>6956.1</v>
      </c>
      <c r="M39" s="31">
        <v>8.1522600000000001</v>
      </c>
      <c r="N39" s="1"/>
      <c r="O39" s="1"/>
    </row>
    <row r="40" spans="1:15" ht="12.75" customHeight="1">
      <c r="A40" s="60">
        <v>31</v>
      </c>
      <c r="B40" s="62" t="s">
        <v>70</v>
      </c>
      <c r="C40" s="31">
        <v>1501.95</v>
      </c>
      <c r="D40" s="40">
        <v>1501.8666666666668</v>
      </c>
      <c r="E40" s="40">
        <v>1484.0333333333335</v>
      </c>
      <c r="F40" s="40">
        <v>1466.1166666666668</v>
      </c>
      <c r="G40" s="40">
        <v>1448.2833333333335</v>
      </c>
      <c r="H40" s="40">
        <v>1519.7833333333335</v>
      </c>
      <c r="I40" s="40">
        <v>1537.6166666666666</v>
      </c>
      <c r="J40" s="40">
        <v>1555.5333333333335</v>
      </c>
      <c r="K40" s="31">
        <v>1519.7</v>
      </c>
      <c r="L40" s="31">
        <v>1483.95</v>
      </c>
      <c r="M40" s="31">
        <v>12.374639999999999</v>
      </c>
      <c r="N40" s="1"/>
      <c r="O40" s="1"/>
    </row>
    <row r="41" spans="1:15" ht="12.75" customHeight="1">
      <c r="A41" s="60">
        <v>32</v>
      </c>
      <c r="B41" s="62" t="s">
        <v>273</v>
      </c>
      <c r="C41" s="31">
        <v>6832.3</v>
      </c>
      <c r="D41" s="40">
        <v>6842.416666666667</v>
      </c>
      <c r="E41" s="40">
        <v>6775.8333333333339</v>
      </c>
      <c r="F41" s="40">
        <v>6719.3666666666668</v>
      </c>
      <c r="G41" s="40">
        <v>6652.7833333333338</v>
      </c>
      <c r="H41" s="40">
        <v>6898.8833333333341</v>
      </c>
      <c r="I41" s="40">
        <v>6965.4666666666681</v>
      </c>
      <c r="J41" s="40">
        <v>7021.9333333333343</v>
      </c>
      <c r="K41" s="31">
        <v>6909</v>
      </c>
      <c r="L41" s="31">
        <v>6785.95</v>
      </c>
      <c r="M41" s="31">
        <v>7.4870000000000006E-2</v>
      </c>
      <c r="N41" s="1"/>
      <c r="O41" s="1"/>
    </row>
    <row r="42" spans="1:15" ht="12.75" customHeight="1">
      <c r="A42" s="60">
        <v>33</v>
      </c>
      <c r="B42" s="62" t="s">
        <v>72</v>
      </c>
      <c r="C42" s="31">
        <v>2397.0500000000002</v>
      </c>
      <c r="D42" s="40">
        <v>2412.7333333333336</v>
      </c>
      <c r="E42" s="40">
        <v>2370.0666666666671</v>
      </c>
      <c r="F42" s="40">
        <v>2343.0833333333335</v>
      </c>
      <c r="G42" s="40">
        <v>2300.416666666667</v>
      </c>
      <c r="H42" s="40">
        <v>2439.7166666666672</v>
      </c>
      <c r="I42" s="40">
        <v>2482.3833333333332</v>
      </c>
      <c r="J42" s="40">
        <v>2509.3666666666672</v>
      </c>
      <c r="K42" s="31">
        <v>2455.4</v>
      </c>
      <c r="L42" s="31">
        <v>2385.75</v>
      </c>
      <c r="M42" s="31">
        <v>3.6141200000000002</v>
      </c>
      <c r="N42" s="1"/>
      <c r="O42" s="1"/>
    </row>
    <row r="43" spans="1:15" ht="12.75" customHeight="1">
      <c r="A43" s="60">
        <v>34</v>
      </c>
      <c r="B43" s="62" t="s">
        <v>74</v>
      </c>
      <c r="C43" s="31">
        <v>235.75</v>
      </c>
      <c r="D43" s="40">
        <v>238.01666666666665</v>
      </c>
      <c r="E43" s="40">
        <v>232.6333333333333</v>
      </c>
      <c r="F43" s="40">
        <v>229.51666666666665</v>
      </c>
      <c r="G43" s="40">
        <v>224.1333333333333</v>
      </c>
      <c r="H43" s="40">
        <v>241.1333333333333</v>
      </c>
      <c r="I43" s="40">
        <v>246.51666666666662</v>
      </c>
      <c r="J43" s="40">
        <v>249.6333333333333</v>
      </c>
      <c r="K43" s="31">
        <v>243.4</v>
      </c>
      <c r="L43" s="31">
        <v>234.9</v>
      </c>
      <c r="M43" s="31">
        <v>95.822410000000005</v>
      </c>
      <c r="N43" s="1"/>
      <c r="O43" s="1"/>
    </row>
    <row r="44" spans="1:15" ht="12.75" customHeight="1">
      <c r="A44" s="60">
        <v>35</v>
      </c>
      <c r="B44" s="62" t="s">
        <v>75</v>
      </c>
      <c r="C44" s="31">
        <v>192.2</v>
      </c>
      <c r="D44" s="40">
        <v>192.30000000000004</v>
      </c>
      <c r="E44" s="40">
        <v>190.45000000000007</v>
      </c>
      <c r="F44" s="40">
        <v>188.70000000000005</v>
      </c>
      <c r="G44" s="40">
        <v>186.85000000000008</v>
      </c>
      <c r="H44" s="40">
        <v>194.05000000000007</v>
      </c>
      <c r="I44" s="40">
        <v>195.90000000000003</v>
      </c>
      <c r="J44" s="40">
        <v>197.65000000000006</v>
      </c>
      <c r="K44" s="31">
        <v>194.15</v>
      </c>
      <c r="L44" s="31">
        <v>190.55</v>
      </c>
      <c r="M44" s="31">
        <v>140.90074000000001</v>
      </c>
      <c r="N44" s="1"/>
      <c r="O44" s="1"/>
    </row>
    <row r="45" spans="1:15" ht="12.75" customHeight="1">
      <c r="A45" s="60">
        <v>36</v>
      </c>
      <c r="B45" s="62" t="s">
        <v>274</v>
      </c>
      <c r="C45" s="31">
        <v>71.55</v>
      </c>
      <c r="D45" s="40">
        <v>71.900000000000006</v>
      </c>
      <c r="E45" s="40">
        <v>70.800000000000011</v>
      </c>
      <c r="F45" s="40">
        <v>70.050000000000011</v>
      </c>
      <c r="G45" s="40">
        <v>68.950000000000017</v>
      </c>
      <c r="H45" s="40">
        <v>72.650000000000006</v>
      </c>
      <c r="I45" s="40">
        <v>73.75</v>
      </c>
      <c r="J45" s="40">
        <v>74.5</v>
      </c>
      <c r="K45" s="31">
        <v>73</v>
      </c>
      <c r="L45" s="31">
        <v>71.150000000000006</v>
      </c>
      <c r="M45" s="31">
        <v>45.490189999999998</v>
      </c>
      <c r="N45" s="1"/>
      <c r="O45" s="1"/>
    </row>
    <row r="46" spans="1:15" ht="12.75" customHeight="1">
      <c r="A46" s="60">
        <v>37</v>
      </c>
      <c r="B46" s="62" t="s">
        <v>76</v>
      </c>
      <c r="C46" s="31">
        <v>1625.5</v>
      </c>
      <c r="D46" s="40">
        <v>1625.4833333333333</v>
      </c>
      <c r="E46" s="40">
        <v>1614.4666666666667</v>
      </c>
      <c r="F46" s="40">
        <v>1603.4333333333334</v>
      </c>
      <c r="G46" s="40">
        <v>1592.4166666666667</v>
      </c>
      <c r="H46" s="40">
        <v>1636.5166666666667</v>
      </c>
      <c r="I46" s="40">
        <v>1647.5333333333335</v>
      </c>
      <c r="J46" s="40">
        <v>1658.5666666666666</v>
      </c>
      <c r="K46" s="31">
        <v>1636.5</v>
      </c>
      <c r="L46" s="31">
        <v>1614.45</v>
      </c>
      <c r="M46" s="31">
        <v>1.33758</v>
      </c>
      <c r="N46" s="1"/>
      <c r="O46" s="1"/>
    </row>
    <row r="47" spans="1:15" ht="12.75" customHeight="1">
      <c r="A47" s="60">
        <v>38</v>
      </c>
      <c r="B47" s="62" t="s">
        <v>78</v>
      </c>
      <c r="C47" s="31">
        <v>675.65</v>
      </c>
      <c r="D47" s="40">
        <v>674.48333333333335</v>
      </c>
      <c r="E47" s="40">
        <v>670.2166666666667</v>
      </c>
      <c r="F47" s="40">
        <v>664.7833333333333</v>
      </c>
      <c r="G47" s="40">
        <v>660.51666666666665</v>
      </c>
      <c r="H47" s="40">
        <v>679.91666666666674</v>
      </c>
      <c r="I47" s="40">
        <v>684.18333333333339</v>
      </c>
      <c r="J47" s="40">
        <v>689.61666666666679</v>
      </c>
      <c r="K47" s="31">
        <v>678.75</v>
      </c>
      <c r="L47" s="31">
        <v>669.05</v>
      </c>
      <c r="M47" s="31">
        <v>7.9855799999999997</v>
      </c>
      <c r="N47" s="1"/>
      <c r="O47" s="1"/>
    </row>
    <row r="48" spans="1:15" ht="12.75" customHeight="1">
      <c r="A48" s="60">
        <v>39</v>
      </c>
      <c r="B48" s="62" t="s">
        <v>77</v>
      </c>
      <c r="C48" s="31">
        <v>120.05</v>
      </c>
      <c r="D48" s="40">
        <v>121.14999999999999</v>
      </c>
      <c r="E48" s="40">
        <v>118.39999999999998</v>
      </c>
      <c r="F48" s="40">
        <v>116.74999999999999</v>
      </c>
      <c r="G48" s="40">
        <v>113.99999999999997</v>
      </c>
      <c r="H48" s="40">
        <v>122.79999999999998</v>
      </c>
      <c r="I48" s="40">
        <v>125.55000000000001</v>
      </c>
      <c r="J48" s="40">
        <v>127.19999999999999</v>
      </c>
      <c r="K48" s="31">
        <v>123.9</v>
      </c>
      <c r="L48" s="31">
        <v>119.5</v>
      </c>
      <c r="M48" s="31">
        <v>124.13343</v>
      </c>
      <c r="N48" s="1"/>
      <c r="O48" s="1"/>
    </row>
    <row r="49" spans="1:15" ht="12.75" customHeight="1">
      <c r="A49" s="60">
        <v>40</v>
      </c>
      <c r="B49" s="62" t="s">
        <v>79</v>
      </c>
      <c r="C49" s="31">
        <v>807</v>
      </c>
      <c r="D49" s="40">
        <v>809.11666666666667</v>
      </c>
      <c r="E49" s="40">
        <v>799.5333333333333</v>
      </c>
      <c r="F49" s="40">
        <v>792.06666666666661</v>
      </c>
      <c r="G49" s="40">
        <v>782.48333333333323</v>
      </c>
      <c r="H49" s="40">
        <v>816.58333333333337</v>
      </c>
      <c r="I49" s="40">
        <v>826.16666666666663</v>
      </c>
      <c r="J49" s="40">
        <v>833.63333333333344</v>
      </c>
      <c r="K49" s="31">
        <v>818.7</v>
      </c>
      <c r="L49" s="31">
        <v>801.65</v>
      </c>
      <c r="M49" s="31">
        <v>5.22363</v>
      </c>
      <c r="N49" s="1"/>
      <c r="O49" s="1"/>
    </row>
    <row r="50" spans="1:15" ht="12.75" customHeight="1">
      <c r="A50" s="60">
        <v>41</v>
      </c>
      <c r="B50" s="62" t="s">
        <v>82</v>
      </c>
      <c r="C50" s="31">
        <v>84.65</v>
      </c>
      <c r="D50" s="40">
        <v>84.5</v>
      </c>
      <c r="E50" s="40">
        <v>83.5</v>
      </c>
      <c r="F50" s="40">
        <v>82.35</v>
      </c>
      <c r="G50" s="40">
        <v>81.349999999999994</v>
      </c>
      <c r="H50" s="40">
        <v>85.65</v>
      </c>
      <c r="I50" s="40">
        <v>86.65</v>
      </c>
      <c r="J50" s="40">
        <v>87.800000000000011</v>
      </c>
      <c r="K50" s="31">
        <v>85.5</v>
      </c>
      <c r="L50" s="31">
        <v>83.35</v>
      </c>
      <c r="M50" s="31">
        <v>172.69470000000001</v>
      </c>
      <c r="N50" s="1"/>
      <c r="O50" s="1"/>
    </row>
    <row r="51" spans="1:15" ht="12.75" customHeight="1">
      <c r="A51" s="60">
        <v>42</v>
      </c>
      <c r="B51" s="62" t="s">
        <v>86</v>
      </c>
      <c r="C51" s="31">
        <v>359.6</v>
      </c>
      <c r="D51" s="40">
        <v>362.9666666666667</v>
      </c>
      <c r="E51" s="40">
        <v>354.93333333333339</v>
      </c>
      <c r="F51" s="40">
        <v>350.26666666666671</v>
      </c>
      <c r="G51" s="40">
        <v>342.23333333333341</v>
      </c>
      <c r="H51" s="40">
        <v>367.63333333333338</v>
      </c>
      <c r="I51" s="40">
        <v>375.66666666666669</v>
      </c>
      <c r="J51" s="40">
        <v>380.33333333333337</v>
      </c>
      <c r="K51" s="31">
        <v>371</v>
      </c>
      <c r="L51" s="31">
        <v>358.3</v>
      </c>
      <c r="M51" s="31">
        <v>54.674480000000003</v>
      </c>
      <c r="N51" s="1"/>
      <c r="O51" s="1"/>
    </row>
    <row r="52" spans="1:15" ht="12.75" customHeight="1">
      <c r="A52" s="60">
        <v>43</v>
      </c>
      <c r="B52" s="62" t="s">
        <v>81</v>
      </c>
      <c r="C52" s="31">
        <v>854.8</v>
      </c>
      <c r="D52" s="40">
        <v>852.9666666666667</v>
      </c>
      <c r="E52" s="40">
        <v>843.18333333333339</v>
      </c>
      <c r="F52" s="40">
        <v>831.56666666666672</v>
      </c>
      <c r="G52" s="40">
        <v>821.78333333333342</v>
      </c>
      <c r="H52" s="40">
        <v>864.58333333333337</v>
      </c>
      <c r="I52" s="40">
        <v>874.36666666666667</v>
      </c>
      <c r="J52" s="40">
        <v>885.98333333333335</v>
      </c>
      <c r="K52" s="31">
        <v>862.75</v>
      </c>
      <c r="L52" s="31">
        <v>841.35</v>
      </c>
      <c r="M52" s="31">
        <v>76.673400000000001</v>
      </c>
      <c r="N52" s="1"/>
      <c r="O52" s="1"/>
    </row>
    <row r="53" spans="1:15" ht="12.75" customHeight="1">
      <c r="A53" s="60">
        <v>44</v>
      </c>
      <c r="B53" s="62" t="s">
        <v>83</v>
      </c>
      <c r="C53" s="31">
        <v>236.9</v>
      </c>
      <c r="D53" s="40">
        <v>237</v>
      </c>
      <c r="E53" s="40">
        <v>234.7</v>
      </c>
      <c r="F53" s="40">
        <v>232.5</v>
      </c>
      <c r="G53" s="40">
        <v>230.2</v>
      </c>
      <c r="H53" s="40">
        <v>239.2</v>
      </c>
      <c r="I53" s="40">
        <v>241.5</v>
      </c>
      <c r="J53" s="40">
        <v>243.7</v>
      </c>
      <c r="K53" s="31">
        <v>239.3</v>
      </c>
      <c r="L53" s="31">
        <v>234.8</v>
      </c>
      <c r="M53" s="31">
        <v>19.175699999999999</v>
      </c>
      <c r="N53" s="1"/>
      <c r="O53" s="1"/>
    </row>
    <row r="54" spans="1:15" ht="12.75" customHeight="1">
      <c r="A54" s="60">
        <v>45</v>
      </c>
      <c r="B54" s="62" t="s">
        <v>84</v>
      </c>
      <c r="C54" s="31">
        <v>18616.95</v>
      </c>
      <c r="D54" s="40">
        <v>18688.899999999998</v>
      </c>
      <c r="E54" s="40">
        <v>18418.099999999995</v>
      </c>
      <c r="F54" s="40">
        <v>18219.249999999996</v>
      </c>
      <c r="G54" s="40">
        <v>17948.449999999993</v>
      </c>
      <c r="H54" s="40">
        <v>18887.749999999996</v>
      </c>
      <c r="I54" s="40">
        <v>19158.55</v>
      </c>
      <c r="J54" s="40">
        <v>19357.399999999998</v>
      </c>
      <c r="K54" s="31">
        <v>18959.7</v>
      </c>
      <c r="L54" s="31">
        <v>18490.05</v>
      </c>
      <c r="M54" s="31">
        <v>0.30238999999999999</v>
      </c>
      <c r="N54" s="1"/>
      <c r="O54" s="1"/>
    </row>
    <row r="55" spans="1:15" ht="12.75" customHeight="1">
      <c r="A55" s="60">
        <v>46</v>
      </c>
      <c r="B55" s="62" t="s">
        <v>87</v>
      </c>
      <c r="C55" s="31">
        <v>4970.8</v>
      </c>
      <c r="D55" s="40">
        <v>4967.6833333333334</v>
      </c>
      <c r="E55" s="40">
        <v>4948.416666666667</v>
      </c>
      <c r="F55" s="40">
        <v>4926.0333333333338</v>
      </c>
      <c r="G55" s="40">
        <v>4906.7666666666673</v>
      </c>
      <c r="H55" s="40">
        <v>4990.0666666666666</v>
      </c>
      <c r="I55" s="40">
        <v>5009.333333333333</v>
      </c>
      <c r="J55" s="40">
        <v>5031.7166666666662</v>
      </c>
      <c r="K55" s="31">
        <v>4986.95</v>
      </c>
      <c r="L55" s="31">
        <v>4945.3</v>
      </c>
      <c r="M55" s="31">
        <v>1.9194199999999999</v>
      </c>
      <c r="N55" s="1"/>
      <c r="O55" s="1"/>
    </row>
    <row r="56" spans="1:15" ht="12.75" customHeight="1">
      <c r="A56" s="60">
        <v>47</v>
      </c>
      <c r="B56" s="62" t="s">
        <v>90</v>
      </c>
      <c r="C56" s="31">
        <v>296.39999999999998</v>
      </c>
      <c r="D56" s="40">
        <v>297.56666666666666</v>
      </c>
      <c r="E56" s="40">
        <v>293.43333333333334</v>
      </c>
      <c r="F56" s="40">
        <v>290.4666666666667</v>
      </c>
      <c r="G56" s="40">
        <v>286.33333333333337</v>
      </c>
      <c r="H56" s="40">
        <v>300.5333333333333</v>
      </c>
      <c r="I56" s="40">
        <v>304.66666666666663</v>
      </c>
      <c r="J56" s="40">
        <v>307.63333333333327</v>
      </c>
      <c r="K56" s="31">
        <v>301.7</v>
      </c>
      <c r="L56" s="31">
        <v>294.60000000000002</v>
      </c>
      <c r="M56" s="31">
        <v>47.399160000000002</v>
      </c>
      <c r="N56" s="1"/>
      <c r="O56" s="1"/>
    </row>
    <row r="57" spans="1:15" ht="12.75" customHeight="1">
      <c r="A57" s="60">
        <v>48</v>
      </c>
      <c r="B57" s="62" t="s">
        <v>93</v>
      </c>
      <c r="C57" s="31">
        <v>1090.1500000000001</v>
      </c>
      <c r="D57" s="40">
        <v>1091.1833333333332</v>
      </c>
      <c r="E57" s="40">
        <v>1076.3166666666664</v>
      </c>
      <c r="F57" s="40">
        <v>1062.4833333333331</v>
      </c>
      <c r="G57" s="40">
        <v>1047.6166666666663</v>
      </c>
      <c r="H57" s="40">
        <v>1105.0166666666664</v>
      </c>
      <c r="I57" s="40">
        <v>1119.8833333333332</v>
      </c>
      <c r="J57" s="40">
        <v>1133.7166666666665</v>
      </c>
      <c r="K57" s="31">
        <v>1106.05</v>
      </c>
      <c r="L57" s="31">
        <v>1077.3499999999999</v>
      </c>
      <c r="M57" s="31">
        <v>9.7631499999999996</v>
      </c>
      <c r="N57" s="1"/>
      <c r="O57" s="1"/>
    </row>
    <row r="58" spans="1:15" ht="12.75" customHeight="1">
      <c r="A58" s="60">
        <v>49</v>
      </c>
      <c r="B58" s="62" t="s">
        <v>94</v>
      </c>
      <c r="C58" s="31">
        <v>989.4</v>
      </c>
      <c r="D58" s="40">
        <v>991.66666666666663</v>
      </c>
      <c r="E58" s="40">
        <v>983.38333333333321</v>
      </c>
      <c r="F58" s="40">
        <v>977.36666666666656</v>
      </c>
      <c r="G58" s="40">
        <v>969.08333333333314</v>
      </c>
      <c r="H58" s="40">
        <v>997.68333333333328</v>
      </c>
      <c r="I58" s="40">
        <v>1005.9666666666668</v>
      </c>
      <c r="J58" s="40">
        <v>1011.9833333333333</v>
      </c>
      <c r="K58" s="31">
        <v>999.95</v>
      </c>
      <c r="L58" s="31">
        <v>985.65</v>
      </c>
      <c r="M58" s="31">
        <v>17.76614</v>
      </c>
      <c r="N58" s="1"/>
      <c r="O58" s="1"/>
    </row>
    <row r="59" spans="1:15" ht="12.75" customHeight="1">
      <c r="A59" s="60">
        <v>50</v>
      </c>
      <c r="B59" s="62" t="s">
        <v>275</v>
      </c>
      <c r="C59" s="31">
        <v>1346.65</v>
      </c>
      <c r="D59" s="40">
        <v>1351.3666666666668</v>
      </c>
      <c r="E59" s="40">
        <v>1332.7833333333335</v>
      </c>
      <c r="F59" s="40">
        <v>1318.9166666666667</v>
      </c>
      <c r="G59" s="40">
        <v>1300.3333333333335</v>
      </c>
      <c r="H59" s="40">
        <v>1365.2333333333336</v>
      </c>
      <c r="I59" s="40">
        <v>1383.8166666666666</v>
      </c>
      <c r="J59" s="40">
        <v>1397.6833333333336</v>
      </c>
      <c r="K59" s="31">
        <v>1369.95</v>
      </c>
      <c r="L59" s="31">
        <v>1337.5</v>
      </c>
      <c r="M59" s="31">
        <v>2.1141700000000001</v>
      </c>
      <c r="N59" s="1"/>
      <c r="O59" s="1"/>
    </row>
    <row r="60" spans="1:15" ht="12.75" customHeight="1">
      <c r="A60" s="60">
        <v>51</v>
      </c>
      <c r="B60" s="62" t="s">
        <v>95</v>
      </c>
      <c r="C60" s="31">
        <v>225.9</v>
      </c>
      <c r="D60" s="40">
        <v>226.08333333333334</v>
      </c>
      <c r="E60" s="40">
        <v>224.61666666666667</v>
      </c>
      <c r="F60" s="40">
        <v>223.33333333333334</v>
      </c>
      <c r="G60" s="40">
        <v>221.86666666666667</v>
      </c>
      <c r="H60" s="40">
        <v>227.36666666666667</v>
      </c>
      <c r="I60" s="40">
        <v>228.83333333333331</v>
      </c>
      <c r="J60" s="40">
        <v>230.11666666666667</v>
      </c>
      <c r="K60" s="31">
        <v>227.55</v>
      </c>
      <c r="L60" s="31">
        <v>224.8</v>
      </c>
      <c r="M60" s="31">
        <v>38.817070000000001</v>
      </c>
      <c r="N60" s="1"/>
      <c r="O60" s="1"/>
    </row>
    <row r="61" spans="1:15" ht="12.75" customHeight="1">
      <c r="A61" s="60">
        <v>52</v>
      </c>
      <c r="B61" s="62" t="s">
        <v>96</v>
      </c>
      <c r="C61" s="31">
        <v>4499.45</v>
      </c>
      <c r="D61" s="40">
        <v>4497.1500000000005</v>
      </c>
      <c r="E61" s="40">
        <v>4462.3000000000011</v>
      </c>
      <c r="F61" s="40">
        <v>4425.1500000000005</v>
      </c>
      <c r="G61" s="40">
        <v>4390.3000000000011</v>
      </c>
      <c r="H61" s="40">
        <v>4534.3000000000011</v>
      </c>
      <c r="I61" s="40">
        <v>4569.1500000000015</v>
      </c>
      <c r="J61" s="40">
        <v>4606.3000000000011</v>
      </c>
      <c r="K61" s="31">
        <v>4532</v>
      </c>
      <c r="L61" s="31">
        <v>4460</v>
      </c>
      <c r="M61" s="31">
        <v>1.7341800000000001</v>
      </c>
      <c r="N61" s="1"/>
      <c r="O61" s="1"/>
    </row>
    <row r="62" spans="1:15" ht="12.75" customHeight="1">
      <c r="A62" s="60">
        <v>53</v>
      </c>
      <c r="B62" s="62" t="s">
        <v>97</v>
      </c>
      <c r="C62" s="31">
        <v>1631.4</v>
      </c>
      <c r="D62" s="40">
        <v>1633.6166666666668</v>
      </c>
      <c r="E62" s="40">
        <v>1623.3833333333337</v>
      </c>
      <c r="F62" s="40">
        <v>1615.3666666666668</v>
      </c>
      <c r="G62" s="40">
        <v>1605.1333333333337</v>
      </c>
      <c r="H62" s="40">
        <v>1641.6333333333337</v>
      </c>
      <c r="I62" s="40">
        <v>1651.8666666666668</v>
      </c>
      <c r="J62" s="40">
        <v>1659.8833333333337</v>
      </c>
      <c r="K62" s="31">
        <v>1643.85</v>
      </c>
      <c r="L62" s="31">
        <v>1625.6</v>
      </c>
      <c r="M62" s="31">
        <v>1.7433000000000001</v>
      </c>
      <c r="N62" s="1"/>
      <c r="O62" s="1"/>
    </row>
    <row r="63" spans="1:15" ht="12.75" customHeight="1">
      <c r="A63" s="60">
        <v>54</v>
      </c>
      <c r="B63" s="62" t="s">
        <v>98</v>
      </c>
      <c r="C63" s="31">
        <v>642.4</v>
      </c>
      <c r="D63" s="40">
        <v>641.74999999999989</v>
      </c>
      <c r="E63" s="40">
        <v>633.69999999999982</v>
      </c>
      <c r="F63" s="40">
        <v>624.99999999999989</v>
      </c>
      <c r="G63" s="40">
        <v>616.94999999999982</v>
      </c>
      <c r="H63" s="40">
        <v>650.44999999999982</v>
      </c>
      <c r="I63" s="40">
        <v>658.49999999999977</v>
      </c>
      <c r="J63" s="40">
        <v>667.19999999999982</v>
      </c>
      <c r="K63" s="31">
        <v>649.79999999999995</v>
      </c>
      <c r="L63" s="31">
        <v>633.04999999999995</v>
      </c>
      <c r="M63" s="31">
        <v>6.5394300000000003</v>
      </c>
      <c r="N63" s="1"/>
      <c r="O63" s="1"/>
    </row>
    <row r="64" spans="1:15" ht="12.75" customHeight="1">
      <c r="A64" s="60">
        <v>55</v>
      </c>
      <c r="B64" s="62" t="s">
        <v>99</v>
      </c>
      <c r="C64" s="31">
        <v>928.25</v>
      </c>
      <c r="D64" s="40">
        <v>933.83333333333337</v>
      </c>
      <c r="E64" s="40">
        <v>910.41666666666674</v>
      </c>
      <c r="F64" s="40">
        <v>892.58333333333337</v>
      </c>
      <c r="G64" s="40">
        <v>869.16666666666674</v>
      </c>
      <c r="H64" s="40">
        <v>951.66666666666674</v>
      </c>
      <c r="I64" s="40">
        <v>975.08333333333348</v>
      </c>
      <c r="J64" s="40">
        <v>992.91666666666674</v>
      </c>
      <c r="K64" s="31">
        <v>957.25</v>
      </c>
      <c r="L64" s="31">
        <v>916</v>
      </c>
      <c r="M64" s="31">
        <v>7.5978399999999997</v>
      </c>
      <c r="N64" s="1"/>
      <c r="O64" s="1"/>
    </row>
    <row r="65" spans="1:15" ht="12.75" customHeight="1">
      <c r="A65" s="60">
        <v>56</v>
      </c>
      <c r="B65" s="62" t="s">
        <v>100</v>
      </c>
      <c r="C65" s="31">
        <v>289.3</v>
      </c>
      <c r="D65" s="40">
        <v>287.25</v>
      </c>
      <c r="E65" s="40">
        <v>283.5</v>
      </c>
      <c r="F65" s="40">
        <v>277.7</v>
      </c>
      <c r="G65" s="40">
        <v>273.95</v>
      </c>
      <c r="H65" s="40">
        <v>293.05</v>
      </c>
      <c r="I65" s="40">
        <v>296.8</v>
      </c>
      <c r="J65" s="40">
        <v>302.60000000000002</v>
      </c>
      <c r="K65" s="31">
        <v>291</v>
      </c>
      <c r="L65" s="31">
        <v>281.45</v>
      </c>
      <c r="M65" s="31">
        <v>22.835619999999999</v>
      </c>
      <c r="N65" s="1"/>
      <c r="O65" s="1"/>
    </row>
    <row r="66" spans="1:15" ht="12.75" customHeight="1">
      <c r="A66" s="60">
        <v>57</v>
      </c>
      <c r="B66" s="62" t="s">
        <v>102</v>
      </c>
      <c r="C66" s="31">
        <v>1846.7</v>
      </c>
      <c r="D66" s="40">
        <v>1836.4333333333332</v>
      </c>
      <c r="E66" s="40">
        <v>1817.3666666666663</v>
      </c>
      <c r="F66" s="40">
        <v>1788.0333333333331</v>
      </c>
      <c r="G66" s="40">
        <v>1768.9666666666662</v>
      </c>
      <c r="H66" s="40">
        <v>1865.7666666666664</v>
      </c>
      <c r="I66" s="40">
        <v>1884.8333333333335</v>
      </c>
      <c r="J66" s="40">
        <v>1914.1666666666665</v>
      </c>
      <c r="K66" s="31">
        <v>1855.5</v>
      </c>
      <c r="L66" s="31">
        <v>1807.1</v>
      </c>
      <c r="M66" s="31">
        <v>6.4880000000000004</v>
      </c>
      <c r="N66" s="1"/>
      <c r="O66" s="1"/>
    </row>
    <row r="67" spans="1:15" ht="12.75" customHeight="1">
      <c r="A67" s="60">
        <v>58</v>
      </c>
      <c r="B67" s="62" t="s">
        <v>110</v>
      </c>
      <c r="C67" s="31">
        <v>477.7</v>
      </c>
      <c r="D67" s="40">
        <v>477.43333333333334</v>
      </c>
      <c r="E67" s="40">
        <v>473.26666666666665</v>
      </c>
      <c r="F67" s="40">
        <v>468.83333333333331</v>
      </c>
      <c r="G67" s="40">
        <v>464.66666666666663</v>
      </c>
      <c r="H67" s="40">
        <v>481.86666666666667</v>
      </c>
      <c r="I67" s="40">
        <v>486.0333333333333</v>
      </c>
      <c r="J67" s="40">
        <v>490.4666666666667</v>
      </c>
      <c r="K67" s="31">
        <v>481.6</v>
      </c>
      <c r="L67" s="31">
        <v>473</v>
      </c>
      <c r="M67" s="31">
        <v>25.834849999999999</v>
      </c>
      <c r="N67" s="1"/>
      <c r="O67" s="1"/>
    </row>
    <row r="68" spans="1:15" ht="12.75" customHeight="1">
      <c r="A68" s="60">
        <v>59</v>
      </c>
      <c r="B68" s="62" t="s">
        <v>103</v>
      </c>
      <c r="C68" s="31">
        <v>563.35</v>
      </c>
      <c r="D68" s="40">
        <v>561.69999999999993</v>
      </c>
      <c r="E68" s="40">
        <v>557.64999999999986</v>
      </c>
      <c r="F68" s="40">
        <v>551.94999999999993</v>
      </c>
      <c r="G68" s="40">
        <v>547.89999999999986</v>
      </c>
      <c r="H68" s="40">
        <v>567.39999999999986</v>
      </c>
      <c r="I68" s="40">
        <v>571.44999999999982</v>
      </c>
      <c r="J68" s="40">
        <v>577.14999999999986</v>
      </c>
      <c r="K68" s="31">
        <v>565.75</v>
      </c>
      <c r="L68" s="31">
        <v>556</v>
      </c>
      <c r="M68" s="31">
        <v>15.361929999999999</v>
      </c>
      <c r="N68" s="1"/>
      <c r="O68" s="1"/>
    </row>
    <row r="69" spans="1:15" ht="12.75" customHeight="1">
      <c r="A69" s="60">
        <v>60</v>
      </c>
      <c r="B69" s="62" t="s">
        <v>104</v>
      </c>
      <c r="C69" s="31">
        <v>2167.4</v>
      </c>
      <c r="D69" s="40">
        <v>2176.3000000000002</v>
      </c>
      <c r="E69" s="40">
        <v>2154.0500000000002</v>
      </c>
      <c r="F69" s="40">
        <v>2140.6999999999998</v>
      </c>
      <c r="G69" s="40">
        <v>2118.4499999999998</v>
      </c>
      <c r="H69" s="40">
        <v>2189.6500000000005</v>
      </c>
      <c r="I69" s="40">
        <v>2211.9000000000005</v>
      </c>
      <c r="J69" s="40">
        <v>2225.2500000000009</v>
      </c>
      <c r="K69" s="31">
        <v>2198.5500000000002</v>
      </c>
      <c r="L69" s="31">
        <v>2162.9499999999998</v>
      </c>
      <c r="M69" s="31">
        <v>1.04348</v>
      </c>
      <c r="N69" s="1"/>
      <c r="O69" s="1"/>
    </row>
    <row r="70" spans="1:15" ht="12.75" customHeight="1">
      <c r="A70" s="60">
        <v>61</v>
      </c>
      <c r="B70" s="62" t="s">
        <v>105</v>
      </c>
      <c r="C70" s="31">
        <v>2211.6999999999998</v>
      </c>
      <c r="D70" s="40">
        <v>2229.9499999999998</v>
      </c>
      <c r="E70" s="40">
        <v>2177.7999999999997</v>
      </c>
      <c r="F70" s="40">
        <v>2143.9</v>
      </c>
      <c r="G70" s="40">
        <v>2091.75</v>
      </c>
      <c r="H70" s="40">
        <v>2263.8499999999995</v>
      </c>
      <c r="I70" s="40">
        <v>2315.9999999999991</v>
      </c>
      <c r="J70" s="40">
        <v>2349.8999999999992</v>
      </c>
      <c r="K70" s="31">
        <v>2282.1</v>
      </c>
      <c r="L70" s="31">
        <v>2196.0500000000002</v>
      </c>
      <c r="M70" s="31">
        <v>7.6062900000000004</v>
      </c>
      <c r="N70" s="1"/>
      <c r="O70" s="1"/>
    </row>
    <row r="71" spans="1:15" ht="12.75" customHeight="1">
      <c r="A71" s="60">
        <v>62</v>
      </c>
      <c r="B71" s="62" t="s">
        <v>276</v>
      </c>
      <c r="C71" s="31">
        <v>373</v>
      </c>
      <c r="D71" s="40">
        <v>375.81666666666666</v>
      </c>
      <c r="E71" s="40">
        <v>365.7833333333333</v>
      </c>
      <c r="F71" s="40">
        <v>358.56666666666666</v>
      </c>
      <c r="G71" s="40">
        <v>348.5333333333333</v>
      </c>
      <c r="H71" s="40">
        <v>383.0333333333333</v>
      </c>
      <c r="I71" s="40">
        <v>393.06666666666672</v>
      </c>
      <c r="J71" s="40">
        <v>400.2833333333333</v>
      </c>
      <c r="K71" s="31">
        <v>385.85</v>
      </c>
      <c r="L71" s="31">
        <v>368.6</v>
      </c>
      <c r="M71" s="31">
        <v>20.20194</v>
      </c>
      <c r="N71" s="1"/>
      <c r="O71" s="1"/>
    </row>
    <row r="72" spans="1:15" ht="12.75" customHeight="1">
      <c r="A72" s="60">
        <v>63</v>
      </c>
      <c r="B72" s="62" t="s">
        <v>107</v>
      </c>
      <c r="C72" s="31">
        <v>3462.95</v>
      </c>
      <c r="D72" s="40">
        <v>3483.6333333333332</v>
      </c>
      <c r="E72" s="40">
        <v>3429.4166666666665</v>
      </c>
      <c r="F72" s="40">
        <v>3395.8833333333332</v>
      </c>
      <c r="G72" s="40">
        <v>3341.6666666666665</v>
      </c>
      <c r="H72" s="40">
        <v>3517.1666666666665</v>
      </c>
      <c r="I72" s="40">
        <v>3571.3833333333337</v>
      </c>
      <c r="J72" s="40">
        <v>3604.9166666666665</v>
      </c>
      <c r="K72" s="31">
        <v>3537.85</v>
      </c>
      <c r="L72" s="31">
        <v>3450.1</v>
      </c>
      <c r="M72" s="31">
        <v>4.5567900000000003</v>
      </c>
      <c r="N72" s="1"/>
      <c r="O72" s="1"/>
    </row>
    <row r="73" spans="1:15" ht="12.75" customHeight="1">
      <c r="A73" s="60">
        <v>64</v>
      </c>
      <c r="B73" s="62" t="s">
        <v>108</v>
      </c>
      <c r="C73" s="31">
        <v>4326.2</v>
      </c>
      <c r="D73" s="40">
        <v>4366.3833333333332</v>
      </c>
      <c r="E73" s="40">
        <v>4257.8166666666666</v>
      </c>
      <c r="F73" s="40">
        <v>4189.4333333333334</v>
      </c>
      <c r="G73" s="40">
        <v>4080.8666666666668</v>
      </c>
      <c r="H73" s="40">
        <v>4434.7666666666664</v>
      </c>
      <c r="I73" s="40">
        <v>4543.3333333333321</v>
      </c>
      <c r="J73" s="40">
        <v>4611.7166666666662</v>
      </c>
      <c r="K73" s="31">
        <v>4474.95</v>
      </c>
      <c r="L73" s="31">
        <v>4298</v>
      </c>
      <c r="M73" s="31">
        <v>6.6265400000000003</v>
      </c>
      <c r="N73" s="1"/>
      <c r="O73" s="1"/>
    </row>
    <row r="74" spans="1:15" ht="12.75" customHeight="1">
      <c r="A74" s="60">
        <v>65</v>
      </c>
      <c r="B74" s="62" t="s">
        <v>166</v>
      </c>
      <c r="C74" s="31">
        <v>2109.85</v>
      </c>
      <c r="D74" s="40">
        <v>2130.1833333333329</v>
      </c>
      <c r="E74" s="40">
        <v>2078.6666666666661</v>
      </c>
      <c r="F74" s="40">
        <v>2047.4833333333331</v>
      </c>
      <c r="G74" s="40">
        <v>1995.9666666666662</v>
      </c>
      <c r="H74" s="40">
        <v>2161.3666666666659</v>
      </c>
      <c r="I74" s="40">
        <v>2212.8833333333332</v>
      </c>
      <c r="J74" s="40">
        <v>2244.0666666666657</v>
      </c>
      <c r="K74" s="31">
        <v>2181.6999999999998</v>
      </c>
      <c r="L74" s="31">
        <v>2099</v>
      </c>
      <c r="M74" s="31">
        <v>3.1441400000000002</v>
      </c>
      <c r="N74" s="1"/>
      <c r="O74" s="1"/>
    </row>
    <row r="75" spans="1:15" ht="12.75" customHeight="1">
      <c r="A75" s="60">
        <v>66</v>
      </c>
      <c r="B75" s="62" t="s">
        <v>111</v>
      </c>
      <c r="C75" s="31">
        <v>4993.8999999999996</v>
      </c>
      <c r="D75" s="40">
        <v>4969.9666666666662</v>
      </c>
      <c r="E75" s="40">
        <v>4924.9333333333325</v>
      </c>
      <c r="F75" s="40">
        <v>4855.9666666666662</v>
      </c>
      <c r="G75" s="40">
        <v>4810.9333333333325</v>
      </c>
      <c r="H75" s="40">
        <v>5038.9333333333325</v>
      </c>
      <c r="I75" s="40">
        <v>5083.9666666666672</v>
      </c>
      <c r="J75" s="40">
        <v>5152.9333333333325</v>
      </c>
      <c r="K75" s="31">
        <v>5015</v>
      </c>
      <c r="L75" s="31">
        <v>4901</v>
      </c>
      <c r="M75" s="31">
        <v>5.5822799999999999</v>
      </c>
      <c r="N75" s="1"/>
      <c r="O75" s="1"/>
    </row>
    <row r="76" spans="1:15" ht="12.75" customHeight="1">
      <c r="A76" s="60">
        <v>67</v>
      </c>
      <c r="B76" s="62" t="s">
        <v>112</v>
      </c>
      <c r="C76" s="31">
        <v>3539.2</v>
      </c>
      <c r="D76" s="40">
        <v>3537.9</v>
      </c>
      <c r="E76" s="40">
        <v>3511.1000000000004</v>
      </c>
      <c r="F76" s="40">
        <v>3483.0000000000005</v>
      </c>
      <c r="G76" s="40">
        <v>3456.2000000000007</v>
      </c>
      <c r="H76" s="40">
        <v>3566</v>
      </c>
      <c r="I76" s="40">
        <v>3592.8</v>
      </c>
      <c r="J76" s="40">
        <v>3620.8999999999996</v>
      </c>
      <c r="K76" s="31">
        <v>3564.7</v>
      </c>
      <c r="L76" s="31">
        <v>3509.8</v>
      </c>
      <c r="M76" s="31">
        <v>2.8163999999999998</v>
      </c>
      <c r="N76" s="1"/>
      <c r="O76" s="1"/>
    </row>
    <row r="77" spans="1:15" ht="12.75" customHeight="1">
      <c r="A77" s="60">
        <v>68</v>
      </c>
      <c r="B77" s="62" t="s">
        <v>277</v>
      </c>
      <c r="C77" s="31">
        <v>409.9</v>
      </c>
      <c r="D77" s="40">
        <v>411.79999999999995</v>
      </c>
      <c r="E77" s="40">
        <v>405.14999999999992</v>
      </c>
      <c r="F77" s="40">
        <v>400.4</v>
      </c>
      <c r="G77" s="40">
        <v>393.74999999999994</v>
      </c>
      <c r="H77" s="40">
        <v>416.5499999999999</v>
      </c>
      <c r="I77" s="40">
        <v>423.2</v>
      </c>
      <c r="J77" s="40">
        <v>427.94999999999987</v>
      </c>
      <c r="K77" s="31">
        <v>418.45</v>
      </c>
      <c r="L77" s="31">
        <v>407.05</v>
      </c>
      <c r="M77" s="31">
        <v>3.0110600000000001</v>
      </c>
      <c r="N77" s="1"/>
      <c r="O77" s="1"/>
    </row>
    <row r="78" spans="1:15" ht="12.75" customHeight="1">
      <c r="A78" s="60">
        <v>69</v>
      </c>
      <c r="B78" s="62" t="s">
        <v>113</v>
      </c>
      <c r="C78" s="31">
        <v>2155.9</v>
      </c>
      <c r="D78" s="40">
        <v>2144.3833333333337</v>
      </c>
      <c r="E78" s="40">
        <v>2128.7166666666672</v>
      </c>
      <c r="F78" s="40">
        <v>2101.5333333333333</v>
      </c>
      <c r="G78" s="40">
        <v>2085.8666666666668</v>
      </c>
      <c r="H78" s="40">
        <v>2171.5666666666675</v>
      </c>
      <c r="I78" s="40">
        <v>2187.2333333333345</v>
      </c>
      <c r="J78" s="40">
        <v>2214.4166666666679</v>
      </c>
      <c r="K78" s="31">
        <v>2160.0500000000002</v>
      </c>
      <c r="L78" s="31">
        <v>2117.1999999999998</v>
      </c>
      <c r="M78" s="31">
        <v>1.88859</v>
      </c>
      <c r="N78" s="1"/>
      <c r="O78" s="1"/>
    </row>
    <row r="79" spans="1:15" ht="12.75" customHeight="1">
      <c r="A79" s="60">
        <v>70</v>
      </c>
      <c r="B79" s="62" t="s">
        <v>278</v>
      </c>
      <c r="C79" s="31">
        <v>148.9</v>
      </c>
      <c r="D79" s="40">
        <v>149.63333333333333</v>
      </c>
      <c r="E79" s="40">
        <v>147.61666666666665</v>
      </c>
      <c r="F79" s="40">
        <v>146.33333333333331</v>
      </c>
      <c r="G79" s="40">
        <v>144.31666666666663</v>
      </c>
      <c r="H79" s="40">
        <v>150.91666666666666</v>
      </c>
      <c r="I79" s="40">
        <v>152.93333333333331</v>
      </c>
      <c r="J79" s="40">
        <v>154.21666666666667</v>
      </c>
      <c r="K79" s="31">
        <v>151.65</v>
      </c>
      <c r="L79" s="31">
        <v>148.35</v>
      </c>
      <c r="M79" s="31">
        <v>89.044039999999995</v>
      </c>
      <c r="N79" s="1"/>
      <c r="O79" s="1"/>
    </row>
    <row r="80" spans="1:15" ht="12.75" customHeight="1">
      <c r="A80" s="60">
        <v>71</v>
      </c>
      <c r="B80" s="62" t="s">
        <v>115</v>
      </c>
      <c r="C80" s="31">
        <v>122.15</v>
      </c>
      <c r="D80" s="40">
        <v>122.55</v>
      </c>
      <c r="E80" s="40">
        <v>121.35</v>
      </c>
      <c r="F80" s="40">
        <v>120.55</v>
      </c>
      <c r="G80" s="40">
        <v>119.35</v>
      </c>
      <c r="H80" s="40">
        <v>123.35</v>
      </c>
      <c r="I80" s="40">
        <v>124.55000000000001</v>
      </c>
      <c r="J80" s="40">
        <v>125.35</v>
      </c>
      <c r="K80" s="31">
        <v>123.75</v>
      </c>
      <c r="L80" s="31">
        <v>121.75</v>
      </c>
      <c r="M80" s="31">
        <v>66.02216</v>
      </c>
      <c r="N80" s="1"/>
      <c r="O80" s="1"/>
    </row>
    <row r="81" spans="1:15" ht="12.75" customHeight="1">
      <c r="A81" s="60">
        <v>72</v>
      </c>
      <c r="B81" s="62" t="s">
        <v>279</v>
      </c>
      <c r="C81" s="31">
        <v>304.8</v>
      </c>
      <c r="D81" s="40">
        <v>305.75</v>
      </c>
      <c r="E81" s="40">
        <v>301.7</v>
      </c>
      <c r="F81" s="40">
        <v>298.59999999999997</v>
      </c>
      <c r="G81" s="40">
        <v>294.54999999999995</v>
      </c>
      <c r="H81" s="40">
        <v>308.85000000000002</v>
      </c>
      <c r="I81" s="40">
        <v>312.89999999999998</v>
      </c>
      <c r="J81" s="40">
        <v>316.00000000000006</v>
      </c>
      <c r="K81" s="31">
        <v>309.8</v>
      </c>
      <c r="L81" s="31">
        <v>302.64999999999998</v>
      </c>
      <c r="M81" s="31">
        <v>10.72917</v>
      </c>
      <c r="N81" s="1"/>
      <c r="O81" s="1"/>
    </row>
    <row r="82" spans="1:15" ht="12.75" customHeight="1">
      <c r="A82" s="60">
        <v>73</v>
      </c>
      <c r="B82" s="62" t="s">
        <v>116</v>
      </c>
      <c r="C82" s="31">
        <v>105.05</v>
      </c>
      <c r="D82" s="40">
        <v>104.58333333333333</v>
      </c>
      <c r="E82" s="40">
        <v>103.76666666666665</v>
      </c>
      <c r="F82" s="40">
        <v>102.48333333333332</v>
      </c>
      <c r="G82" s="40">
        <v>101.66666666666664</v>
      </c>
      <c r="H82" s="40">
        <v>105.86666666666666</v>
      </c>
      <c r="I82" s="40">
        <v>106.68333333333335</v>
      </c>
      <c r="J82" s="40">
        <v>107.96666666666667</v>
      </c>
      <c r="K82" s="31">
        <v>105.4</v>
      </c>
      <c r="L82" s="31">
        <v>103.3</v>
      </c>
      <c r="M82" s="31">
        <v>78.804169999999999</v>
      </c>
      <c r="N82" s="1"/>
      <c r="O82" s="1"/>
    </row>
    <row r="83" spans="1:15" ht="12.75" customHeight="1">
      <c r="A83" s="60">
        <v>74</v>
      </c>
      <c r="B83" s="62" t="s">
        <v>280</v>
      </c>
      <c r="C83" s="31">
        <v>980</v>
      </c>
      <c r="D83" s="40">
        <v>985.31666666666661</v>
      </c>
      <c r="E83" s="40">
        <v>965.68333333333317</v>
      </c>
      <c r="F83" s="40">
        <v>951.36666666666656</v>
      </c>
      <c r="G83" s="40">
        <v>931.73333333333312</v>
      </c>
      <c r="H83" s="40">
        <v>999.63333333333321</v>
      </c>
      <c r="I83" s="40">
        <v>1019.2666666666667</v>
      </c>
      <c r="J83" s="40">
        <v>1033.5833333333333</v>
      </c>
      <c r="K83" s="31">
        <v>1004.95</v>
      </c>
      <c r="L83" s="31">
        <v>971</v>
      </c>
      <c r="M83" s="31">
        <v>4.98393</v>
      </c>
      <c r="N83" s="1"/>
      <c r="O83" s="1"/>
    </row>
    <row r="84" spans="1:15" ht="12.75" customHeight="1">
      <c r="A84" s="60">
        <v>75</v>
      </c>
      <c r="B84" s="62" t="s">
        <v>121</v>
      </c>
      <c r="C84" s="31">
        <v>1035.95</v>
      </c>
      <c r="D84" s="40">
        <v>1037.3333333333333</v>
      </c>
      <c r="E84" s="40">
        <v>1030.2166666666665</v>
      </c>
      <c r="F84" s="40">
        <v>1024.4833333333331</v>
      </c>
      <c r="G84" s="40">
        <v>1017.3666666666663</v>
      </c>
      <c r="H84" s="40">
        <v>1043.0666666666666</v>
      </c>
      <c r="I84" s="40">
        <v>1050.1833333333334</v>
      </c>
      <c r="J84" s="40">
        <v>1055.9166666666667</v>
      </c>
      <c r="K84" s="31">
        <v>1044.45</v>
      </c>
      <c r="L84" s="31">
        <v>1031.5999999999999</v>
      </c>
      <c r="M84" s="31">
        <v>6.11409</v>
      </c>
      <c r="N84" s="1"/>
      <c r="O84" s="1"/>
    </row>
    <row r="85" spans="1:15" ht="12.75" customHeight="1">
      <c r="A85" s="60">
        <v>76</v>
      </c>
      <c r="B85" s="62" t="s">
        <v>122</v>
      </c>
      <c r="C85" s="31">
        <v>1499.45</v>
      </c>
      <c r="D85" s="40">
        <v>1499.2666666666667</v>
      </c>
      <c r="E85" s="40">
        <v>1478.8833333333332</v>
      </c>
      <c r="F85" s="40">
        <v>1458.3166666666666</v>
      </c>
      <c r="G85" s="40">
        <v>1437.9333333333332</v>
      </c>
      <c r="H85" s="40">
        <v>1519.8333333333333</v>
      </c>
      <c r="I85" s="40">
        <v>1540.2166666666669</v>
      </c>
      <c r="J85" s="40">
        <v>1560.7833333333333</v>
      </c>
      <c r="K85" s="31">
        <v>1519.65</v>
      </c>
      <c r="L85" s="31">
        <v>1478.7</v>
      </c>
      <c r="M85" s="31">
        <v>4.8543200000000004</v>
      </c>
      <c r="N85" s="1"/>
      <c r="O85" s="1"/>
    </row>
    <row r="86" spans="1:15" ht="12.75" customHeight="1">
      <c r="A86" s="60">
        <v>77</v>
      </c>
      <c r="B86" s="62" t="s">
        <v>124</v>
      </c>
      <c r="C86" s="31">
        <v>1716.1</v>
      </c>
      <c r="D86" s="40">
        <v>1725.75</v>
      </c>
      <c r="E86" s="40">
        <v>1701.55</v>
      </c>
      <c r="F86" s="40">
        <v>1687</v>
      </c>
      <c r="G86" s="40">
        <v>1662.8</v>
      </c>
      <c r="H86" s="40">
        <v>1740.3</v>
      </c>
      <c r="I86" s="40">
        <v>1764.4999999999998</v>
      </c>
      <c r="J86" s="40">
        <v>1779.05</v>
      </c>
      <c r="K86" s="31">
        <v>1749.95</v>
      </c>
      <c r="L86" s="31">
        <v>1711.2</v>
      </c>
      <c r="M86" s="31">
        <v>3.4214899999999999</v>
      </c>
      <c r="N86" s="1"/>
      <c r="O86" s="1"/>
    </row>
    <row r="87" spans="1:15" ht="12.75" customHeight="1">
      <c r="A87" s="60">
        <v>78</v>
      </c>
      <c r="B87" s="62" t="s">
        <v>125</v>
      </c>
      <c r="C87" s="31">
        <v>461.95</v>
      </c>
      <c r="D87" s="40">
        <v>464.2</v>
      </c>
      <c r="E87" s="40">
        <v>458.5</v>
      </c>
      <c r="F87" s="40">
        <v>455.05</v>
      </c>
      <c r="G87" s="40">
        <v>449.35</v>
      </c>
      <c r="H87" s="40">
        <v>467.65</v>
      </c>
      <c r="I87" s="40">
        <v>473.34999999999991</v>
      </c>
      <c r="J87" s="40">
        <v>476.79999999999995</v>
      </c>
      <c r="K87" s="31">
        <v>469.9</v>
      </c>
      <c r="L87" s="31">
        <v>460.75</v>
      </c>
      <c r="M87" s="31">
        <v>8.97119</v>
      </c>
      <c r="N87" s="1"/>
      <c r="O87" s="1"/>
    </row>
    <row r="88" spans="1:15" ht="12.75" customHeight="1">
      <c r="A88" s="60">
        <v>79</v>
      </c>
      <c r="B88" s="62" t="s">
        <v>281</v>
      </c>
      <c r="C88" s="31">
        <v>296.25</v>
      </c>
      <c r="D88" s="40">
        <v>296.93333333333334</v>
      </c>
      <c r="E88" s="40">
        <v>293.56666666666666</v>
      </c>
      <c r="F88" s="40">
        <v>290.88333333333333</v>
      </c>
      <c r="G88" s="40">
        <v>287.51666666666665</v>
      </c>
      <c r="H88" s="40">
        <v>299.61666666666667</v>
      </c>
      <c r="I88" s="40">
        <v>302.98333333333335</v>
      </c>
      <c r="J88" s="40">
        <v>305.66666666666669</v>
      </c>
      <c r="K88" s="31">
        <v>300.3</v>
      </c>
      <c r="L88" s="31">
        <v>294.25</v>
      </c>
      <c r="M88" s="31">
        <v>7.7895200000000004</v>
      </c>
      <c r="N88" s="1"/>
      <c r="O88" s="1"/>
    </row>
    <row r="89" spans="1:15" ht="12.75" customHeight="1">
      <c r="A89" s="60">
        <v>80</v>
      </c>
      <c r="B89" s="62" t="s">
        <v>128</v>
      </c>
      <c r="C89" s="31">
        <v>1165.1500000000001</v>
      </c>
      <c r="D89" s="40">
        <v>1162.2333333333333</v>
      </c>
      <c r="E89" s="40">
        <v>1153.9166666666667</v>
      </c>
      <c r="F89" s="40">
        <v>1142.6833333333334</v>
      </c>
      <c r="G89" s="40">
        <v>1134.3666666666668</v>
      </c>
      <c r="H89" s="40">
        <v>1173.4666666666667</v>
      </c>
      <c r="I89" s="40">
        <v>1181.7833333333333</v>
      </c>
      <c r="J89" s="40">
        <v>1193.0166666666667</v>
      </c>
      <c r="K89" s="31">
        <v>1170.55</v>
      </c>
      <c r="L89" s="31">
        <v>1151</v>
      </c>
      <c r="M89" s="31">
        <v>16.997900000000001</v>
      </c>
      <c r="N89" s="1"/>
      <c r="O89" s="1"/>
    </row>
    <row r="90" spans="1:15" ht="12.75" customHeight="1">
      <c r="A90" s="60">
        <v>81</v>
      </c>
      <c r="B90" s="62" t="s">
        <v>130</v>
      </c>
      <c r="C90" s="31">
        <v>2016.1</v>
      </c>
      <c r="D90" s="40">
        <v>2012.3500000000001</v>
      </c>
      <c r="E90" s="40">
        <v>1998.7500000000002</v>
      </c>
      <c r="F90" s="40">
        <v>1981.4</v>
      </c>
      <c r="G90" s="40">
        <v>1967.8000000000002</v>
      </c>
      <c r="H90" s="40">
        <v>2029.7000000000003</v>
      </c>
      <c r="I90" s="40">
        <v>2043.3000000000002</v>
      </c>
      <c r="J90" s="40">
        <v>2060.6500000000005</v>
      </c>
      <c r="K90" s="31">
        <v>2025.95</v>
      </c>
      <c r="L90" s="31">
        <v>1995</v>
      </c>
      <c r="M90" s="31">
        <v>16.61129</v>
      </c>
      <c r="N90" s="1"/>
      <c r="O90" s="1"/>
    </row>
    <row r="91" spans="1:15" ht="12.75" customHeight="1">
      <c r="A91" s="60">
        <v>82</v>
      </c>
      <c r="B91" s="62" t="s">
        <v>131</v>
      </c>
      <c r="C91" s="31">
        <v>1643.5</v>
      </c>
      <c r="D91" s="40">
        <v>1645.8166666666666</v>
      </c>
      <c r="E91" s="40">
        <v>1631.7333333333331</v>
      </c>
      <c r="F91" s="40">
        <v>1619.9666666666665</v>
      </c>
      <c r="G91" s="40">
        <v>1605.883333333333</v>
      </c>
      <c r="H91" s="40">
        <v>1657.5833333333333</v>
      </c>
      <c r="I91" s="40">
        <v>1671.6666666666667</v>
      </c>
      <c r="J91" s="40">
        <v>1683.4333333333334</v>
      </c>
      <c r="K91" s="31">
        <v>1659.9</v>
      </c>
      <c r="L91" s="31">
        <v>1634.05</v>
      </c>
      <c r="M91" s="31">
        <v>106.69609</v>
      </c>
      <c r="N91" s="1"/>
      <c r="O91" s="1"/>
    </row>
    <row r="92" spans="1:15" ht="12.75" customHeight="1">
      <c r="A92" s="60">
        <v>83</v>
      </c>
      <c r="B92" s="62" t="s">
        <v>132</v>
      </c>
      <c r="C92" s="31">
        <v>626.9</v>
      </c>
      <c r="D92" s="40">
        <v>631.23333333333335</v>
      </c>
      <c r="E92" s="40">
        <v>619.4666666666667</v>
      </c>
      <c r="F92" s="40">
        <v>612.0333333333333</v>
      </c>
      <c r="G92" s="40">
        <v>600.26666666666665</v>
      </c>
      <c r="H92" s="40">
        <v>638.66666666666674</v>
      </c>
      <c r="I92" s="40">
        <v>650.43333333333339</v>
      </c>
      <c r="J92" s="40">
        <v>657.86666666666679</v>
      </c>
      <c r="K92" s="31">
        <v>643</v>
      </c>
      <c r="L92" s="31">
        <v>623.79999999999995</v>
      </c>
      <c r="M92" s="31">
        <v>41.592930000000003</v>
      </c>
      <c r="N92" s="1"/>
      <c r="O92" s="1"/>
    </row>
    <row r="93" spans="1:15" ht="12.75" customHeight="1">
      <c r="A93" s="60">
        <v>84</v>
      </c>
      <c r="B93" s="62" t="s">
        <v>127</v>
      </c>
      <c r="C93" s="31">
        <v>1284.95</v>
      </c>
      <c r="D93" s="40">
        <v>1296.6666666666667</v>
      </c>
      <c r="E93" s="40">
        <v>1266.4833333333336</v>
      </c>
      <c r="F93" s="40">
        <v>1248.0166666666669</v>
      </c>
      <c r="G93" s="40">
        <v>1217.8333333333337</v>
      </c>
      <c r="H93" s="40">
        <v>1315.1333333333334</v>
      </c>
      <c r="I93" s="40">
        <v>1345.3166666666664</v>
      </c>
      <c r="J93" s="40">
        <v>1363.7833333333333</v>
      </c>
      <c r="K93" s="31">
        <v>1326.85</v>
      </c>
      <c r="L93" s="31">
        <v>1278.2</v>
      </c>
      <c r="M93" s="31">
        <v>12.87346</v>
      </c>
      <c r="N93" s="1"/>
      <c r="O93" s="1"/>
    </row>
    <row r="94" spans="1:15" ht="12.75" customHeight="1">
      <c r="A94" s="60">
        <v>85</v>
      </c>
      <c r="B94" s="62" t="s">
        <v>133</v>
      </c>
      <c r="C94" s="31">
        <v>2776.4</v>
      </c>
      <c r="D94" s="40">
        <v>2793.7166666666667</v>
      </c>
      <c r="E94" s="40">
        <v>2747.6833333333334</v>
      </c>
      <c r="F94" s="40">
        <v>2718.9666666666667</v>
      </c>
      <c r="G94" s="40">
        <v>2672.9333333333334</v>
      </c>
      <c r="H94" s="40">
        <v>2822.4333333333334</v>
      </c>
      <c r="I94" s="40">
        <v>2868.4666666666672</v>
      </c>
      <c r="J94" s="40">
        <v>2897.1833333333334</v>
      </c>
      <c r="K94" s="31">
        <v>2839.75</v>
      </c>
      <c r="L94" s="31">
        <v>2765</v>
      </c>
      <c r="M94" s="31">
        <v>3.8168899999999999</v>
      </c>
      <c r="N94" s="1"/>
      <c r="O94" s="1"/>
    </row>
    <row r="95" spans="1:15" ht="12.75" customHeight="1">
      <c r="A95" s="60">
        <v>86</v>
      </c>
      <c r="B95" s="62" t="s">
        <v>135</v>
      </c>
      <c r="C95" s="31">
        <v>408.5</v>
      </c>
      <c r="D95" s="40">
        <v>410.9666666666667</v>
      </c>
      <c r="E95" s="40">
        <v>404.98333333333341</v>
      </c>
      <c r="F95" s="40">
        <v>401.4666666666667</v>
      </c>
      <c r="G95" s="40">
        <v>395.48333333333341</v>
      </c>
      <c r="H95" s="40">
        <v>414.48333333333341</v>
      </c>
      <c r="I95" s="40">
        <v>420.46666666666675</v>
      </c>
      <c r="J95" s="40">
        <v>423.98333333333341</v>
      </c>
      <c r="K95" s="31">
        <v>416.95</v>
      </c>
      <c r="L95" s="31">
        <v>407.45</v>
      </c>
      <c r="M95" s="31">
        <v>54.03772</v>
      </c>
      <c r="N95" s="1"/>
      <c r="O95" s="1"/>
    </row>
    <row r="96" spans="1:15" ht="12.75" customHeight="1">
      <c r="A96" s="60">
        <v>87</v>
      </c>
      <c r="B96" s="62" t="s">
        <v>126</v>
      </c>
      <c r="C96" s="31">
        <v>3640.55</v>
      </c>
      <c r="D96" s="40">
        <v>3707.1833333333329</v>
      </c>
      <c r="E96" s="40">
        <v>3554.3666666666659</v>
      </c>
      <c r="F96" s="40">
        <v>3468.1833333333329</v>
      </c>
      <c r="G96" s="40">
        <v>3315.3666666666659</v>
      </c>
      <c r="H96" s="40">
        <v>3793.3666666666659</v>
      </c>
      <c r="I96" s="40">
        <v>3946.1833333333325</v>
      </c>
      <c r="J96" s="40">
        <v>4032.3666666666659</v>
      </c>
      <c r="K96" s="31">
        <v>3860</v>
      </c>
      <c r="L96" s="31">
        <v>3621</v>
      </c>
      <c r="M96" s="31">
        <v>42.864840000000001</v>
      </c>
      <c r="N96" s="1"/>
      <c r="O96" s="1"/>
    </row>
    <row r="97" spans="1:15" ht="12.75" customHeight="1">
      <c r="A97" s="60">
        <v>88</v>
      </c>
      <c r="B97" s="62" t="s">
        <v>137</v>
      </c>
      <c r="C97" s="31">
        <v>269.45</v>
      </c>
      <c r="D97" s="40">
        <v>269.73333333333335</v>
      </c>
      <c r="E97" s="40">
        <v>264.7166666666667</v>
      </c>
      <c r="F97" s="40">
        <v>259.98333333333335</v>
      </c>
      <c r="G97" s="40">
        <v>254.9666666666667</v>
      </c>
      <c r="H97" s="40">
        <v>274.4666666666667</v>
      </c>
      <c r="I97" s="40">
        <v>279.48333333333335</v>
      </c>
      <c r="J97" s="40">
        <v>284.2166666666667</v>
      </c>
      <c r="K97" s="31">
        <v>274.75</v>
      </c>
      <c r="L97" s="31">
        <v>265</v>
      </c>
      <c r="M97" s="31">
        <v>60.145780000000002</v>
      </c>
      <c r="N97" s="1"/>
      <c r="O97" s="1"/>
    </row>
    <row r="98" spans="1:15" ht="12.75" customHeight="1">
      <c r="A98" s="60">
        <v>89</v>
      </c>
      <c r="B98" s="62" t="s">
        <v>138</v>
      </c>
      <c r="C98" s="31">
        <v>2641.6</v>
      </c>
      <c r="D98" s="40">
        <v>2643.2</v>
      </c>
      <c r="E98" s="40">
        <v>2625.8499999999995</v>
      </c>
      <c r="F98" s="40">
        <v>2610.0999999999995</v>
      </c>
      <c r="G98" s="40">
        <v>2592.7499999999991</v>
      </c>
      <c r="H98" s="40">
        <v>2658.95</v>
      </c>
      <c r="I98" s="40">
        <v>2676.3</v>
      </c>
      <c r="J98" s="40">
        <v>2692.05</v>
      </c>
      <c r="K98" s="31">
        <v>2660.55</v>
      </c>
      <c r="L98" s="31">
        <v>2627.45</v>
      </c>
      <c r="M98" s="31">
        <v>9.9121400000000008</v>
      </c>
      <c r="N98" s="1"/>
      <c r="O98" s="1"/>
    </row>
    <row r="99" spans="1:15" ht="12.75" customHeight="1">
      <c r="A99" s="60">
        <v>90</v>
      </c>
      <c r="B99" s="62" t="s">
        <v>282</v>
      </c>
      <c r="C99" s="31">
        <v>308.45</v>
      </c>
      <c r="D99" s="40">
        <v>310.01666666666665</v>
      </c>
      <c r="E99" s="40">
        <v>306.43333333333328</v>
      </c>
      <c r="F99" s="40">
        <v>304.41666666666663</v>
      </c>
      <c r="G99" s="40">
        <v>300.83333333333326</v>
      </c>
      <c r="H99" s="40">
        <v>312.0333333333333</v>
      </c>
      <c r="I99" s="40">
        <v>315.61666666666667</v>
      </c>
      <c r="J99" s="40">
        <v>317.63333333333333</v>
      </c>
      <c r="K99" s="31">
        <v>313.60000000000002</v>
      </c>
      <c r="L99" s="31">
        <v>308</v>
      </c>
      <c r="M99" s="31">
        <v>3.3350399999999998</v>
      </c>
      <c r="N99" s="1"/>
      <c r="O99" s="1"/>
    </row>
    <row r="100" spans="1:15" ht="12.75" customHeight="1">
      <c r="A100" s="60">
        <v>91</v>
      </c>
      <c r="B100" s="62" t="s">
        <v>283</v>
      </c>
      <c r="C100" s="31">
        <v>41527.300000000003</v>
      </c>
      <c r="D100" s="40">
        <v>41808.433333333334</v>
      </c>
      <c r="E100" s="40">
        <v>41218.866666666669</v>
      </c>
      <c r="F100" s="40">
        <v>40910.433333333334</v>
      </c>
      <c r="G100" s="40">
        <v>40320.866666666669</v>
      </c>
      <c r="H100" s="40">
        <v>42116.866666666669</v>
      </c>
      <c r="I100" s="40">
        <v>42706.433333333334</v>
      </c>
      <c r="J100" s="40">
        <v>43014.866666666669</v>
      </c>
      <c r="K100" s="31">
        <v>42398</v>
      </c>
      <c r="L100" s="31">
        <v>41500</v>
      </c>
      <c r="M100" s="31">
        <v>1.7069999999999998E-2</v>
      </c>
      <c r="N100" s="1"/>
      <c r="O100" s="1"/>
    </row>
    <row r="101" spans="1:15" ht="12.75" customHeight="1">
      <c r="A101" s="60">
        <v>92</v>
      </c>
      <c r="B101" s="62" t="s">
        <v>129</v>
      </c>
      <c r="C101" s="31">
        <v>2723.15</v>
      </c>
      <c r="D101" s="40">
        <v>2722.1333333333337</v>
      </c>
      <c r="E101" s="40">
        <v>2701.5666666666675</v>
      </c>
      <c r="F101" s="40">
        <v>2679.983333333334</v>
      </c>
      <c r="G101" s="40">
        <v>2659.4166666666679</v>
      </c>
      <c r="H101" s="40">
        <v>2743.7166666666672</v>
      </c>
      <c r="I101" s="40">
        <v>2764.2833333333338</v>
      </c>
      <c r="J101" s="40">
        <v>2785.8666666666668</v>
      </c>
      <c r="K101" s="31">
        <v>2742.7</v>
      </c>
      <c r="L101" s="31">
        <v>2700.55</v>
      </c>
      <c r="M101" s="31">
        <v>30.890409999999999</v>
      </c>
      <c r="N101" s="1"/>
      <c r="O101" s="1"/>
    </row>
    <row r="102" spans="1:15" ht="12.75" customHeight="1">
      <c r="A102" s="60">
        <v>93</v>
      </c>
      <c r="B102" s="62" t="s">
        <v>140</v>
      </c>
      <c r="C102" s="31">
        <v>923.5</v>
      </c>
      <c r="D102" s="40">
        <v>924.80000000000007</v>
      </c>
      <c r="E102" s="40">
        <v>917.70000000000016</v>
      </c>
      <c r="F102" s="40">
        <v>911.90000000000009</v>
      </c>
      <c r="G102" s="40">
        <v>904.80000000000018</v>
      </c>
      <c r="H102" s="40">
        <v>930.60000000000014</v>
      </c>
      <c r="I102" s="40">
        <v>937.7</v>
      </c>
      <c r="J102" s="40">
        <v>943.50000000000011</v>
      </c>
      <c r="K102" s="31">
        <v>931.9</v>
      </c>
      <c r="L102" s="31">
        <v>919</v>
      </c>
      <c r="M102" s="31">
        <v>87.677329999999998</v>
      </c>
      <c r="N102" s="1"/>
      <c r="O102" s="1"/>
    </row>
    <row r="103" spans="1:15" ht="12.75" customHeight="1">
      <c r="A103" s="60">
        <v>94</v>
      </c>
      <c r="B103" s="62" t="s">
        <v>141</v>
      </c>
      <c r="C103" s="31">
        <v>1274.4000000000001</v>
      </c>
      <c r="D103" s="40">
        <v>1271.7333333333333</v>
      </c>
      <c r="E103" s="40">
        <v>1262.7666666666667</v>
      </c>
      <c r="F103" s="40">
        <v>1251.1333333333332</v>
      </c>
      <c r="G103" s="40">
        <v>1242.1666666666665</v>
      </c>
      <c r="H103" s="40">
        <v>1283.3666666666668</v>
      </c>
      <c r="I103" s="40">
        <v>1292.3333333333335</v>
      </c>
      <c r="J103" s="40">
        <v>1303.9666666666669</v>
      </c>
      <c r="K103" s="31">
        <v>1280.7</v>
      </c>
      <c r="L103" s="31">
        <v>1260.0999999999999</v>
      </c>
      <c r="M103" s="31">
        <v>3.25251</v>
      </c>
      <c r="N103" s="1"/>
      <c r="O103" s="1"/>
    </row>
    <row r="104" spans="1:15" ht="12.75" customHeight="1">
      <c r="A104" s="60">
        <v>95</v>
      </c>
      <c r="B104" s="62" t="s">
        <v>142</v>
      </c>
      <c r="C104" s="31">
        <v>556.15</v>
      </c>
      <c r="D104" s="40">
        <v>559.48333333333323</v>
      </c>
      <c r="E104" s="40">
        <v>551.06666666666649</v>
      </c>
      <c r="F104" s="40">
        <v>545.98333333333323</v>
      </c>
      <c r="G104" s="40">
        <v>537.56666666666649</v>
      </c>
      <c r="H104" s="40">
        <v>564.56666666666649</v>
      </c>
      <c r="I104" s="40">
        <v>572.98333333333323</v>
      </c>
      <c r="J104" s="40">
        <v>578.06666666666649</v>
      </c>
      <c r="K104" s="31">
        <v>567.9</v>
      </c>
      <c r="L104" s="31">
        <v>554.4</v>
      </c>
      <c r="M104" s="31">
        <v>14.739039999999999</v>
      </c>
      <c r="N104" s="1"/>
      <c r="O104" s="1"/>
    </row>
    <row r="105" spans="1:15" ht="12.75" customHeight="1">
      <c r="A105" s="60">
        <v>96</v>
      </c>
      <c r="B105" s="62" t="s">
        <v>284</v>
      </c>
      <c r="C105" s="31">
        <v>563.04999999999995</v>
      </c>
      <c r="D105" s="40">
        <v>553</v>
      </c>
      <c r="E105" s="40">
        <v>533.29999999999995</v>
      </c>
      <c r="F105" s="40">
        <v>503.54999999999995</v>
      </c>
      <c r="G105" s="40">
        <v>483.84999999999991</v>
      </c>
      <c r="H105" s="40">
        <v>582.75</v>
      </c>
      <c r="I105" s="40">
        <v>602.45000000000005</v>
      </c>
      <c r="J105" s="40">
        <v>632.20000000000005</v>
      </c>
      <c r="K105" s="31">
        <v>572.70000000000005</v>
      </c>
      <c r="L105" s="31">
        <v>523.25</v>
      </c>
      <c r="M105" s="31">
        <v>23.470030000000001</v>
      </c>
      <c r="N105" s="1"/>
      <c r="O105" s="1"/>
    </row>
    <row r="106" spans="1:15" ht="12.75" customHeight="1">
      <c r="A106" s="60">
        <v>97</v>
      </c>
      <c r="B106" s="62" t="s">
        <v>145</v>
      </c>
      <c r="C106" s="31">
        <v>77.75</v>
      </c>
      <c r="D106" s="40">
        <v>77.483333333333334</v>
      </c>
      <c r="E106" s="40">
        <v>75.816666666666663</v>
      </c>
      <c r="F106" s="40">
        <v>73.883333333333326</v>
      </c>
      <c r="G106" s="40">
        <v>72.216666666666654</v>
      </c>
      <c r="H106" s="40">
        <v>79.416666666666671</v>
      </c>
      <c r="I106" s="40">
        <v>81.083333333333329</v>
      </c>
      <c r="J106" s="40">
        <v>83.01666666666668</v>
      </c>
      <c r="K106" s="31">
        <v>79.150000000000006</v>
      </c>
      <c r="L106" s="31">
        <v>75.55</v>
      </c>
      <c r="M106" s="31">
        <v>568.49915999999996</v>
      </c>
      <c r="N106" s="1"/>
      <c r="O106" s="1"/>
    </row>
    <row r="107" spans="1:15" ht="12.75" customHeight="1">
      <c r="A107" s="60">
        <v>98</v>
      </c>
      <c r="B107" s="62" t="s">
        <v>159</v>
      </c>
      <c r="C107" s="31">
        <v>444.75</v>
      </c>
      <c r="D107" s="40">
        <v>445.0333333333333</v>
      </c>
      <c r="E107" s="40">
        <v>442.41666666666663</v>
      </c>
      <c r="F107" s="40">
        <v>440.08333333333331</v>
      </c>
      <c r="G107" s="40">
        <v>437.46666666666664</v>
      </c>
      <c r="H107" s="40">
        <v>447.36666666666662</v>
      </c>
      <c r="I107" s="40">
        <v>449.98333333333329</v>
      </c>
      <c r="J107" s="40">
        <v>452.31666666666661</v>
      </c>
      <c r="K107" s="31">
        <v>447.65</v>
      </c>
      <c r="L107" s="31">
        <v>442.7</v>
      </c>
      <c r="M107" s="31">
        <v>60.909010000000002</v>
      </c>
      <c r="N107" s="1"/>
      <c r="O107" s="1"/>
    </row>
    <row r="108" spans="1:15" ht="12.75" customHeight="1">
      <c r="A108" s="60">
        <v>99</v>
      </c>
      <c r="B108" s="62" t="s">
        <v>150</v>
      </c>
      <c r="C108" s="31">
        <v>2905.5</v>
      </c>
      <c r="D108" s="40">
        <v>2909.7000000000003</v>
      </c>
      <c r="E108" s="40">
        <v>2880.8000000000006</v>
      </c>
      <c r="F108" s="40">
        <v>2856.1000000000004</v>
      </c>
      <c r="G108" s="40">
        <v>2827.2000000000007</v>
      </c>
      <c r="H108" s="40">
        <v>2934.4000000000005</v>
      </c>
      <c r="I108" s="40">
        <v>2963.3</v>
      </c>
      <c r="J108" s="40">
        <v>2988.0000000000005</v>
      </c>
      <c r="K108" s="31">
        <v>2938.6</v>
      </c>
      <c r="L108" s="31">
        <v>2885</v>
      </c>
      <c r="M108" s="31">
        <v>1.3160400000000001</v>
      </c>
      <c r="N108" s="1"/>
      <c r="O108" s="1"/>
    </row>
    <row r="109" spans="1:15" ht="12.75" customHeight="1">
      <c r="A109" s="60">
        <v>100</v>
      </c>
      <c r="B109" s="62" t="s">
        <v>285</v>
      </c>
      <c r="C109" s="31">
        <v>277.5</v>
      </c>
      <c r="D109" s="40">
        <v>277.85000000000002</v>
      </c>
      <c r="E109" s="40">
        <v>275.25000000000006</v>
      </c>
      <c r="F109" s="40">
        <v>273.00000000000006</v>
      </c>
      <c r="G109" s="40">
        <v>270.40000000000009</v>
      </c>
      <c r="H109" s="40">
        <v>280.10000000000002</v>
      </c>
      <c r="I109" s="40">
        <v>282.69999999999993</v>
      </c>
      <c r="J109" s="40">
        <v>284.95</v>
      </c>
      <c r="K109" s="31">
        <v>280.45</v>
      </c>
      <c r="L109" s="31">
        <v>275.60000000000002</v>
      </c>
      <c r="M109" s="31">
        <v>6.65151</v>
      </c>
      <c r="N109" s="1"/>
      <c r="O109" s="1"/>
    </row>
    <row r="110" spans="1:15" ht="12.75" customHeight="1">
      <c r="A110" s="60">
        <v>101</v>
      </c>
      <c r="B110" s="62" t="s">
        <v>146</v>
      </c>
      <c r="C110" s="31">
        <v>127.2</v>
      </c>
      <c r="D110" s="40">
        <v>126.95</v>
      </c>
      <c r="E110" s="40">
        <v>125</v>
      </c>
      <c r="F110" s="40">
        <v>122.8</v>
      </c>
      <c r="G110" s="40">
        <v>120.85</v>
      </c>
      <c r="H110" s="40">
        <v>129.15</v>
      </c>
      <c r="I110" s="40">
        <v>131.10000000000002</v>
      </c>
      <c r="J110" s="40">
        <v>133.30000000000001</v>
      </c>
      <c r="K110" s="31">
        <v>128.9</v>
      </c>
      <c r="L110" s="31">
        <v>124.75</v>
      </c>
      <c r="M110" s="31">
        <v>77.866780000000006</v>
      </c>
      <c r="N110" s="1"/>
      <c r="O110" s="1"/>
    </row>
    <row r="111" spans="1:15" ht="12.75" customHeight="1">
      <c r="A111" s="60">
        <v>102</v>
      </c>
      <c r="B111" s="62" t="s">
        <v>148</v>
      </c>
      <c r="C111" s="31">
        <v>380.4</v>
      </c>
      <c r="D111" s="40">
        <v>381.8</v>
      </c>
      <c r="E111" s="40">
        <v>377.05</v>
      </c>
      <c r="F111" s="40">
        <v>373.7</v>
      </c>
      <c r="G111" s="40">
        <v>368.95</v>
      </c>
      <c r="H111" s="40">
        <v>385.15000000000003</v>
      </c>
      <c r="I111" s="40">
        <v>389.90000000000003</v>
      </c>
      <c r="J111" s="40">
        <v>393.25000000000006</v>
      </c>
      <c r="K111" s="31">
        <v>386.55</v>
      </c>
      <c r="L111" s="31">
        <v>378.45</v>
      </c>
      <c r="M111" s="31">
        <v>39.021140000000003</v>
      </c>
      <c r="N111" s="1"/>
      <c r="O111" s="1"/>
    </row>
    <row r="112" spans="1:15" ht="12.75" customHeight="1">
      <c r="A112" s="60">
        <v>103</v>
      </c>
      <c r="B112" s="62" t="s">
        <v>156</v>
      </c>
      <c r="C112" s="31">
        <v>89.3</v>
      </c>
      <c r="D112" s="40">
        <v>90.183333333333323</v>
      </c>
      <c r="E112" s="40">
        <v>87.96666666666664</v>
      </c>
      <c r="F112" s="40">
        <v>86.633333333333312</v>
      </c>
      <c r="G112" s="40">
        <v>84.416666666666629</v>
      </c>
      <c r="H112" s="40">
        <v>91.516666666666652</v>
      </c>
      <c r="I112" s="40">
        <v>93.73333333333332</v>
      </c>
      <c r="J112" s="40">
        <v>95.066666666666663</v>
      </c>
      <c r="K112" s="31">
        <v>92.4</v>
      </c>
      <c r="L112" s="31">
        <v>88.85</v>
      </c>
      <c r="M112" s="31">
        <v>181.34295</v>
      </c>
      <c r="N112" s="1"/>
      <c r="O112" s="1"/>
    </row>
    <row r="113" spans="1:15" ht="12.75" customHeight="1">
      <c r="A113" s="60">
        <v>104</v>
      </c>
      <c r="B113" s="62" t="s">
        <v>158</v>
      </c>
      <c r="C113" s="31">
        <v>627.79999999999995</v>
      </c>
      <c r="D113" s="40">
        <v>633.13333333333333</v>
      </c>
      <c r="E113" s="40">
        <v>620.26666666666665</v>
      </c>
      <c r="F113" s="40">
        <v>612.73333333333335</v>
      </c>
      <c r="G113" s="40">
        <v>599.86666666666667</v>
      </c>
      <c r="H113" s="40">
        <v>640.66666666666663</v>
      </c>
      <c r="I113" s="40">
        <v>653.53333333333319</v>
      </c>
      <c r="J113" s="40">
        <v>661.06666666666661</v>
      </c>
      <c r="K113" s="31">
        <v>646</v>
      </c>
      <c r="L113" s="31">
        <v>625.6</v>
      </c>
      <c r="M113" s="31">
        <v>19.756329999999998</v>
      </c>
      <c r="N113" s="1"/>
      <c r="O113" s="1"/>
    </row>
    <row r="114" spans="1:15" ht="12.75" customHeight="1">
      <c r="A114" s="60">
        <v>105</v>
      </c>
      <c r="B114" s="62" t="s">
        <v>147</v>
      </c>
      <c r="C114" s="31">
        <v>476.5</v>
      </c>
      <c r="D114" s="40">
        <v>479.95</v>
      </c>
      <c r="E114" s="40">
        <v>470.84999999999997</v>
      </c>
      <c r="F114" s="40">
        <v>465.2</v>
      </c>
      <c r="G114" s="40">
        <v>456.09999999999997</v>
      </c>
      <c r="H114" s="40">
        <v>485.59999999999997</v>
      </c>
      <c r="I114" s="40">
        <v>494.7</v>
      </c>
      <c r="J114" s="40">
        <v>500.34999999999997</v>
      </c>
      <c r="K114" s="31">
        <v>489.05</v>
      </c>
      <c r="L114" s="31">
        <v>474.3</v>
      </c>
      <c r="M114" s="31">
        <v>8.3407800000000005</v>
      </c>
      <c r="N114" s="1"/>
      <c r="O114" s="1"/>
    </row>
    <row r="115" spans="1:15" ht="12.75" customHeight="1">
      <c r="A115" s="60">
        <v>106</v>
      </c>
      <c r="B115" s="62" t="s">
        <v>153</v>
      </c>
      <c r="C115" s="31">
        <v>161.9</v>
      </c>
      <c r="D115" s="40">
        <v>162.48333333333335</v>
      </c>
      <c r="E115" s="40">
        <v>160.06666666666669</v>
      </c>
      <c r="F115" s="40">
        <v>158.23333333333335</v>
      </c>
      <c r="G115" s="40">
        <v>155.81666666666669</v>
      </c>
      <c r="H115" s="40">
        <v>164.31666666666669</v>
      </c>
      <c r="I115" s="40">
        <v>166.73333333333332</v>
      </c>
      <c r="J115" s="40">
        <v>168.56666666666669</v>
      </c>
      <c r="K115" s="31">
        <v>164.9</v>
      </c>
      <c r="L115" s="31">
        <v>160.65</v>
      </c>
      <c r="M115" s="31">
        <v>59.400410000000001</v>
      </c>
      <c r="N115" s="1"/>
      <c r="O115" s="1"/>
    </row>
    <row r="116" spans="1:15" ht="12.75" customHeight="1">
      <c r="A116" s="60">
        <v>107</v>
      </c>
      <c r="B116" s="62" t="s">
        <v>152</v>
      </c>
      <c r="C116" s="31">
        <v>1308.7</v>
      </c>
      <c r="D116" s="40">
        <v>1296.2333333333333</v>
      </c>
      <c r="E116" s="40">
        <v>1274.4666666666667</v>
      </c>
      <c r="F116" s="40">
        <v>1240.2333333333333</v>
      </c>
      <c r="G116" s="40">
        <v>1218.4666666666667</v>
      </c>
      <c r="H116" s="40">
        <v>1330.4666666666667</v>
      </c>
      <c r="I116" s="40">
        <v>1352.2333333333336</v>
      </c>
      <c r="J116" s="40">
        <v>1386.4666666666667</v>
      </c>
      <c r="K116" s="31">
        <v>1318</v>
      </c>
      <c r="L116" s="31">
        <v>1262</v>
      </c>
      <c r="M116" s="31">
        <v>46.36121</v>
      </c>
      <c r="N116" s="1"/>
      <c r="O116" s="1"/>
    </row>
    <row r="117" spans="1:15" ht="12.75" customHeight="1">
      <c r="A117" s="60">
        <v>108</v>
      </c>
      <c r="B117" s="62" t="s">
        <v>188</v>
      </c>
      <c r="C117" s="31">
        <v>4306.8999999999996</v>
      </c>
      <c r="D117" s="40">
        <v>4329.7</v>
      </c>
      <c r="E117" s="40">
        <v>4259.45</v>
      </c>
      <c r="F117" s="40">
        <v>4212</v>
      </c>
      <c r="G117" s="40">
        <v>4141.75</v>
      </c>
      <c r="H117" s="40">
        <v>4377.1499999999996</v>
      </c>
      <c r="I117" s="40">
        <v>4447.3999999999996</v>
      </c>
      <c r="J117" s="40">
        <v>4494.8499999999995</v>
      </c>
      <c r="K117" s="31">
        <v>4399.95</v>
      </c>
      <c r="L117" s="31">
        <v>4282.25</v>
      </c>
      <c r="M117" s="31">
        <v>2.4219200000000001</v>
      </c>
      <c r="N117" s="1"/>
      <c r="O117" s="1"/>
    </row>
    <row r="118" spans="1:15" ht="12.75" customHeight="1">
      <c r="A118" s="60">
        <v>109</v>
      </c>
      <c r="B118" s="62" t="s">
        <v>154</v>
      </c>
      <c r="C118" s="31">
        <v>1265</v>
      </c>
      <c r="D118" s="40">
        <v>1269.2333333333333</v>
      </c>
      <c r="E118" s="40">
        <v>1259.1166666666668</v>
      </c>
      <c r="F118" s="40">
        <v>1253.2333333333333</v>
      </c>
      <c r="G118" s="40">
        <v>1243.1166666666668</v>
      </c>
      <c r="H118" s="40">
        <v>1275.1166666666668</v>
      </c>
      <c r="I118" s="40">
        <v>1285.2333333333331</v>
      </c>
      <c r="J118" s="40">
        <v>1291.1166666666668</v>
      </c>
      <c r="K118" s="31">
        <v>1279.3499999999999</v>
      </c>
      <c r="L118" s="31">
        <v>1263.3499999999999</v>
      </c>
      <c r="M118" s="31">
        <v>72.394670000000005</v>
      </c>
      <c r="N118" s="1"/>
      <c r="O118" s="1"/>
    </row>
    <row r="119" spans="1:15" ht="12.75" customHeight="1">
      <c r="A119" s="60">
        <v>110</v>
      </c>
      <c r="B119" s="62" t="s">
        <v>151</v>
      </c>
      <c r="C119" s="31">
        <v>2475.0500000000002</v>
      </c>
      <c r="D119" s="40">
        <v>2482</v>
      </c>
      <c r="E119" s="40">
        <v>2455.0500000000002</v>
      </c>
      <c r="F119" s="40">
        <v>2435.0500000000002</v>
      </c>
      <c r="G119" s="40">
        <v>2408.1000000000004</v>
      </c>
      <c r="H119" s="40">
        <v>2502</v>
      </c>
      <c r="I119" s="40">
        <v>2528.9499999999998</v>
      </c>
      <c r="J119" s="40">
        <v>2548.9499999999998</v>
      </c>
      <c r="K119" s="31">
        <v>2508.9499999999998</v>
      </c>
      <c r="L119" s="31">
        <v>2462</v>
      </c>
      <c r="M119" s="31">
        <v>7.4865199999999996</v>
      </c>
      <c r="N119" s="1"/>
      <c r="O119" s="1"/>
    </row>
    <row r="120" spans="1:15" ht="12.75" customHeight="1">
      <c r="A120" s="60">
        <v>111</v>
      </c>
      <c r="B120" s="62" t="s">
        <v>157</v>
      </c>
      <c r="C120" s="31">
        <v>727.2</v>
      </c>
      <c r="D120" s="40">
        <v>728</v>
      </c>
      <c r="E120" s="40">
        <v>722.25</v>
      </c>
      <c r="F120" s="40">
        <v>717.3</v>
      </c>
      <c r="G120" s="40">
        <v>711.55</v>
      </c>
      <c r="H120" s="40">
        <v>732.95</v>
      </c>
      <c r="I120" s="40">
        <v>738.7</v>
      </c>
      <c r="J120" s="40">
        <v>743.65000000000009</v>
      </c>
      <c r="K120" s="31">
        <v>733.75</v>
      </c>
      <c r="L120" s="31">
        <v>723.05</v>
      </c>
      <c r="M120" s="31">
        <v>9.4857200000000006</v>
      </c>
      <c r="N120" s="1"/>
      <c r="O120" s="1"/>
    </row>
    <row r="121" spans="1:15" ht="12.75" customHeight="1">
      <c r="A121" s="60">
        <v>112</v>
      </c>
      <c r="B121" s="62" t="s">
        <v>286</v>
      </c>
      <c r="C121" s="31">
        <v>261.39999999999998</v>
      </c>
      <c r="D121" s="40">
        <v>264.59999999999997</v>
      </c>
      <c r="E121" s="40">
        <v>256.79999999999995</v>
      </c>
      <c r="F121" s="40">
        <v>252.2</v>
      </c>
      <c r="G121" s="40">
        <v>244.39999999999998</v>
      </c>
      <c r="H121" s="40">
        <v>269.19999999999993</v>
      </c>
      <c r="I121" s="40">
        <v>277</v>
      </c>
      <c r="J121" s="40">
        <v>281.59999999999991</v>
      </c>
      <c r="K121" s="31">
        <v>272.39999999999998</v>
      </c>
      <c r="L121" s="31">
        <v>260</v>
      </c>
      <c r="M121" s="31">
        <v>23.991790000000002</v>
      </c>
      <c r="N121" s="1"/>
      <c r="O121" s="1"/>
    </row>
    <row r="122" spans="1:15" ht="12.75" customHeight="1">
      <c r="A122" s="60">
        <v>113</v>
      </c>
      <c r="B122" s="62" t="s">
        <v>162</v>
      </c>
      <c r="C122" s="31">
        <v>746.5</v>
      </c>
      <c r="D122" s="40">
        <v>749.68333333333339</v>
      </c>
      <c r="E122" s="40">
        <v>740.66666666666674</v>
      </c>
      <c r="F122" s="40">
        <v>734.83333333333337</v>
      </c>
      <c r="G122" s="40">
        <v>725.81666666666672</v>
      </c>
      <c r="H122" s="40">
        <v>755.51666666666677</v>
      </c>
      <c r="I122" s="40">
        <v>764.53333333333342</v>
      </c>
      <c r="J122" s="40">
        <v>770.36666666666679</v>
      </c>
      <c r="K122" s="31">
        <v>758.7</v>
      </c>
      <c r="L122" s="31">
        <v>743.85</v>
      </c>
      <c r="M122" s="31">
        <v>17.046790000000001</v>
      </c>
      <c r="N122" s="1"/>
      <c r="O122" s="1"/>
    </row>
    <row r="123" spans="1:15" ht="12.75" customHeight="1">
      <c r="A123" s="60">
        <v>114</v>
      </c>
      <c r="B123" s="62" t="s">
        <v>160</v>
      </c>
      <c r="C123" s="31">
        <v>568.85</v>
      </c>
      <c r="D123" s="40">
        <v>572.44999999999993</v>
      </c>
      <c r="E123" s="40">
        <v>563.49999999999989</v>
      </c>
      <c r="F123" s="40">
        <v>558.15</v>
      </c>
      <c r="G123" s="40">
        <v>549.19999999999993</v>
      </c>
      <c r="H123" s="40">
        <v>577.79999999999984</v>
      </c>
      <c r="I123" s="40">
        <v>586.74999999999989</v>
      </c>
      <c r="J123" s="40">
        <v>592.0999999999998</v>
      </c>
      <c r="K123" s="31">
        <v>581.4</v>
      </c>
      <c r="L123" s="31">
        <v>567.1</v>
      </c>
      <c r="M123" s="31">
        <v>19.27779</v>
      </c>
      <c r="N123" s="1"/>
      <c r="O123" s="1"/>
    </row>
    <row r="124" spans="1:15" ht="12.75" customHeight="1">
      <c r="A124" s="60">
        <v>115</v>
      </c>
      <c r="B124" s="62" t="s">
        <v>163</v>
      </c>
      <c r="C124" s="31">
        <v>478.85</v>
      </c>
      <c r="D124" s="40">
        <v>484.3</v>
      </c>
      <c r="E124" s="40">
        <v>471.70000000000005</v>
      </c>
      <c r="F124" s="40">
        <v>464.55</v>
      </c>
      <c r="G124" s="40">
        <v>451.95000000000005</v>
      </c>
      <c r="H124" s="40">
        <v>491.45000000000005</v>
      </c>
      <c r="I124" s="40">
        <v>504.05000000000007</v>
      </c>
      <c r="J124" s="40">
        <v>511.20000000000005</v>
      </c>
      <c r="K124" s="31">
        <v>496.9</v>
      </c>
      <c r="L124" s="31">
        <v>477.15</v>
      </c>
      <c r="M124" s="31">
        <v>21.272020000000001</v>
      </c>
      <c r="N124" s="1"/>
      <c r="O124" s="1"/>
    </row>
    <row r="125" spans="1:15" ht="12.75" customHeight="1">
      <c r="A125" s="60">
        <v>116</v>
      </c>
      <c r="B125" s="62" t="s">
        <v>164</v>
      </c>
      <c r="C125" s="31">
        <v>1828.55</v>
      </c>
      <c r="D125" s="40">
        <v>1832.6666666666667</v>
      </c>
      <c r="E125" s="40">
        <v>1819.7833333333335</v>
      </c>
      <c r="F125" s="40">
        <v>1811.0166666666669</v>
      </c>
      <c r="G125" s="40">
        <v>1798.1333333333337</v>
      </c>
      <c r="H125" s="40">
        <v>1841.4333333333334</v>
      </c>
      <c r="I125" s="40">
        <v>1854.3166666666666</v>
      </c>
      <c r="J125" s="40">
        <v>1863.0833333333333</v>
      </c>
      <c r="K125" s="31">
        <v>1845.55</v>
      </c>
      <c r="L125" s="31">
        <v>1823.9</v>
      </c>
      <c r="M125" s="31">
        <v>25.840630000000001</v>
      </c>
      <c r="N125" s="1"/>
      <c r="O125" s="1"/>
    </row>
    <row r="126" spans="1:15" ht="12.75" customHeight="1">
      <c r="A126" s="60">
        <v>117</v>
      </c>
      <c r="B126" s="62" t="s">
        <v>165</v>
      </c>
      <c r="C126" s="31">
        <v>118</v>
      </c>
      <c r="D126" s="40">
        <v>118.21666666666665</v>
      </c>
      <c r="E126" s="40">
        <v>116.0333333333333</v>
      </c>
      <c r="F126" s="40">
        <v>114.06666666666665</v>
      </c>
      <c r="G126" s="40">
        <v>111.8833333333333</v>
      </c>
      <c r="H126" s="40">
        <v>120.18333333333331</v>
      </c>
      <c r="I126" s="40">
        <v>122.36666666666667</v>
      </c>
      <c r="J126" s="40">
        <v>124.33333333333331</v>
      </c>
      <c r="K126" s="31">
        <v>120.4</v>
      </c>
      <c r="L126" s="31">
        <v>116.25</v>
      </c>
      <c r="M126" s="31">
        <v>132.52964</v>
      </c>
      <c r="N126" s="1"/>
      <c r="O126" s="1"/>
    </row>
    <row r="127" spans="1:15" ht="12.75" customHeight="1">
      <c r="A127" s="60">
        <v>118</v>
      </c>
      <c r="B127" s="62" t="s">
        <v>171</v>
      </c>
      <c r="C127" s="31">
        <v>3817.15</v>
      </c>
      <c r="D127" s="40">
        <v>3865.0499999999997</v>
      </c>
      <c r="E127" s="40">
        <v>3755.0999999999995</v>
      </c>
      <c r="F127" s="40">
        <v>3693.0499999999997</v>
      </c>
      <c r="G127" s="40">
        <v>3583.0999999999995</v>
      </c>
      <c r="H127" s="40">
        <v>3927.0999999999995</v>
      </c>
      <c r="I127" s="40">
        <v>4037.0499999999993</v>
      </c>
      <c r="J127" s="40">
        <v>4099.0999999999995</v>
      </c>
      <c r="K127" s="31">
        <v>3975</v>
      </c>
      <c r="L127" s="31">
        <v>3803</v>
      </c>
      <c r="M127" s="31">
        <v>5.8161399999999999</v>
      </c>
      <c r="N127" s="1"/>
      <c r="O127" s="1"/>
    </row>
    <row r="128" spans="1:15" ht="12.75" customHeight="1">
      <c r="A128" s="60">
        <v>119</v>
      </c>
      <c r="B128" s="62" t="s">
        <v>168</v>
      </c>
      <c r="C128" s="31">
        <v>389.65</v>
      </c>
      <c r="D128" s="40">
        <v>394.16666666666669</v>
      </c>
      <c r="E128" s="40">
        <v>382.48333333333335</v>
      </c>
      <c r="F128" s="40">
        <v>375.31666666666666</v>
      </c>
      <c r="G128" s="40">
        <v>363.63333333333333</v>
      </c>
      <c r="H128" s="40">
        <v>401.33333333333337</v>
      </c>
      <c r="I128" s="40">
        <v>413.01666666666665</v>
      </c>
      <c r="J128" s="40">
        <v>420.18333333333339</v>
      </c>
      <c r="K128" s="31">
        <v>405.85</v>
      </c>
      <c r="L128" s="31">
        <v>387</v>
      </c>
      <c r="M128" s="31">
        <v>34.852910000000001</v>
      </c>
      <c r="N128" s="1"/>
      <c r="O128" s="1"/>
    </row>
    <row r="129" spans="1:15" ht="12.75" customHeight="1">
      <c r="A129" s="60">
        <v>120</v>
      </c>
      <c r="B129" s="62" t="s">
        <v>170</v>
      </c>
      <c r="C129" s="31">
        <v>4956.6499999999996</v>
      </c>
      <c r="D129" s="40">
        <v>4959.4666666666662</v>
      </c>
      <c r="E129" s="40">
        <v>4908.0333333333328</v>
      </c>
      <c r="F129" s="40">
        <v>4859.416666666667</v>
      </c>
      <c r="G129" s="40">
        <v>4807.9833333333336</v>
      </c>
      <c r="H129" s="40">
        <v>5008.0833333333321</v>
      </c>
      <c r="I129" s="40">
        <v>5059.5166666666646</v>
      </c>
      <c r="J129" s="40">
        <v>5108.1333333333314</v>
      </c>
      <c r="K129" s="31">
        <v>5010.8999999999996</v>
      </c>
      <c r="L129" s="31">
        <v>4910.8500000000004</v>
      </c>
      <c r="M129" s="31">
        <v>2.6303899999999998</v>
      </c>
      <c r="N129" s="1"/>
      <c r="O129" s="1"/>
    </row>
    <row r="130" spans="1:15" ht="12.75" customHeight="1">
      <c r="A130" s="60">
        <v>121</v>
      </c>
      <c r="B130" s="62" t="s">
        <v>169</v>
      </c>
      <c r="C130" s="31">
        <v>2389.5500000000002</v>
      </c>
      <c r="D130" s="40">
        <v>2399.9333333333334</v>
      </c>
      <c r="E130" s="40">
        <v>2372.8666666666668</v>
      </c>
      <c r="F130" s="40">
        <v>2356.1833333333334</v>
      </c>
      <c r="G130" s="40">
        <v>2329.1166666666668</v>
      </c>
      <c r="H130" s="40">
        <v>2416.6166666666668</v>
      </c>
      <c r="I130" s="40">
        <v>2443.6833333333334</v>
      </c>
      <c r="J130" s="40">
        <v>2460.3666666666668</v>
      </c>
      <c r="K130" s="31">
        <v>2427</v>
      </c>
      <c r="L130" s="31">
        <v>2383.25</v>
      </c>
      <c r="M130" s="31">
        <v>12.12955</v>
      </c>
      <c r="N130" s="1"/>
      <c r="O130" s="1"/>
    </row>
    <row r="131" spans="1:15" ht="12.75" customHeight="1">
      <c r="A131" s="60">
        <v>122</v>
      </c>
      <c r="B131" s="62" t="s">
        <v>167</v>
      </c>
      <c r="C131" s="31">
        <v>350.65</v>
      </c>
      <c r="D131" s="40">
        <v>352.45</v>
      </c>
      <c r="E131" s="40">
        <v>347.25</v>
      </c>
      <c r="F131" s="40">
        <v>343.85</v>
      </c>
      <c r="G131" s="40">
        <v>338.65000000000003</v>
      </c>
      <c r="H131" s="40">
        <v>355.84999999999997</v>
      </c>
      <c r="I131" s="40">
        <v>361.0499999999999</v>
      </c>
      <c r="J131" s="40">
        <v>364.44999999999993</v>
      </c>
      <c r="K131" s="31">
        <v>357.65</v>
      </c>
      <c r="L131" s="31">
        <v>349.05</v>
      </c>
      <c r="M131" s="31">
        <v>11.760389999999999</v>
      </c>
      <c r="N131" s="1"/>
      <c r="O131" s="1"/>
    </row>
    <row r="132" spans="1:15" ht="12.75" customHeight="1">
      <c r="A132" s="60">
        <v>123</v>
      </c>
      <c r="B132" s="62" t="s">
        <v>287</v>
      </c>
      <c r="C132" s="31">
        <v>624.95000000000005</v>
      </c>
      <c r="D132" s="40">
        <v>631.5333333333333</v>
      </c>
      <c r="E132" s="40">
        <v>616.16666666666663</v>
      </c>
      <c r="F132" s="40">
        <v>607.38333333333333</v>
      </c>
      <c r="G132" s="40">
        <v>592.01666666666665</v>
      </c>
      <c r="H132" s="40">
        <v>640.31666666666661</v>
      </c>
      <c r="I132" s="40">
        <v>655.68333333333339</v>
      </c>
      <c r="J132" s="40">
        <v>664.46666666666658</v>
      </c>
      <c r="K132" s="31">
        <v>646.9</v>
      </c>
      <c r="L132" s="31">
        <v>622.75</v>
      </c>
      <c r="M132" s="31">
        <v>15.38801</v>
      </c>
      <c r="N132" s="1"/>
      <c r="O132" s="1"/>
    </row>
    <row r="133" spans="1:15" ht="12.75" customHeight="1">
      <c r="A133" s="60">
        <v>124</v>
      </c>
      <c r="B133" s="62" t="s">
        <v>288</v>
      </c>
      <c r="C133" s="31">
        <v>4368.8</v>
      </c>
      <c r="D133" s="40">
        <v>4420.8833333333332</v>
      </c>
      <c r="E133" s="40">
        <v>4303.5666666666666</v>
      </c>
      <c r="F133" s="40">
        <v>4238.333333333333</v>
      </c>
      <c r="G133" s="40">
        <v>4121.0166666666664</v>
      </c>
      <c r="H133" s="40">
        <v>4486.1166666666668</v>
      </c>
      <c r="I133" s="40">
        <v>4603.4333333333325</v>
      </c>
      <c r="J133" s="40">
        <v>4668.666666666667</v>
      </c>
      <c r="K133" s="31">
        <v>4538.2</v>
      </c>
      <c r="L133" s="31">
        <v>4355.6499999999996</v>
      </c>
      <c r="M133" s="31">
        <v>0.51232</v>
      </c>
      <c r="N133" s="1"/>
      <c r="O133" s="1"/>
    </row>
    <row r="134" spans="1:15" ht="12.75" customHeight="1">
      <c r="A134" s="60">
        <v>125</v>
      </c>
      <c r="B134" s="62" t="s">
        <v>172</v>
      </c>
      <c r="C134" s="31">
        <v>858.25</v>
      </c>
      <c r="D134" s="40">
        <v>856.7833333333333</v>
      </c>
      <c r="E134" s="40">
        <v>847.76666666666665</v>
      </c>
      <c r="F134" s="40">
        <v>837.2833333333333</v>
      </c>
      <c r="G134" s="40">
        <v>828.26666666666665</v>
      </c>
      <c r="H134" s="40">
        <v>867.26666666666665</v>
      </c>
      <c r="I134" s="40">
        <v>876.2833333333333</v>
      </c>
      <c r="J134" s="40">
        <v>886.76666666666665</v>
      </c>
      <c r="K134" s="31">
        <v>865.8</v>
      </c>
      <c r="L134" s="31">
        <v>846.3</v>
      </c>
      <c r="M134" s="31">
        <v>21.717479999999998</v>
      </c>
      <c r="N134" s="1"/>
      <c r="O134" s="1"/>
    </row>
    <row r="135" spans="1:15" ht="12.75" customHeight="1">
      <c r="A135" s="60">
        <v>126</v>
      </c>
      <c r="B135" s="62" t="s">
        <v>185</v>
      </c>
      <c r="C135" s="31">
        <v>99492.05</v>
      </c>
      <c r="D135" s="40">
        <v>99449.7</v>
      </c>
      <c r="E135" s="40">
        <v>98922.4</v>
      </c>
      <c r="F135" s="40">
        <v>98352.75</v>
      </c>
      <c r="G135" s="40">
        <v>97825.45</v>
      </c>
      <c r="H135" s="40">
        <v>100019.34999999999</v>
      </c>
      <c r="I135" s="40">
        <v>100546.65000000001</v>
      </c>
      <c r="J135" s="40">
        <v>101116.29999999999</v>
      </c>
      <c r="K135" s="31">
        <v>99977</v>
      </c>
      <c r="L135" s="31">
        <v>98880.05</v>
      </c>
      <c r="M135" s="31">
        <v>4.6699999999999998E-2</v>
      </c>
      <c r="N135" s="1"/>
      <c r="O135" s="1"/>
    </row>
    <row r="136" spans="1:15" ht="12.75" customHeight="1">
      <c r="A136" s="60">
        <v>127</v>
      </c>
      <c r="B136" s="62" t="s">
        <v>174</v>
      </c>
      <c r="C136" s="31">
        <v>305.7</v>
      </c>
      <c r="D136" s="40">
        <v>306.11666666666667</v>
      </c>
      <c r="E136" s="40">
        <v>300.73333333333335</v>
      </c>
      <c r="F136" s="40">
        <v>295.76666666666665</v>
      </c>
      <c r="G136" s="40">
        <v>290.38333333333333</v>
      </c>
      <c r="H136" s="40">
        <v>311.08333333333337</v>
      </c>
      <c r="I136" s="40">
        <v>316.4666666666667</v>
      </c>
      <c r="J136" s="40">
        <v>321.43333333333339</v>
      </c>
      <c r="K136" s="31">
        <v>311.5</v>
      </c>
      <c r="L136" s="31">
        <v>301.14999999999998</v>
      </c>
      <c r="M136" s="31">
        <v>58.230559999999997</v>
      </c>
      <c r="N136" s="1"/>
      <c r="O136" s="1"/>
    </row>
    <row r="137" spans="1:15" ht="12.75" customHeight="1">
      <c r="A137" s="60">
        <v>128</v>
      </c>
      <c r="B137" s="62" t="s">
        <v>173</v>
      </c>
      <c r="C137" s="31">
        <v>1373.25</v>
      </c>
      <c r="D137" s="40">
        <v>1373.7833333333335</v>
      </c>
      <c r="E137" s="40">
        <v>1367.9666666666672</v>
      </c>
      <c r="F137" s="40">
        <v>1362.6833333333336</v>
      </c>
      <c r="G137" s="40">
        <v>1356.8666666666672</v>
      </c>
      <c r="H137" s="40">
        <v>1379.0666666666671</v>
      </c>
      <c r="I137" s="40">
        <v>1384.8833333333332</v>
      </c>
      <c r="J137" s="40">
        <v>1390.166666666667</v>
      </c>
      <c r="K137" s="31">
        <v>1379.6</v>
      </c>
      <c r="L137" s="31">
        <v>1368.5</v>
      </c>
      <c r="M137" s="31">
        <v>12.585900000000001</v>
      </c>
      <c r="N137" s="1"/>
      <c r="O137" s="1"/>
    </row>
    <row r="138" spans="1:15" ht="12.75" customHeight="1">
      <c r="A138" s="60">
        <v>129</v>
      </c>
      <c r="B138" s="62" t="s">
        <v>176</v>
      </c>
      <c r="C138" s="31">
        <v>528.5</v>
      </c>
      <c r="D138" s="40">
        <v>526.9</v>
      </c>
      <c r="E138" s="40">
        <v>523.9</v>
      </c>
      <c r="F138" s="40">
        <v>519.29999999999995</v>
      </c>
      <c r="G138" s="40">
        <v>516.29999999999995</v>
      </c>
      <c r="H138" s="40">
        <v>531.5</v>
      </c>
      <c r="I138" s="40">
        <v>534.5</v>
      </c>
      <c r="J138" s="40">
        <v>539.1</v>
      </c>
      <c r="K138" s="31">
        <v>529.9</v>
      </c>
      <c r="L138" s="31">
        <v>522.29999999999995</v>
      </c>
      <c r="M138" s="31">
        <v>10.08663</v>
      </c>
      <c r="N138" s="1"/>
      <c r="O138" s="1"/>
    </row>
    <row r="139" spans="1:15" ht="12.75" customHeight="1">
      <c r="A139" s="60">
        <v>130</v>
      </c>
      <c r="B139" s="62" t="s">
        <v>177</v>
      </c>
      <c r="C139" s="31">
        <v>9327.2999999999993</v>
      </c>
      <c r="D139" s="40">
        <v>9353.1</v>
      </c>
      <c r="E139" s="40">
        <v>9279.2000000000007</v>
      </c>
      <c r="F139" s="40">
        <v>9231.1</v>
      </c>
      <c r="G139" s="40">
        <v>9157.2000000000007</v>
      </c>
      <c r="H139" s="40">
        <v>9401.2000000000007</v>
      </c>
      <c r="I139" s="40">
        <v>9475.0999999999985</v>
      </c>
      <c r="J139" s="40">
        <v>9523.2000000000007</v>
      </c>
      <c r="K139" s="31">
        <v>9427</v>
      </c>
      <c r="L139" s="31">
        <v>9305</v>
      </c>
      <c r="M139" s="31">
        <v>3.09138</v>
      </c>
      <c r="N139" s="1"/>
      <c r="O139" s="1"/>
    </row>
    <row r="140" spans="1:15" ht="12.75" customHeight="1">
      <c r="A140" s="60">
        <v>131</v>
      </c>
      <c r="B140" s="62" t="s">
        <v>181</v>
      </c>
      <c r="C140" s="31">
        <v>747.4</v>
      </c>
      <c r="D140" s="40">
        <v>758</v>
      </c>
      <c r="E140" s="40">
        <v>733.55</v>
      </c>
      <c r="F140" s="40">
        <v>719.69999999999993</v>
      </c>
      <c r="G140" s="40">
        <v>695.24999999999989</v>
      </c>
      <c r="H140" s="40">
        <v>771.85</v>
      </c>
      <c r="I140" s="40">
        <v>796.30000000000007</v>
      </c>
      <c r="J140" s="40">
        <v>810.15000000000009</v>
      </c>
      <c r="K140" s="31">
        <v>782.45</v>
      </c>
      <c r="L140" s="31">
        <v>744.15</v>
      </c>
      <c r="M140" s="31">
        <v>21.874130000000001</v>
      </c>
      <c r="N140" s="1"/>
      <c r="O140" s="1"/>
    </row>
    <row r="141" spans="1:15" ht="12.75" customHeight="1">
      <c r="A141" s="60">
        <v>132</v>
      </c>
      <c r="B141" s="62" t="s">
        <v>289</v>
      </c>
      <c r="C141" s="31">
        <v>580.54999999999995</v>
      </c>
      <c r="D141" s="40">
        <v>577.1</v>
      </c>
      <c r="E141" s="40">
        <v>568.70000000000005</v>
      </c>
      <c r="F141" s="40">
        <v>556.85</v>
      </c>
      <c r="G141" s="40">
        <v>548.45000000000005</v>
      </c>
      <c r="H141" s="40">
        <v>588.95000000000005</v>
      </c>
      <c r="I141" s="40">
        <v>597.34999999999991</v>
      </c>
      <c r="J141" s="40">
        <v>609.20000000000005</v>
      </c>
      <c r="K141" s="31">
        <v>585.5</v>
      </c>
      <c r="L141" s="31">
        <v>565.25</v>
      </c>
      <c r="M141" s="31">
        <v>14.64594</v>
      </c>
      <c r="N141" s="1"/>
      <c r="O141" s="1"/>
    </row>
    <row r="142" spans="1:15" ht="12.75" customHeight="1">
      <c r="A142" s="60">
        <v>133</v>
      </c>
      <c r="B142" s="62" t="s">
        <v>290</v>
      </c>
      <c r="C142" s="31">
        <v>56.55</v>
      </c>
      <c r="D142" s="40">
        <v>56.550000000000004</v>
      </c>
      <c r="E142" s="40">
        <v>55.350000000000009</v>
      </c>
      <c r="F142" s="40">
        <v>54.150000000000006</v>
      </c>
      <c r="G142" s="40">
        <v>52.95000000000001</v>
      </c>
      <c r="H142" s="40">
        <v>57.750000000000007</v>
      </c>
      <c r="I142" s="40">
        <v>58.95000000000001</v>
      </c>
      <c r="J142" s="40">
        <v>60.150000000000006</v>
      </c>
      <c r="K142" s="31">
        <v>57.75</v>
      </c>
      <c r="L142" s="31">
        <v>55.35</v>
      </c>
      <c r="M142" s="31">
        <v>31.804649999999999</v>
      </c>
      <c r="N142" s="1"/>
      <c r="O142" s="1"/>
    </row>
    <row r="143" spans="1:15" ht="12.75" customHeight="1">
      <c r="A143" s="60">
        <v>134</v>
      </c>
      <c r="B143" s="62" t="s">
        <v>184</v>
      </c>
      <c r="C143" s="31">
        <v>1831.05</v>
      </c>
      <c r="D143" s="40">
        <v>1838.1166666666668</v>
      </c>
      <c r="E143" s="40">
        <v>1819.2333333333336</v>
      </c>
      <c r="F143" s="40">
        <v>1807.4166666666667</v>
      </c>
      <c r="G143" s="40">
        <v>1788.5333333333335</v>
      </c>
      <c r="H143" s="40">
        <v>1849.9333333333336</v>
      </c>
      <c r="I143" s="40">
        <v>1868.8166666666668</v>
      </c>
      <c r="J143" s="40">
        <v>1880.6333333333337</v>
      </c>
      <c r="K143" s="31">
        <v>1857</v>
      </c>
      <c r="L143" s="31">
        <v>1826.3</v>
      </c>
      <c r="M143" s="31">
        <v>3.4742899999999999</v>
      </c>
      <c r="N143" s="1"/>
      <c r="O143" s="1"/>
    </row>
    <row r="144" spans="1:15" ht="12.75" customHeight="1">
      <c r="A144" s="60">
        <v>135</v>
      </c>
      <c r="B144" s="62" t="s">
        <v>186</v>
      </c>
      <c r="C144" s="31">
        <v>1221.8499999999999</v>
      </c>
      <c r="D144" s="40">
        <v>1214.6333333333332</v>
      </c>
      <c r="E144" s="40">
        <v>1202.2666666666664</v>
      </c>
      <c r="F144" s="40">
        <v>1182.6833333333332</v>
      </c>
      <c r="G144" s="40">
        <v>1170.3166666666664</v>
      </c>
      <c r="H144" s="40">
        <v>1234.2166666666665</v>
      </c>
      <c r="I144" s="40">
        <v>1246.5833333333333</v>
      </c>
      <c r="J144" s="40">
        <v>1266.1666666666665</v>
      </c>
      <c r="K144" s="31">
        <v>1227</v>
      </c>
      <c r="L144" s="31">
        <v>1195.05</v>
      </c>
      <c r="M144" s="31">
        <v>4.6878900000000003</v>
      </c>
      <c r="N144" s="1"/>
      <c r="O144" s="1"/>
    </row>
    <row r="145" spans="1:15" ht="12.75" customHeight="1">
      <c r="A145" s="60">
        <v>136</v>
      </c>
      <c r="B145" s="62" t="s">
        <v>193</v>
      </c>
      <c r="C145" s="31">
        <v>186.7</v>
      </c>
      <c r="D145" s="40">
        <v>185.98333333333335</v>
      </c>
      <c r="E145" s="40">
        <v>184.4666666666667</v>
      </c>
      <c r="F145" s="40">
        <v>182.23333333333335</v>
      </c>
      <c r="G145" s="40">
        <v>180.7166666666667</v>
      </c>
      <c r="H145" s="40">
        <v>188.2166666666667</v>
      </c>
      <c r="I145" s="40">
        <v>189.73333333333335</v>
      </c>
      <c r="J145" s="40">
        <v>191.9666666666667</v>
      </c>
      <c r="K145" s="31">
        <v>187.5</v>
      </c>
      <c r="L145" s="31">
        <v>183.75</v>
      </c>
      <c r="M145" s="31">
        <v>152.55365</v>
      </c>
      <c r="N145" s="1"/>
      <c r="O145" s="1"/>
    </row>
    <row r="146" spans="1:15" ht="12.75" customHeight="1">
      <c r="A146" s="60">
        <v>137</v>
      </c>
      <c r="B146" s="62" t="s">
        <v>187</v>
      </c>
      <c r="C146" s="31">
        <v>81.400000000000006</v>
      </c>
      <c r="D146" s="40">
        <v>82.016666666666666</v>
      </c>
      <c r="E146" s="40">
        <v>80.533333333333331</v>
      </c>
      <c r="F146" s="40">
        <v>79.666666666666671</v>
      </c>
      <c r="G146" s="40">
        <v>78.183333333333337</v>
      </c>
      <c r="H146" s="40">
        <v>82.883333333333326</v>
      </c>
      <c r="I146" s="40">
        <v>84.366666666666646</v>
      </c>
      <c r="J146" s="40">
        <v>85.23333333333332</v>
      </c>
      <c r="K146" s="31">
        <v>83.5</v>
      </c>
      <c r="L146" s="31">
        <v>81.150000000000006</v>
      </c>
      <c r="M146" s="31">
        <v>61.979570000000002</v>
      </c>
      <c r="N146" s="1"/>
      <c r="O146" s="1"/>
    </row>
    <row r="147" spans="1:15" ht="12.75" customHeight="1">
      <c r="A147" s="60">
        <v>138</v>
      </c>
      <c r="B147" s="62" t="s">
        <v>189</v>
      </c>
      <c r="C147" s="31">
        <v>4458.5</v>
      </c>
      <c r="D147" s="40">
        <v>4492.3499999999995</v>
      </c>
      <c r="E147" s="40">
        <v>4407.2999999999993</v>
      </c>
      <c r="F147" s="40">
        <v>4356.0999999999995</v>
      </c>
      <c r="G147" s="40">
        <v>4271.0499999999993</v>
      </c>
      <c r="H147" s="40">
        <v>4543.5499999999993</v>
      </c>
      <c r="I147" s="40">
        <v>4628.6000000000004</v>
      </c>
      <c r="J147" s="40">
        <v>4679.7999999999993</v>
      </c>
      <c r="K147" s="31">
        <v>4577.3999999999996</v>
      </c>
      <c r="L147" s="31">
        <v>4441.1499999999996</v>
      </c>
      <c r="M147" s="31">
        <v>1.1902699999999999</v>
      </c>
      <c r="N147" s="1"/>
      <c r="O147" s="1"/>
    </row>
    <row r="148" spans="1:15" ht="12.75" customHeight="1">
      <c r="A148" s="60">
        <v>139</v>
      </c>
      <c r="B148" s="62" t="s">
        <v>190</v>
      </c>
      <c r="C148" s="31">
        <v>22536.85</v>
      </c>
      <c r="D148" s="40">
        <v>22536.816666666669</v>
      </c>
      <c r="E148" s="40">
        <v>22453.683333333338</v>
      </c>
      <c r="F148" s="40">
        <v>22370.51666666667</v>
      </c>
      <c r="G148" s="40">
        <v>22287.383333333339</v>
      </c>
      <c r="H148" s="40">
        <v>22619.983333333337</v>
      </c>
      <c r="I148" s="40">
        <v>22703.116666666669</v>
      </c>
      <c r="J148" s="40">
        <v>22786.283333333336</v>
      </c>
      <c r="K148" s="31">
        <v>22619.95</v>
      </c>
      <c r="L148" s="31">
        <v>22453.65</v>
      </c>
      <c r="M148" s="31">
        <v>0.43514999999999998</v>
      </c>
      <c r="N148" s="1"/>
      <c r="O148" s="1"/>
    </row>
    <row r="149" spans="1:15" ht="12.75" customHeight="1">
      <c r="A149" s="60">
        <v>140</v>
      </c>
      <c r="B149" s="62" t="s">
        <v>291</v>
      </c>
      <c r="C149" s="31">
        <v>250.5</v>
      </c>
      <c r="D149" s="40">
        <v>252.08333333333334</v>
      </c>
      <c r="E149" s="40">
        <v>247.16666666666669</v>
      </c>
      <c r="F149" s="40">
        <v>243.83333333333334</v>
      </c>
      <c r="G149" s="40">
        <v>238.91666666666669</v>
      </c>
      <c r="H149" s="40">
        <v>255.41666666666669</v>
      </c>
      <c r="I149" s="40">
        <v>260.33333333333337</v>
      </c>
      <c r="J149" s="40">
        <v>263.66666666666669</v>
      </c>
      <c r="K149" s="31">
        <v>257</v>
      </c>
      <c r="L149" s="31">
        <v>248.75</v>
      </c>
      <c r="M149" s="31">
        <v>4.6055200000000003</v>
      </c>
      <c r="N149" s="1"/>
      <c r="O149" s="1"/>
    </row>
    <row r="150" spans="1:15" ht="12.75" customHeight="1">
      <c r="A150" s="60">
        <v>141</v>
      </c>
      <c r="B150" s="62" t="s">
        <v>194</v>
      </c>
      <c r="C150" s="31">
        <v>983.95</v>
      </c>
      <c r="D150" s="40">
        <v>989.56666666666661</v>
      </c>
      <c r="E150" s="40">
        <v>971.38333333333321</v>
      </c>
      <c r="F150" s="40">
        <v>958.81666666666661</v>
      </c>
      <c r="G150" s="40">
        <v>940.63333333333321</v>
      </c>
      <c r="H150" s="40">
        <v>1002.1333333333332</v>
      </c>
      <c r="I150" s="40">
        <v>1020.3166666666666</v>
      </c>
      <c r="J150" s="40">
        <v>1032.8833333333332</v>
      </c>
      <c r="K150" s="31">
        <v>1007.75</v>
      </c>
      <c r="L150" s="31">
        <v>977</v>
      </c>
      <c r="M150" s="31">
        <v>4.5963500000000002</v>
      </c>
      <c r="N150" s="1"/>
      <c r="O150" s="1"/>
    </row>
    <row r="151" spans="1:15" ht="12.75" customHeight="1">
      <c r="A151" s="60">
        <v>142</v>
      </c>
      <c r="B151" s="62" t="s">
        <v>196</v>
      </c>
      <c r="C151" s="31">
        <v>156.9</v>
      </c>
      <c r="D151" s="40">
        <v>157.1</v>
      </c>
      <c r="E151" s="40">
        <v>155.19999999999999</v>
      </c>
      <c r="F151" s="40">
        <v>153.5</v>
      </c>
      <c r="G151" s="40">
        <v>151.6</v>
      </c>
      <c r="H151" s="40">
        <v>158.79999999999998</v>
      </c>
      <c r="I151" s="40">
        <v>160.70000000000002</v>
      </c>
      <c r="J151" s="40">
        <v>162.39999999999998</v>
      </c>
      <c r="K151" s="31">
        <v>159</v>
      </c>
      <c r="L151" s="31">
        <v>155.4</v>
      </c>
      <c r="M151" s="31">
        <v>87.226500000000001</v>
      </c>
      <c r="N151" s="1"/>
      <c r="O151" s="1"/>
    </row>
    <row r="152" spans="1:15" ht="12.75" customHeight="1">
      <c r="A152" s="60">
        <v>143</v>
      </c>
      <c r="B152" s="62" t="s">
        <v>292</v>
      </c>
      <c r="C152" s="31">
        <v>243.75</v>
      </c>
      <c r="D152" s="40">
        <v>244.46666666666667</v>
      </c>
      <c r="E152" s="40">
        <v>241.93333333333334</v>
      </c>
      <c r="F152" s="40">
        <v>240.11666666666667</v>
      </c>
      <c r="G152" s="40">
        <v>237.58333333333334</v>
      </c>
      <c r="H152" s="40">
        <v>246.28333333333333</v>
      </c>
      <c r="I152" s="40">
        <v>248.81666666666669</v>
      </c>
      <c r="J152" s="40">
        <v>250.63333333333333</v>
      </c>
      <c r="K152" s="31">
        <v>247</v>
      </c>
      <c r="L152" s="31">
        <v>242.65</v>
      </c>
      <c r="M152" s="31">
        <v>10.574619999999999</v>
      </c>
      <c r="N152" s="1"/>
      <c r="O152" s="1"/>
    </row>
    <row r="153" spans="1:15" ht="12.75" customHeight="1">
      <c r="A153" s="60">
        <v>144</v>
      </c>
      <c r="B153" s="62" t="s">
        <v>293</v>
      </c>
      <c r="C153" s="31">
        <v>841.7</v>
      </c>
      <c r="D153" s="40">
        <v>849.20000000000016</v>
      </c>
      <c r="E153" s="40">
        <v>826.95000000000027</v>
      </c>
      <c r="F153" s="40">
        <v>812.20000000000016</v>
      </c>
      <c r="G153" s="40">
        <v>789.95000000000027</v>
      </c>
      <c r="H153" s="40">
        <v>863.95000000000027</v>
      </c>
      <c r="I153" s="40">
        <v>886.2</v>
      </c>
      <c r="J153" s="40">
        <v>900.95000000000027</v>
      </c>
      <c r="K153" s="31">
        <v>871.45</v>
      </c>
      <c r="L153" s="31">
        <v>834.45</v>
      </c>
      <c r="M153" s="31">
        <v>25.65549</v>
      </c>
      <c r="N153" s="1"/>
      <c r="O153" s="1"/>
    </row>
    <row r="154" spans="1:15" ht="12.75" customHeight="1">
      <c r="A154" s="60">
        <v>145</v>
      </c>
      <c r="B154" s="62" t="s">
        <v>195</v>
      </c>
      <c r="C154" s="31">
        <v>3813.25</v>
      </c>
      <c r="D154" s="40">
        <v>3806.4500000000003</v>
      </c>
      <c r="E154" s="40">
        <v>3752.9000000000005</v>
      </c>
      <c r="F154" s="40">
        <v>3692.55</v>
      </c>
      <c r="G154" s="40">
        <v>3639.0000000000005</v>
      </c>
      <c r="H154" s="40">
        <v>3866.8000000000006</v>
      </c>
      <c r="I154" s="40">
        <v>3920.3500000000008</v>
      </c>
      <c r="J154" s="40">
        <v>3980.7000000000007</v>
      </c>
      <c r="K154" s="31">
        <v>3860</v>
      </c>
      <c r="L154" s="31">
        <v>3746.1</v>
      </c>
      <c r="M154" s="31">
        <v>0.80101</v>
      </c>
      <c r="N154" s="1"/>
      <c r="O154" s="1"/>
    </row>
    <row r="155" spans="1:15" ht="12.75" customHeight="1">
      <c r="A155" s="60">
        <v>146</v>
      </c>
      <c r="B155" s="62" t="s">
        <v>294</v>
      </c>
      <c r="C155" s="31">
        <v>656.95</v>
      </c>
      <c r="D155" s="40">
        <v>665.26666666666677</v>
      </c>
      <c r="E155" s="40">
        <v>640.53333333333353</v>
      </c>
      <c r="F155" s="40">
        <v>624.11666666666679</v>
      </c>
      <c r="G155" s="40">
        <v>599.38333333333355</v>
      </c>
      <c r="H155" s="40">
        <v>681.68333333333351</v>
      </c>
      <c r="I155" s="40">
        <v>706.41666666666686</v>
      </c>
      <c r="J155" s="40">
        <v>722.83333333333348</v>
      </c>
      <c r="K155" s="31">
        <v>690</v>
      </c>
      <c r="L155" s="31">
        <v>648.85</v>
      </c>
      <c r="M155" s="31">
        <v>42.076500000000003</v>
      </c>
      <c r="N155" s="1"/>
      <c r="O155" s="1"/>
    </row>
    <row r="156" spans="1:15" ht="12.75" customHeight="1">
      <c r="A156" s="60">
        <v>147</v>
      </c>
      <c r="B156" s="62" t="s">
        <v>203</v>
      </c>
      <c r="C156" s="31">
        <v>3807.4</v>
      </c>
      <c r="D156" s="40">
        <v>3822.6666666666665</v>
      </c>
      <c r="E156" s="40">
        <v>3777.4833333333331</v>
      </c>
      <c r="F156" s="40">
        <v>3747.5666666666666</v>
      </c>
      <c r="G156" s="40">
        <v>3702.3833333333332</v>
      </c>
      <c r="H156" s="40">
        <v>3852.583333333333</v>
      </c>
      <c r="I156" s="40">
        <v>3897.7666666666664</v>
      </c>
      <c r="J156" s="40">
        <v>3927.6833333333329</v>
      </c>
      <c r="K156" s="31">
        <v>3867.85</v>
      </c>
      <c r="L156" s="31">
        <v>3792.75</v>
      </c>
      <c r="M156" s="31">
        <v>4.0918200000000002</v>
      </c>
      <c r="N156" s="1"/>
      <c r="O156" s="1"/>
    </row>
    <row r="157" spans="1:15" ht="12.75" customHeight="1">
      <c r="A157" s="60">
        <v>148</v>
      </c>
      <c r="B157" s="62" t="s">
        <v>197</v>
      </c>
      <c r="C157" s="31">
        <v>37676.5</v>
      </c>
      <c r="D157" s="40">
        <v>37732.01666666667</v>
      </c>
      <c r="E157" s="40">
        <v>37278.03333333334</v>
      </c>
      <c r="F157" s="40">
        <v>36879.566666666673</v>
      </c>
      <c r="G157" s="40">
        <v>36425.583333333343</v>
      </c>
      <c r="H157" s="40">
        <v>38130.483333333337</v>
      </c>
      <c r="I157" s="40">
        <v>38584.46666666666</v>
      </c>
      <c r="J157" s="40">
        <v>38982.933333333334</v>
      </c>
      <c r="K157" s="31">
        <v>38186</v>
      </c>
      <c r="L157" s="31">
        <v>37333.550000000003</v>
      </c>
      <c r="M157" s="31">
        <v>0.16827</v>
      </c>
      <c r="N157" s="1"/>
      <c r="O157" s="1"/>
    </row>
    <row r="158" spans="1:15" ht="12.75" customHeight="1">
      <c r="A158" s="60">
        <v>149</v>
      </c>
      <c r="B158" s="62" t="s">
        <v>295</v>
      </c>
      <c r="C158" s="31">
        <v>1181.8499999999999</v>
      </c>
      <c r="D158" s="40">
        <v>1176.5166666666667</v>
      </c>
      <c r="E158" s="40">
        <v>1163.3333333333333</v>
      </c>
      <c r="F158" s="40">
        <v>1144.8166666666666</v>
      </c>
      <c r="G158" s="40">
        <v>1131.6333333333332</v>
      </c>
      <c r="H158" s="40">
        <v>1195.0333333333333</v>
      </c>
      <c r="I158" s="40">
        <v>1208.2166666666667</v>
      </c>
      <c r="J158" s="40">
        <v>1226.7333333333333</v>
      </c>
      <c r="K158" s="31">
        <v>1189.7</v>
      </c>
      <c r="L158" s="31">
        <v>1158</v>
      </c>
      <c r="M158" s="31">
        <v>1.5243800000000001</v>
      </c>
      <c r="N158" s="1"/>
      <c r="O158" s="1"/>
    </row>
    <row r="159" spans="1:15" ht="12.75" customHeight="1">
      <c r="A159" s="60">
        <v>150</v>
      </c>
      <c r="B159" s="62" t="s">
        <v>199</v>
      </c>
      <c r="C159" s="31">
        <v>4804.8500000000004</v>
      </c>
      <c r="D159" s="40">
        <v>4815.05</v>
      </c>
      <c r="E159" s="40">
        <v>4771.1500000000005</v>
      </c>
      <c r="F159" s="40">
        <v>4737.4500000000007</v>
      </c>
      <c r="G159" s="40">
        <v>4693.5500000000011</v>
      </c>
      <c r="H159" s="40">
        <v>4848.75</v>
      </c>
      <c r="I159" s="40">
        <v>4892.6499999999996</v>
      </c>
      <c r="J159" s="40">
        <v>4926.3499999999995</v>
      </c>
      <c r="K159" s="31">
        <v>4858.95</v>
      </c>
      <c r="L159" s="31">
        <v>4781.3500000000004</v>
      </c>
      <c r="M159" s="31">
        <v>1.6460399999999999</v>
      </c>
      <c r="N159" s="1"/>
      <c r="O159" s="1"/>
    </row>
    <row r="160" spans="1:15" ht="12.75" customHeight="1">
      <c r="A160" s="60">
        <v>151</v>
      </c>
      <c r="B160" s="62" t="s">
        <v>200</v>
      </c>
      <c r="C160" s="31">
        <v>218.8</v>
      </c>
      <c r="D160" s="40">
        <v>220.1</v>
      </c>
      <c r="E160" s="40">
        <v>217.2</v>
      </c>
      <c r="F160" s="40">
        <v>215.6</v>
      </c>
      <c r="G160" s="40">
        <v>212.7</v>
      </c>
      <c r="H160" s="40">
        <v>221.7</v>
      </c>
      <c r="I160" s="40">
        <v>224.60000000000002</v>
      </c>
      <c r="J160" s="40">
        <v>226.2</v>
      </c>
      <c r="K160" s="31">
        <v>223</v>
      </c>
      <c r="L160" s="31">
        <v>218.5</v>
      </c>
      <c r="M160" s="31">
        <v>12.06748</v>
      </c>
      <c r="N160" s="1"/>
      <c r="O160" s="1"/>
    </row>
    <row r="161" spans="1:15" ht="12.75" customHeight="1">
      <c r="A161" s="60">
        <v>152</v>
      </c>
      <c r="B161" s="62" t="s">
        <v>202</v>
      </c>
      <c r="C161" s="31">
        <v>2658.3</v>
      </c>
      <c r="D161" s="40">
        <v>2659.2999999999997</v>
      </c>
      <c r="E161" s="40">
        <v>2634.9999999999995</v>
      </c>
      <c r="F161" s="40">
        <v>2611.6999999999998</v>
      </c>
      <c r="G161" s="40">
        <v>2587.3999999999996</v>
      </c>
      <c r="H161" s="40">
        <v>2682.5999999999995</v>
      </c>
      <c r="I161" s="40">
        <v>2706.8999999999996</v>
      </c>
      <c r="J161" s="40">
        <v>2730.1999999999994</v>
      </c>
      <c r="K161" s="31">
        <v>2683.6</v>
      </c>
      <c r="L161" s="31">
        <v>2636</v>
      </c>
      <c r="M161" s="31">
        <v>7.8958899999999996</v>
      </c>
      <c r="N161" s="1"/>
      <c r="O161" s="1"/>
    </row>
    <row r="162" spans="1:15" ht="12.75" customHeight="1">
      <c r="A162" s="60">
        <v>153</v>
      </c>
      <c r="B162" s="62" t="s">
        <v>205</v>
      </c>
      <c r="C162" s="31">
        <v>3427.65</v>
      </c>
      <c r="D162" s="40">
        <v>3451.35</v>
      </c>
      <c r="E162" s="40">
        <v>3391.5499999999997</v>
      </c>
      <c r="F162" s="40">
        <v>3355.45</v>
      </c>
      <c r="G162" s="40">
        <v>3295.6499999999996</v>
      </c>
      <c r="H162" s="40">
        <v>3487.45</v>
      </c>
      <c r="I162" s="40">
        <v>3547.25</v>
      </c>
      <c r="J162" s="40">
        <v>3583.35</v>
      </c>
      <c r="K162" s="31">
        <v>3511.15</v>
      </c>
      <c r="L162" s="31">
        <v>3415.25</v>
      </c>
      <c r="M162" s="31">
        <v>2.7256800000000001</v>
      </c>
      <c r="N162" s="1"/>
      <c r="O162" s="1"/>
    </row>
    <row r="163" spans="1:15" ht="12.75" customHeight="1">
      <c r="A163" s="60">
        <v>154</v>
      </c>
      <c r="B163" s="62" t="s">
        <v>296</v>
      </c>
      <c r="C163" s="31">
        <v>340.9</v>
      </c>
      <c r="D163" s="40">
        <v>342.88333333333338</v>
      </c>
      <c r="E163" s="40">
        <v>337.11666666666679</v>
      </c>
      <c r="F163" s="40">
        <v>333.33333333333343</v>
      </c>
      <c r="G163" s="40">
        <v>327.56666666666683</v>
      </c>
      <c r="H163" s="40">
        <v>346.66666666666674</v>
      </c>
      <c r="I163" s="40">
        <v>352.43333333333328</v>
      </c>
      <c r="J163" s="40">
        <v>356.2166666666667</v>
      </c>
      <c r="K163" s="31">
        <v>348.65</v>
      </c>
      <c r="L163" s="31">
        <v>339.1</v>
      </c>
      <c r="M163" s="31">
        <v>10.80362</v>
      </c>
      <c r="N163" s="1"/>
      <c r="O163" s="1"/>
    </row>
    <row r="164" spans="1:15" ht="12.75" customHeight="1">
      <c r="A164" s="60">
        <v>155</v>
      </c>
      <c r="B164" s="62" t="s">
        <v>201</v>
      </c>
      <c r="C164" s="31">
        <v>200.15</v>
      </c>
      <c r="D164" s="40">
        <v>201</v>
      </c>
      <c r="E164" s="40">
        <v>198</v>
      </c>
      <c r="F164" s="40">
        <v>195.85</v>
      </c>
      <c r="G164" s="40">
        <v>192.85</v>
      </c>
      <c r="H164" s="40">
        <v>203.15</v>
      </c>
      <c r="I164" s="40">
        <v>206.15</v>
      </c>
      <c r="J164" s="40">
        <v>208.3</v>
      </c>
      <c r="K164" s="31">
        <v>204</v>
      </c>
      <c r="L164" s="31">
        <v>198.85</v>
      </c>
      <c r="M164" s="31">
        <v>72.582700000000003</v>
      </c>
      <c r="N164" s="1"/>
      <c r="O164" s="1"/>
    </row>
    <row r="165" spans="1:15" ht="12.75" customHeight="1">
      <c r="A165" s="60">
        <v>156</v>
      </c>
      <c r="B165" s="62" t="s">
        <v>206</v>
      </c>
      <c r="C165" s="31">
        <v>250.1</v>
      </c>
      <c r="D165" s="40">
        <v>251.43333333333331</v>
      </c>
      <c r="E165" s="40">
        <v>248.21666666666661</v>
      </c>
      <c r="F165" s="40">
        <v>246.33333333333331</v>
      </c>
      <c r="G165" s="40">
        <v>243.11666666666662</v>
      </c>
      <c r="H165" s="40">
        <v>253.31666666666661</v>
      </c>
      <c r="I165" s="40">
        <v>256.5333333333333</v>
      </c>
      <c r="J165" s="40">
        <v>258.41666666666663</v>
      </c>
      <c r="K165" s="31">
        <v>254.65</v>
      </c>
      <c r="L165" s="31">
        <v>249.55</v>
      </c>
      <c r="M165" s="31">
        <v>41.950449999999996</v>
      </c>
      <c r="N165" s="1"/>
      <c r="O165" s="1"/>
    </row>
    <row r="166" spans="1:15" ht="12.75" customHeight="1">
      <c r="A166" s="60">
        <v>157</v>
      </c>
      <c r="B166" s="62" t="s">
        <v>297</v>
      </c>
      <c r="C166" s="31">
        <v>576.70000000000005</v>
      </c>
      <c r="D166" s="40">
        <v>575.36666666666667</v>
      </c>
      <c r="E166" s="40">
        <v>570.73333333333335</v>
      </c>
      <c r="F166" s="40">
        <v>564.76666666666665</v>
      </c>
      <c r="G166" s="40">
        <v>560.13333333333333</v>
      </c>
      <c r="H166" s="40">
        <v>581.33333333333337</v>
      </c>
      <c r="I166" s="40">
        <v>585.96666666666681</v>
      </c>
      <c r="J166" s="40">
        <v>591.93333333333339</v>
      </c>
      <c r="K166" s="31">
        <v>580</v>
      </c>
      <c r="L166" s="31">
        <v>569.4</v>
      </c>
      <c r="M166" s="31">
        <v>2.51634</v>
      </c>
      <c r="N166" s="1"/>
      <c r="O166" s="1"/>
    </row>
    <row r="167" spans="1:15" ht="12.75" customHeight="1">
      <c r="A167" s="60">
        <v>158</v>
      </c>
      <c r="B167" s="62" t="s">
        <v>298</v>
      </c>
      <c r="C167" s="31">
        <v>14227.6</v>
      </c>
      <c r="D167" s="40">
        <v>14201.449999999999</v>
      </c>
      <c r="E167" s="40">
        <v>14010.899999999998</v>
      </c>
      <c r="F167" s="40">
        <v>13794.199999999999</v>
      </c>
      <c r="G167" s="40">
        <v>13603.649999999998</v>
      </c>
      <c r="H167" s="40">
        <v>14418.149999999998</v>
      </c>
      <c r="I167" s="40">
        <v>14608.699999999997</v>
      </c>
      <c r="J167" s="40">
        <v>14825.399999999998</v>
      </c>
      <c r="K167" s="31">
        <v>14392</v>
      </c>
      <c r="L167" s="31">
        <v>13984.75</v>
      </c>
      <c r="M167" s="31">
        <v>0.12249</v>
      </c>
      <c r="N167" s="1"/>
      <c r="O167" s="1"/>
    </row>
    <row r="168" spans="1:15" ht="12.75" customHeight="1">
      <c r="A168" s="60">
        <v>159</v>
      </c>
      <c r="B168" s="62" t="s">
        <v>204</v>
      </c>
      <c r="C168" s="31">
        <v>50.5</v>
      </c>
      <c r="D168" s="40">
        <v>50.516666666666673</v>
      </c>
      <c r="E168" s="40">
        <v>50.133333333333347</v>
      </c>
      <c r="F168" s="40">
        <v>49.766666666666673</v>
      </c>
      <c r="G168" s="40">
        <v>49.383333333333347</v>
      </c>
      <c r="H168" s="40">
        <v>50.883333333333347</v>
      </c>
      <c r="I168" s="40">
        <v>51.266666666666673</v>
      </c>
      <c r="J168" s="40">
        <v>51.633333333333347</v>
      </c>
      <c r="K168" s="31">
        <v>50.9</v>
      </c>
      <c r="L168" s="31">
        <v>50.15</v>
      </c>
      <c r="M168" s="31">
        <v>285.05207000000001</v>
      </c>
      <c r="N168" s="1"/>
      <c r="O168" s="1"/>
    </row>
    <row r="169" spans="1:15" ht="12.75" customHeight="1">
      <c r="A169" s="60">
        <v>160</v>
      </c>
      <c r="B169" s="62" t="s">
        <v>212</v>
      </c>
      <c r="C169" s="31">
        <v>156</v>
      </c>
      <c r="D169" s="40">
        <v>157.44999999999999</v>
      </c>
      <c r="E169" s="40">
        <v>153.99999999999997</v>
      </c>
      <c r="F169" s="40">
        <v>151.99999999999997</v>
      </c>
      <c r="G169" s="40">
        <v>148.54999999999995</v>
      </c>
      <c r="H169" s="40">
        <v>159.44999999999999</v>
      </c>
      <c r="I169" s="40">
        <v>162.90000000000003</v>
      </c>
      <c r="J169" s="40">
        <v>164.9</v>
      </c>
      <c r="K169" s="31">
        <v>160.9</v>
      </c>
      <c r="L169" s="31">
        <v>155.44999999999999</v>
      </c>
      <c r="M169" s="31">
        <v>85.207819999999998</v>
      </c>
      <c r="N169" s="1"/>
      <c r="O169" s="1"/>
    </row>
    <row r="170" spans="1:15" ht="12.75" customHeight="1">
      <c r="A170" s="60">
        <v>161</v>
      </c>
      <c r="B170" s="62" t="s">
        <v>213</v>
      </c>
      <c r="C170" s="31">
        <v>2514.75</v>
      </c>
      <c r="D170" s="40">
        <v>2520.0499999999997</v>
      </c>
      <c r="E170" s="40">
        <v>2506.6999999999994</v>
      </c>
      <c r="F170" s="40">
        <v>2498.6499999999996</v>
      </c>
      <c r="G170" s="40">
        <v>2485.2999999999993</v>
      </c>
      <c r="H170" s="40">
        <v>2528.0999999999995</v>
      </c>
      <c r="I170" s="40">
        <v>2541.4499999999998</v>
      </c>
      <c r="J170" s="40">
        <v>2549.4999999999995</v>
      </c>
      <c r="K170" s="31">
        <v>2533.4</v>
      </c>
      <c r="L170" s="31">
        <v>2512</v>
      </c>
      <c r="M170" s="31">
        <v>30.59084</v>
      </c>
      <c r="N170" s="1"/>
      <c r="O170" s="1"/>
    </row>
    <row r="171" spans="1:15" ht="12.75" customHeight="1">
      <c r="A171" s="60">
        <v>162</v>
      </c>
      <c r="B171" s="62" t="s">
        <v>215</v>
      </c>
      <c r="C171" s="31">
        <v>857.1</v>
      </c>
      <c r="D171" s="40">
        <v>863.44999999999993</v>
      </c>
      <c r="E171" s="40">
        <v>847.89999999999986</v>
      </c>
      <c r="F171" s="40">
        <v>838.69999999999993</v>
      </c>
      <c r="G171" s="40">
        <v>823.14999999999986</v>
      </c>
      <c r="H171" s="40">
        <v>872.64999999999986</v>
      </c>
      <c r="I171" s="40">
        <v>888.19999999999982</v>
      </c>
      <c r="J171" s="40">
        <v>897.39999999999986</v>
      </c>
      <c r="K171" s="31">
        <v>879</v>
      </c>
      <c r="L171" s="31">
        <v>854.25</v>
      </c>
      <c r="M171" s="31">
        <v>11.008380000000001</v>
      </c>
      <c r="N171" s="1"/>
      <c r="O171" s="1"/>
    </row>
    <row r="172" spans="1:15" ht="12.75" customHeight="1">
      <c r="A172" s="60">
        <v>163</v>
      </c>
      <c r="B172" s="62" t="s">
        <v>216</v>
      </c>
      <c r="C172" s="31">
        <v>1262.7</v>
      </c>
      <c r="D172" s="40">
        <v>1266.0333333333335</v>
      </c>
      <c r="E172" s="40">
        <v>1257.166666666667</v>
      </c>
      <c r="F172" s="40">
        <v>1251.6333333333334</v>
      </c>
      <c r="G172" s="40">
        <v>1242.7666666666669</v>
      </c>
      <c r="H172" s="40">
        <v>1271.5666666666671</v>
      </c>
      <c r="I172" s="40">
        <v>1280.4333333333334</v>
      </c>
      <c r="J172" s="40">
        <v>1285.9666666666672</v>
      </c>
      <c r="K172" s="31">
        <v>1274.9000000000001</v>
      </c>
      <c r="L172" s="31">
        <v>1260.5</v>
      </c>
      <c r="M172" s="31">
        <v>10.767289999999999</v>
      </c>
      <c r="N172" s="1"/>
      <c r="O172" s="1"/>
    </row>
    <row r="173" spans="1:15" ht="12.75" customHeight="1">
      <c r="A173" s="60">
        <v>164</v>
      </c>
      <c r="B173" s="62" t="s">
        <v>220</v>
      </c>
      <c r="C173" s="31">
        <v>2321.4</v>
      </c>
      <c r="D173" s="40">
        <v>2335.25</v>
      </c>
      <c r="E173" s="40">
        <v>2291.25</v>
      </c>
      <c r="F173" s="40">
        <v>2261.1</v>
      </c>
      <c r="G173" s="40">
        <v>2217.1</v>
      </c>
      <c r="H173" s="40">
        <v>2365.4</v>
      </c>
      <c r="I173" s="40">
        <v>2409.4</v>
      </c>
      <c r="J173" s="40">
        <v>2439.5500000000002</v>
      </c>
      <c r="K173" s="31">
        <v>2379.25</v>
      </c>
      <c r="L173" s="31">
        <v>2305.1</v>
      </c>
      <c r="M173" s="31">
        <v>6.7847</v>
      </c>
      <c r="N173" s="1"/>
      <c r="O173" s="1"/>
    </row>
    <row r="174" spans="1:15" ht="12.75" customHeight="1">
      <c r="A174" s="60">
        <v>165</v>
      </c>
      <c r="B174" s="62" t="s">
        <v>183</v>
      </c>
      <c r="C174" s="31">
        <v>83.1</v>
      </c>
      <c r="D174" s="40">
        <v>83.05</v>
      </c>
      <c r="E174" s="40">
        <v>81.399999999999991</v>
      </c>
      <c r="F174" s="40">
        <v>79.699999999999989</v>
      </c>
      <c r="G174" s="40">
        <v>78.049999999999983</v>
      </c>
      <c r="H174" s="40">
        <v>84.75</v>
      </c>
      <c r="I174" s="40">
        <v>86.4</v>
      </c>
      <c r="J174" s="40">
        <v>88.100000000000009</v>
      </c>
      <c r="K174" s="31">
        <v>84.7</v>
      </c>
      <c r="L174" s="31">
        <v>81.349999999999994</v>
      </c>
      <c r="M174" s="31">
        <v>164.32042999999999</v>
      </c>
      <c r="N174" s="1"/>
      <c r="O174" s="1"/>
    </row>
    <row r="175" spans="1:15" ht="12.75" customHeight="1">
      <c r="A175" s="60">
        <v>166</v>
      </c>
      <c r="B175" s="62" t="s">
        <v>218</v>
      </c>
      <c r="C175" s="31">
        <v>25145.25</v>
      </c>
      <c r="D175" s="40">
        <v>25287.100000000002</v>
      </c>
      <c r="E175" s="40">
        <v>24924.150000000005</v>
      </c>
      <c r="F175" s="40">
        <v>24703.050000000003</v>
      </c>
      <c r="G175" s="40">
        <v>24340.100000000006</v>
      </c>
      <c r="H175" s="40">
        <v>25508.200000000004</v>
      </c>
      <c r="I175" s="40">
        <v>25871.15</v>
      </c>
      <c r="J175" s="40">
        <v>26092.250000000004</v>
      </c>
      <c r="K175" s="31">
        <v>25650.05</v>
      </c>
      <c r="L175" s="31">
        <v>25066</v>
      </c>
      <c r="M175" s="31">
        <v>0.25868999999999998</v>
      </c>
      <c r="N175" s="1"/>
      <c r="O175" s="1"/>
    </row>
    <row r="176" spans="1:15" ht="12.75" customHeight="1">
      <c r="A176" s="60">
        <v>167</v>
      </c>
      <c r="B176" t="s">
        <v>221</v>
      </c>
      <c r="C176" s="31">
        <v>1676.65</v>
      </c>
      <c r="D176" s="40">
        <v>1675.6833333333332</v>
      </c>
      <c r="E176" s="40">
        <v>1642.8166666666664</v>
      </c>
      <c r="F176" s="40">
        <v>1608.9833333333331</v>
      </c>
      <c r="G176" s="40">
        <v>1576.1166666666663</v>
      </c>
      <c r="H176" s="40">
        <v>1709.5166666666664</v>
      </c>
      <c r="I176" s="40">
        <v>1742.3833333333332</v>
      </c>
      <c r="J176" s="40">
        <v>1776.2166666666665</v>
      </c>
      <c r="K176" s="31">
        <v>1708.55</v>
      </c>
      <c r="L176" s="31">
        <v>1641.85</v>
      </c>
      <c r="M176" s="31">
        <v>53.551160000000003</v>
      </c>
      <c r="N176" s="1"/>
      <c r="O176" s="1"/>
    </row>
    <row r="177" spans="1:15" ht="12.75" customHeight="1">
      <c r="A177" s="60">
        <v>168</v>
      </c>
      <c r="B177" s="62" t="s">
        <v>219</v>
      </c>
      <c r="C177" s="31">
        <v>3675.7</v>
      </c>
      <c r="D177" s="40">
        <v>3673.9</v>
      </c>
      <c r="E177" s="40">
        <v>3641.9</v>
      </c>
      <c r="F177" s="40">
        <v>3608.1</v>
      </c>
      <c r="G177" s="40">
        <v>3576.1</v>
      </c>
      <c r="H177" s="40">
        <v>3707.7000000000003</v>
      </c>
      <c r="I177" s="40">
        <v>3739.7000000000003</v>
      </c>
      <c r="J177" s="40">
        <v>3773.5000000000005</v>
      </c>
      <c r="K177" s="31">
        <v>3705.9</v>
      </c>
      <c r="L177" s="31">
        <v>3640.1</v>
      </c>
      <c r="M177" s="31">
        <v>1.7218599999999999</v>
      </c>
      <c r="N177" s="1"/>
      <c r="O177" s="1"/>
    </row>
    <row r="178" spans="1:15" ht="12.75" customHeight="1">
      <c r="A178" s="60">
        <v>169</v>
      </c>
      <c r="B178" s="62" t="s">
        <v>299</v>
      </c>
      <c r="C178" s="31">
        <v>506.9</v>
      </c>
      <c r="D178" s="40">
        <v>509.7</v>
      </c>
      <c r="E178" s="40">
        <v>502.5</v>
      </c>
      <c r="F178" s="40">
        <v>498.1</v>
      </c>
      <c r="G178" s="40">
        <v>490.90000000000003</v>
      </c>
      <c r="H178" s="40">
        <v>514.09999999999991</v>
      </c>
      <c r="I178" s="40">
        <v>521.29999999999995</v>
      </c>
      <c r="J178" s="40">
        <v>525.69999999999993</v>
      </c>
      <c r="K178" s="31">
        <v>516.9</v>
      </c>
      <c r="L178" s="31">
        <v>505.3</v>
      </c>
      <c r="M178" s="31">
        <v>6.6817900000000003</v>
      </c>
      <c r="N178" s="1"/>
      <c r="O178" s="1"/>
    </row>
    <row r="179" spans="1:15" ht="12.75" customHeight="1">
      <c r="A179" s="60">
        <v>170</v>
      </c>
      <c r="B179" s="62" t="s">
        <v>217</v>
      </c>
      <c r="C179" s="31">
        <v>554.6</v>
      </c>
      <c r="D179" s="40">
        <v>556.83333333333337</v>
      </c>
      <c r="E179" s="40">
        <v>551.56666666666672</v>
      </c>
      <c r="F179" s="40">
        <v>548.5333333333333</v>
      </c>
      <c r="G179" s="40">
        <v>543.26666666666665</v>
      </c>
      <c r="H179" s="40">
        <v>559.86666666666679</v>
      </c>
      <c r="I179" s="40">
        <v>565.13333333333344</v>
      </c>
      <c r="J179" s="40">
        <v>568.16666666666686</v>
      </c>
      <c r="K179" s="31">
        <v>562.1</v>
      </c>
      <c r="L179" s="31">
        <v>553.79999999999995</v>
      </c>
      <c r="M179" s="31">
        <v>122.15712000000001</v>
      </c>
      <c r="N179" s="1"/>
      <c r="O179" s="1"/>
    </row>
    <row r="180" spans="1:15" ht="12.75" customHeight="1">
      <c r="A180" s="60">
        <v>171</v>
      </c>
      <c r="B180" s="62" t="s">
        <v>214</v>
      </c>
      <c r="C180" s="31">
        <v>84.4</v>
      </c>
      <c r="D180" s="40">
        <v>84.516666666666666</v>
      </c>
      <c r="E180" s="40">
        <v>83.683333333333337</v>
      </c>
      <c r="F180" s="40">
        <v>82.966666666666669</v>
      </c>
      <c r="G180" s="40">
        <v>82.13333333333334</v>
      </c>
      <c r="H180" s="40">
        <v>85.233333333333334</v>
      </c>
      <c r="I180" s="40">
        <v>86.066666666666677</v>
      </c>
      <c r="J180" s="40">
        <v>86.783333333333331</v>
      </c>
      <c r="K180" s="31">
        <v>85.35</v>
      </c>
      <c r="L180" s="31">
        <v>83.8</v>
      </c>
      <c r="M180" s="31">
        <v>108.73933</v>
      </c>
      <c r="N180" s="1"/>
      <c r="O180" s="1"/>
    </row>
    <row r="181" spans="1:15" ht="12.75" customHeight="1">
      <c r="A181" s="60">
        <v>172</v>
      </c>
      <c r="B181" s="62" t="s">
        <v>222</v>
      </c>
      <c r="C181" s="31">
        <v>991.45</v>
      </c>
      <c r="D181" s="40">
        <v>988.23333333333323</v>
      </c>
      <c r="E181" s="40">
        <v>980.51666666666642</v>
      </c>
      <c r="F181" s="40">
        <v>969.58333333333314</v>
      </c>
      <c r="G181" s="40">
        <v>961.86666666666633</v>
      </c>
      <c r="H181" s="40">
        <v>999.16666666666652</v>
      </c>
      <c r="I181" s="40">
        <v>1006.8833333333334</v>
      </c>
      <c r="J181" s="40">
        <v>1017.8166666666666</v>
      </c>
      <c r="K181" s="31">
        <v>995.95</v>
      </c>
      <c r="L181" s="31">
        <v>977.3</v>
      </c>
      <c r="M181" s="31">
        <v>12.182370000000001</v>
      </c>
      <c r="N181" s="1"/>
      <c r="O181" s="1"/>
    </row>
    <row r="182" spans="1:15" ht="12.75" customHeight="1">
      <c r="A182" s="60">
        <v>173</v>
      </c>
      <c r="B182" s="62" t="s">
        <v>223</v>
      </c>
      <c r="C182" s="31">
        <v>427.75</v>
      </c>
      <c r="D182" s="40">
        <v>433.55</v>
      </c>
      <c r="E182" s="40">
        <v>420.3</v>
      </c>
      <c r="F182" s="40">
        <v>412.85</v>
      </c>
      <c r="G182" s="40">
        <v>399.6</v>
      </c>
      <c r="H182" s="40">
        <v>441</v>
      </c>
      <c r="I182" s="40">
        <v>454.25</v>
      </c>
      <c r="J182" s="40">
        <v>461.7</v>
      </c>
      <c r="K182" s="31">
        <v>446.8</v>
      </c>
      <c r="L182" s="31">
        <v>426.1</v>
      </c>
      <c r="M182" s="31">
        <v>7.8425200000000004</v>
      </c>
      <c r="N182" s="1"/>
      <c r="O182" s="1"/>
    </row>
    <row r="183" spans="1:15" ht="12.75" customHeight="1">
      <c r="A183" s="60">
        <v>174</v>
      </c>
      <c r="B183" s="62" t="s">
        <v>224</v>
      </c>
      <c r="C183" s="31">
        <v>727.45</v>
      </c>
      <c r="D183" s="40">
        <v>724.48333333333323</v>
      </c>
      <c r="E183" s="40">
        <v>720.01666666666642</v>
      </c>
      <c r="F183" s="40">
        <v>712.58333333333314</v>
      </c>
      <c r="G183" s="40">
        <v>708.11666666666633</v>
      </c>
      <c r="H183" s="40">
        <v>731.91666666666652</v>
      </c>
      <c r="I183" s="40">
        <v>736.38333333333344</v>
      </c>
      <c r="J183" s="40">
        <v>743.81666666666661</v>
      </c>
      <c r="K183" s="31">
        <v>728.95</v>
      </c>
      <c r="L183" s="31">
        <v>717.05</v>
      </c>
      <c r="M183" s="31">
        <v>3.7521300000000002</v>
      </c>
      <c r="N183" s="1"/>
      <c r="O183" s="1"/>
    </row>
    <row r="184" spans="1:15" ht="12.75" customHeight="1">
      <c r="A184" s="60">
        <v>175</v>
      </c>
      <c r="B184" s="62" t="s">
        <v>236</v>
      </c>
      <c r="C184" s="31">
        <v>1301.25</v>
      </c>
      <c r="D184" s="40">
        <v>1308.8333333333333</v>
      </c>
      <c r="E184" s="40">
        <v>1287.7166666666665</v>
      </c>
      <c r="F184" s="40">
        <v>1274.1833333333332</v>
      </c>
      <c r="G184" s="40">
        <v>1253.0666666666664</v>
      </c>
      <c r="H184" s="40">
        <v>1322.3666666666666</v>
      </c>
      <c r="I184" s="40">
        <v>1343.4833333333333</v>
      </c>
      <c r="J184" s="40">
        <v>1357.0166666666667</v>
      </c>
      <c r="K184" s="31">
        <v>1329.95</v>
      </c>
      <c r="L184" s="31">
        <v>1295.3</v>
      </c>
      <c r="M184" s="31">
        <v>7.0544500000000001</v>
      </c>
      <c r="N184" s="1"/>
      <c r="O184" s="1"/>
    </row>
    <row r="185" spans="1:15" ht="12.75" customHeight="1">
      <c r="A185" s="60">
        <v>176</v>
      </c>
      <c r="B185" s="62" t="s">
        <v>225</v>
      </c>
      <c r="C185" s="31">
        <v>980.05</v>
      </c>
      <c r="D185" s="40">
        <v>988.48333333333323</v>
      </c>
      <c r="E185" s="40">
        <v>967.96666666666647</v>
      </c>
      <c r="F185" s="40">
        <v>955.88333333333321</v>
      </c>
      <c r="G185" s="40">
        <v>935.36666666666645</v>
      </c>
      <c r="H185" s="40">
        <v>1000.5666666666665</v>
      </c>
      <c r="I185" s="40">
        <v>1021.0833333333331</v>
      </c>
      <c r="J185" s="40">
        <v>1033.1666666666665</v>
      </c>
      <c r="K185" s="31">
        <v>1009</v>
      </c>
      <c r="L185" s="31">
        <v>976.4</v>
      </c>
      <c r="M185" s="31">
        <v>12.894959999999999</v>
      </c>
      <c r="N185" s="1"/>
      <c r="O185" s="1"/>
    </row>
    <row r="186" spans="1:15" ht="12.75" customHeight="1">
      <c r="A186" s="60">
        <v>177</v>
      </c>
      <c r="B186" s="62" t="s">
        <v>226</v>
      </c>
      <c r="C186" s="31">
        <v>1560.85</v>
      </c>
      <c r="D186" s="40">
        <v>1568.7</v>
      </c>
      <c r="E186" s="40">
        <v>1547.7</v>
      </c>
      <c r="F186" s="40">
        <v>1534.55</v>
      </c>
      <c r="G186" s="40">
        <v>1513.55</v>
      </c>
      <c r="H186" s="40">
        <v>1581.8500000000001</v>
      </c>
      <c r="I186" s="40">
        <v>1602.8500000000001</v>
      </c>
      <c r="J186" s="40">
        <v>1616.0000000000002</v>
      </c>
      <c r="K186" s="31">
        <v>1589.7</v>
      </c>
      <c r="L186" s="31">
        <v>1555.55</v>
      </c>
      <c r="M186" s="31">
        <v>5.6059799999999997</v>
      </c>
      <c r="N186" s="1"/>
      <c r="O186" s="1"/>
    </row>
    <row r="187" spans="1:15" ht="12.75" customHeight="1">
      <c r="A187" s="60">
        <v>178</v>
      </c>
      <c r="B187" s="62" t="s">
        <v>231</v>
      </c>
      <c r="C187" s="31">
        <v>3216.35</v>
      </c>
      <c r="D187" s="40">
        <v>3224.9666666666667</v>
      </c>
      <c r="E187" s="40">
        <v>3200.5333333333333</v>
      </c>
      <c r="F187" s="40">
        <v>3184.7166666666667</v>
      </c>
      <c r="G187" s="40">
        <v>3160.2833333333333</v>
      </c>
      <c r="H187" s="40">
        <v>3240.7833333333333</v>
      </c>
      <c r="I187" s="40">
        <v>3265.2166666666667</v>
      </c>
      <c r="J187" s="40">
        <v>3281.0333333333333</v>
      </c>
      <c r="K187" s="31">
        <v>3249.4</v>
      </c>
      <c r="L187" s="31">
        <v>3209.15</v>
      </c>
      <c r="M187" s="31">
        <v>11.19505</v>
      </c>
      <c r="N187" s="1"/>
      <c r="O187" s="1"/>
    </row>
    <row r="188" spans="1:15" ht="12.75" customHeight="1">
      <c r="A188" s="60">
        <v>179</v>
      </c>
      <c r="B188" s="62" t="s">
        <v>227</v>
      </c>
      <c r="C188" s="31">
        <v>840.85</v>
      </c>
      <c r="D188" s="40">
        <v>839.56666666666672</v>
      </c>
      <c r="E188" s="40">
        <v>832.93333333333339</v>
      </c>
      <c r="F188" s="40">
        <v>825.01666666666665</v>
      </c>
      <c r="G188" s="40">
        <v>818.38333333333333</v>
      </c>
      <c r="H188" s="40">
        <v>847.48333333333346</v>
      </c>
      <c r="I188" s="40">
        <v>854.1166666666669</v>
      </c>
      <c r="J188" s="40">
        <v>862.03333333333353</v>
      </c>
      <c r="K188" s="31">
        <v>846.2</v>
      </c>
      <c r="L188" s="31">
        <v>831.65</v>
      </c>
      <c r="M188" s="31">
        <v>8.0617099999999997</v>
      </c>
      <c r="N188" s="1"/>
      <c r="O188" s="1"/>
    </row>
    <row r="189" spans="1:15" ht="12.75" customHeight="1">
      <c r="A189" s="60">
        <v>180</v>
      </c>
      <c r="B189" s="62" t="s">
        <v>300</v>
      </c>
      <c r="C189" s="31">
        <v>7481.95</v>
      </c>
      <c r="D189" s="40">
        <v>7535.3500000000013</v>
      </c>
      <c r="E189" s="40">
        <v>7396.7000000000025</v>
      </c>
      <c r="F189" s="40">
        <v>7311.4500000000016</v>
      </c>
      <c r="G189" s="40">
        <v>7172.8000000000029</v>
      </c>
      <c r="H189" s="40">
        <v>7620.6000000000022</v>
      </c>
      <c r="I189" s="40">
        <v>7759.2500000000018</v>
      </c>
      <c r="J189" s="40">
        <v>7844.5000000000018</v>
      </c>
      <c r="K189" s="31">
        <v>7674</v>
      </c>
      <c r="L189" s="31">
        <v>7450.1</v>
      </c>
      <c r="M189" s="31">
        <v>1.3545199999999999</v>
      </c>
      <c r="N189" s="1"/>
      <c r="O189" s="1"/>
    </row>
    <row r="190" spans="1:15" ht="12.75" customHeight="1">
      <c r="A190" s="60">
        <v>181</v>
      </c>
      <c r="B190" s="62" t="s">
        <v>228</v>
      </c>
      <c r="C190" s="31">
        <v>559.65</v>
      </c>
      <c r="D190" s="40">
        <v>562.83333333333337</v>
      </c>
      <c r="E190" s="40">
        <v>554.51666666666677</v>
      </c>
      <c r="F190" s="40">
        <v>549.38333333333344</v>
      </c>
      <c r="G190" s="40">
        <v>541.06666666666683</v>
      </c>
      <c r="H190" s="40">
        <v>567.9666666666667</v>
      </c>
      <c r="I190" s="40">
        <v>576.2833333333333</v>
      </c>
      <c r="J190" s="40">
        <v>581.41666666666663</v>
      </c>
      <c r="K190" s="31">
        <v>571.15</v>
      </c>
      <c r="L190" s="31">
        <v>557.70000000000005</v>
      </c>
      <c r="M190" s="31">
        <v>93.626949999999994</v>
      </c>
      <c r="N190" s="1"/>
      <c r="O190" s="1"/>
    </row>
    <row r="191" spans="1:15" ht="12.75" customHeight="1">
      <c r="A191" s="60">
        <v>182</v>
      </c>
      <c r="B191" s="62" t="s">
        <v>229</v>
      </c>
      <c r="C191" s="31">
        <v>218.3</v>
      </c>
      <c r="D191" s="40">
        <v>218.69999999999996</v>
      </c>
      <c r="E191" s="40">
        <v>215.29999999999993</v>
      </c>
      <c r="F191" s="40">
        <v>212.29999999999995</v>
      </c>
      <c r="G191" s="40">
        <v>208.89999999999992</v>
      </c>
      <c r="H191" s="40">
        <v>221.69999999999993</v>
      </c>
      <c r="I191" s="40">
        <v>225.09999999999997</v>
      </c>
      <c r="J191" s="40">
        <v>228.09999999999994</v>
      </c>
      <c r="K191" s="31">
        <v>222.1</v>
      </c>
      <c r="L191" s="31">
        <v>215.7</v>
      </c>
      <c r="M191" s="31">
        <v>108.90425999999999</v>
      </c>
      <c r="N191" s="1"/>
      <c r="O191" s="1"/>
    </row>
    <row r="192" spans="1:15" ht="12.75" customHeight="1">
      <c r="A192" s="60">
        <v>183</v>
      </c>
      <c r="B192" s="62" t="s">
        <v>230</v>
      </c>
      <c r="C192" s="31">
        <v>109.6</v>
      </c>
      <c r="D192" s="40">
        <v>109.85000000000001</v>
      </c>
      <c r="E192" s="40">
        <v>108.95000000000002</v>
      </c>
      <c r="F192" s="40">
        <v>108.30000000000001</v>
      </c>
      <c r="G192" s="40">
        <v>107.40000000000002</v>
      </c>
      <c r="H192" s="40">
        <v>110.50000000000001</v>
      </c>
      <c r="I192" s="40">
        <v>111.40000000000002</v>
      </c>
      <c r="J192" s="40">
        <v>112.05000000000001</v>
      </c>
      <c r="K192" s="31">
        <v>110.75</v>
      </c>
      <c r="L192" s="31">
        <v>109.2</v>
      </c>
      <c r="M192" s="31">
        <v>221.90233000000001</v>
      </c>
      <c r="N192" s="1"/>
      <c r="O192" s="1"/>
    </row>
    <row r="193" spans="1:15" ht="12.75" customHeight="1">
      <c r="A193" s="60">
        <v>184</v>
      </c>
      <c r="B193" s="62" t="s">
        <v>301</v>
      </c>
      <c r="C193" s="31">
        <v>73.349999999999994</v>
      </c>
      <c r="D193" s="40">
        <v>73.350000000000009</v>
      </c>
      <c r="E193" s="40">
        <v>72.050000000000011</v>
      </c>
      <c r="F193" s="40">
        <v>70.75</v>
      </c>
      <c r="G193" s="40">
        <v>69.45</v>
      </c>
      <c r="H193" s="40">
        <v>74.65000000000002</v>
      </c>
      <c r="I193" s="40">
        <v>75.95</v>
      </c>
      <c r="J193" s="40">
        <v>77.250000000000028</v>
      </c>
      <c r="K193" s="31">
        <v>74.650000000000006</v>
      </c>
      <c r="L193" s="31">
        <v>72.05</v>
      </c>
      <c r="M193" s="31">
        <v>28.269829999999999</v>
      </c>
      <c r="N193" s="1"/>
      <c r="O193" s="1"/>
    </row>
    <row r="194" spans="1:15" ht="12.75" customHeight="1">
      <c r="A194" s="60">
        <v>185</v>
      </c>
      <c r="B194" s="62" t="s">
        <v>232</v>
      </c>
      <c r="C194" s="31">
        <v>1115.5</v>
      </c>
      <c r="D194" s="40">
        <v>1109.1833333333334</v>
      </c>
      <c r="E194" s="40">
        <v>1100.3666666666668</v>
      </c>
      <c r="F194" s="40">
        <v>1085.2333333333333</v>
      </c>
      <c r="G194" s="40">
        <v>1076.4166666666667</v>
      </c>
      <c r="H194" s="40">
        <v>1124.3166666666668</v>
      </c>
      <c r="I194" s="40">
        <v>1133.1333333333334</v>
      </c>
      <c r="J194" s="40">
        <v>1148.2666666666669</v>
      </c>
      <c r="K194" s="31">
        <v>1118</v>
      </c>
      <c r="L194" s="31">
        <v>1094.05</v>
      </c>
      <c r="M194" s="31">
        <v>34.923479999999998</v>
      </c>
      <c r="N194" s="1"/>
      <c r="O194" s="1"/>
    </row>
    <row r="195" spans="1:15" ht="12.75" customHeight="1">
      <c r="A195" s="60">
        <v>186</v>
      </c>
      <c r="B195" s="62" t="s">
        <v>210</v>
      </c>
      <c r="C195" s="31">
        <v>930.2</v>
      </c>
      <c r="D195" s="40">
        <v>928.48333333333323</v>
      </c>
      <c r="E195" s="40">
        <v>919.31666666666649</v>
      </c>
      <c r="F195" s="40">
        <v>908.43333333333328</v>
      </c>
      <c r="G195" s="40">
        <v>899.26666666666654</v>
      </c>
      <c r="H195" s="40">
        <v>939.36666666666645</v>
      </c>
      <c r="I195" s="40">
        <v>948.53333333333319</v>
      </c>
      <c r="J195" s="40">
        <v>959.4166666666664</v>
      </c>
      <c r="K195" s="31">
        <v>937.65</v>
      </c>
      <c r="L195" s="31">
        <v>917.6</v>
      </c>
      <c r="M195" s="31">
        <v>3.8043999999999998</v>
      </c>
      <c r="N195" s="1"/>
      <c r="O195" s="1"/>
    </row>
    <row r="196" spans="1:15" ht="12.75" customHeight="1">
      <c r="A196" s="60">
        <v>187</v>
      </c>
      <c r="B196" s="62" t="s">
        <v>233</v>
      </c>
      <c r="C196" s="31">
        <v>2939.15</v>
      </c>
      <c r="D196" s="40">
        <v>2950.7166666666667</v>
      </c>
      <c r="E196" s="40">
        <v>2920.4333333333334</v>
      </c>
      <c r="F196" s="40">
        <v>2901.7166666666667</v>
      </c>
      <c r="G196" s="40">
        <v>2871.4333333333334</v>
      </c>
      <c r="H196" s="40">
        <v>2969.4333333333334</v>
      </c>
      <c r="I196" s="40">
        <v>2999.7166666666672</v>
      </c>
      <c r="J196" s="40">
        <v>3018.4333333333334</v>
      </c>
      <c r="K196" s="31">
        <v>2981</v>
      </c>
      <c r="L196" s="31">
        <v>2932</v>
      </c>
      <c r="M196" s="31">
        <v>8.6934000000000005</v>
      </c>
      <c r="N196" s="1"/>
      <c r="O196" s="1"/>
    </row>
    <row r="197" spans="1:15" ht="12.75" customHeight="1">
      <c r="A197" s="60">
        <v>188</v>
      </c>
      <c r="B197" s="62" t="s">
        <v>234</v>
      </c>
      <c r="C197" s="31">
        <v>1863.05</v>
      </c>
      <c r="D197" s="40">
        <v>1842.6833333333334</v>
      </c>
      <c r="E197" s="40">
        <v>1815.3666666666668</v>
      </c>
      <c r="F197" s="40">
        <v>1767.6833333333334</v>
      </c>
      <c r="G197" s="40">
        <v>1740.3666666666668</v>
      </c>
      <c r="H197" s="40">
        <v>1890.3666666666668</v>
      </c>
      <c r="I197" s="40">
        <v>1917.6833333333334</v>
      </c>
      <c r="J197" s="40">
        <v>1965.3666666666668</v>
      </c>
      <c r="K197" s="31">
        <v>1870</v>
      </c>
      <c r="L197" s="31">
        <v>1795</v>
      </c>
      <c r="M197" s="31">
        <v>1.35365</v>
      </c>
      <c r="N197" s="1"/>
      <c r="O197" s="1"/>
    </row>
    <row r="198" spans="1:15" ht="12.75" customHeight="1">
      <c r="A198" s="60">
        <v>189</v>
      </c>
      <c r="B198" s="62" t="s">
        <v>302</v>
      </c>
      <c r="C198" s="31">
        <v>640.75</v>
      </c>
      <c r="D198" s="40">
        <v>646.58333333333337</v>
      </c>
      <c r="E198" s="40">
        <v>630.2166666666667</v>
      </c>
      <c r="F198" s="40">
        <v>619.68333333333328</v>
      </c>
      <c r="G198" s="40">
        <v>603.31666666666661</v>
      </c>
      <c r="H198" s="40">
        <v>657.11666666666679</v>
      </c>
      <c r="I198" s="40">
        <v>673.48333333333335</v>
      </c>
      <c r="J198" s="40">
        <v>684.01666666666688</v>
      </c>
      <c r="K198" s="31">
        <v>662.95</v>
      </c>
      <c r="L198" s="31">
        <v>636.04999999999995</v>
      </c>
      <c r="M198" s="31">
        <v>4.5007799999999998</v>
      </c>
      <c r="N198" s="1"/>
      <c r="O198" s="1"/>
    </row>
    <row r="199" spans="1:15" ht="12.75" customHeight="1">
      <c r="A199" s="60">
        <v>190</v>
      </c>
      <c r="B199" s="62" t="s">
        <v>235</v>
      </c>
      <c r="C199" s="31">
        <v>1724.95</v>
      </c>
      <c r="D199" s="40">
        <v>1721.1833333333334</v>
      </c>
      <c r="E199" s="40">
        <v>1698.4666666666667</v>
      </c>
      <c r="F199" s="40">
        <v>1671.9833333333333</v>
      </c>
      <c r="G199" s="40">
        <v>1649.2666666666667</v>
      </c>
      <c r="H199" s="40">
        <v>1747.6666666666667</v>
      </c>
      <c r="I199" s="40">
        <v>1770.3833333333334</v>
      </c>
      <c r="J199" s="40">
        <v>1796.8666666666668</v>
      </c>
      <c r="K199" s="31">
        <v>1743.9</v>
      </c>
      <c r="L199" s="31">
        <v>1694.7</v>
      </c>
      <c r="M199" s="31">
        <v>7.3259600000000002</v>
      </c>
      <c r="N199" s="1"/>
      <c r="O199" s="1"/>
    </row>
    <row r="200" spans="1:15" ht="12.75" customHeight="1">
      <c r="A200" s="60">
        <v>191</v>
      </c>
      <c r="B200" s="62" t="s">
        <v>303</v>
      </c>
      <c r="C200" s="31">
        <v>33.450000000000003</v>
      </c>
      <c r="D200" s="40">
        <v>33.916666666666664</v>
      </c>
      <c r="E200" s="40">
        <v>32.883333333333326</v>
      </c>
      <c r="F200" s="40">
        <v>32.316666666666663</v>
      </c>
      <c r="G200" s="40">
        <v>31.283333333333324</v>
      </c>
      <c r="H200" s="40">
        <v>34.483333333333327</v>
      </c>
      <c r="I200" s="40">
        <v>35.516666666666673</v>
      </c>
      <c r="J200" s="40">
        <v>36.083333333333329</v>
      </c>
      <c r="K200" s="31">
        <v>34.950000000000003</v>
      </c>
      <c r="L200" s="31">
        <v>33.35</v>
      </c>
      <c r="M200" s="31">
        <v>135.58233999999999</v>
      </c>
      <c r="N200" s="1"/>
      <c r="O200" s="1"/>
    </row>
    <row r="201" spans="1:15" ht="12.75" customHeight="1">
      <c r="A201" s="60">
        <v>192</v>
      </c>
      <c r="B201" s="62" t="s">
        <v>304</v>
      </c>
      <c r="C201" s="31">
        <v>3164.05</v>
      </c>
      <c r="D201" s="40">
        <v>3233.8666666666668</v>
      </c>
      <c r="E201" s="40">
        <v>3069.0333333333338</v>
      </c>
      <c r="F201" s="40">
        <v>2974.0166666666669</v>
      </c>
      <c r="G201" s="40">
        <v>2809.1833333333338</v>
      </c>
      <c r="H201" s="40">
        <v>3328.8833333333337</v>
      </c>
      <c r="I201" s="40">
        <v>3493.7166666666667</v>
      </c>
      <c r="J201" s="40">
        <v>3588.7333333333336</v>
      </c>
      <c r="K201" s="31">
        <v>3398.7</v>
      </c>
      <c r="L201" s="31">
        <v>3138.85</v>
      </c>
      <c r="M201" s="31">
        <v>5.5092400000000001</v>
      </c>
      <c r="N201" s="1"/>
      <c r="O201" s="1"/>
    </row>
    <row r="202" spans="1:15" ht="12.75" customHeight="1">
      <c r="A202" s="60">
        <v>193</v>
      </c>
      <c r="B202" s="62" t="s">
        <v>239</v>
      </c>
      <c r="C202" s="31">
        <v>666.85</v>
      </c>
      <c r="D202" s="40">
        <v>669.36666666666667</v>
      </c>
      <c r="E202" s="40">
        <v>662.98333333333335</v>
      </c>
      <c r="F202" s="40">
        <v>659.11666666666667</v>
      </c>
      <c r="G202" s="40">
        <v>652.73333333333335</v>
      </c>
      <c r="H202" s="40">
        <v>673.23333333333335</v>
      </c>
      <c r="I202" s="40">
        <v>679.61666666666679</v>
      </c>
      <c r="J202" s="40">
        <v>683.48333333333335</v>
      </c>
      <c r="K202" s="31">
        <v>675.75</v>
      </c>
      <c r="L202" s="31">
        <v>665.5</v>
      </c>
      <c r="M202" s="31">
        <v>18.841239999999999</v>
      </c>
      <c r="N202" s="1"/>
      <c r="O202" s="1"/>
    </row>
    <row r="203" spans="1:15" ht="12.75" customHeight="1">
      <c r="A203" s="60">
        <v>194</v>
      </c>
      <c r="B203" s="62" t="s">
        <v>238</v>
      </c>
      <c r="C203" s="31">
        <v>8080.2</v>
      </c>
      <c r="D203" s="40">
        <v>8101.75</v>
      </c>
      <c r="E203" s="40">
        <v>8038.45</v>
      </c>
      <c r="F203" s="40">
        <v>7996.7</v>
      </c>
      <c r="G203" s="40">
        <v>7933.4</v>
      </c>
      <c r="H203" s="40">
        <v>8143.5</v>
      </c>
      <c r="I203" s="40">
        <v>8206.7999999999993</v>
      </c>
      <c r="J203" s="40">
        <v>8248.5499999999993</v>
      </c>
      <c r="K203" s="31">
        <v>8165.05</v>
      </c>
      <c r="L203" s="31">
        <v>8060</v>
      </c>
      <c r="M203" s="31">
        <v>1.98255</v>
      </c>
      <c r="N203" s="1"/>
      <c r="O203" s="1"/>
    </row>
    <row r="204" spans="1:15" ht="12.75" customHeight="1">
      <c r="A204" s="60">
        <v>195</v>
      </c>
      <c r="B204" s="62" t="s">
        <v>305</v>
      </c>
      <c r="C204" s="31">
        <v>68.95</v>
      </c>
      <c r="D204" s="40">
        <v>69.283333333333346</v>
      </c>
      <c r="E204" s="40">
        <v>68.366666666666688</v>
      </c>
      <c r="F204" s="40">
        <v>67.783333333333346</v>
      </c>
      <c r="G204" s="40">
        <v>66.866666666666688</v>
      </c>
      <c r="H204" s="40">
        <v>69.866666666666688</v>
      </c>
      <c r="I204" s="40">
        <v>70.783333333333346</v>
      </c>
      <c r="J204" s="40">
        <v>71.366666666666688</v>
      </c>
      <c r="K204" s="31">
        <v>70.2</v>
      </c>
      <c r="L204" s="31">
        <v>68.7</v>
      </c>
      <c r="M204" s="31">
        <v>64.885120000000001</v>
      </c>
      <c r="N204" s="1"/>
      <c r="O204" s="1"/>
    </row>
    <row r="205" spans="1:15" ht="12.75" customHeight="1">
      <c r="A205" s="60">
        <v>196</v>
      </c>
      <c r="B205" s="62" t="s">
        <v>237</v>
      </c>
      <c r="C205" s="31">
        <v>1490.15</v>
      </c>
      <c r="D205" s="40">
        <v>1495.7166666666665</v>
      </c>
      <c r="E205" s="40">
        <v>1476.4333333333329</v>
      </c>
      <c r="F205" s="40">
        <v>1462.7166666666665</v>
      </c>
      <c r="G205" s="40">
        <v>1443.4333333333329</v>
      </c>
      <c r="H205" s="40">
        <v>1509.4333333333329</v>
      </c>
      <c r="I205" s="40">
        <v>1528.7166666666662</v>
      </c>
      <c r="J205" s="40">
        <v>1542.4333333333329</v>
      </c>
      <c r="K205" s="31">
        <v>1515</v>
      </c>
      <c r="L205" s="31">
        <v>1482</v>
      </c>
      <c r="M205" s="31">
        <v>1.88147</v>
      </c>
      <c r="N205" s="1"/>
      <c r="O205" s="1"/>
    </row>
    <row r="206" spans="1:15" ht="12.75" customHeight="1">
      <c r="A206" s="60">
        <v>197</v>
      </c>
      <c r="B206" s="62" t="s">
        <v>178</v>
      </c>
      <c r="C206" s="31">
        <v>906.6</v>
      </c>
      <c r="D206" s="40">
        <v>901.31666666666661</v>
      </c>
      <c r="E206" s="40">
        <v>893.63333333333321</v>
      </c>
      <c r="F206" s="40">
        <v>880.66666666666663</v>
      </c>
      <c r="G206" s="40">
        <v>872.98333333333323</v>
      </c>
      <c r="H206" s="40">
        <v>914.28333333333319</v>
      </c>
      <c r="I206" s="40">
        <v>921.96666666666658</v>
      </c>
      <c r="J206" s="40">
        <v>934.93333333333317</v>
      </c>
      <c r="K206" s="31">
        <v>909</v>
      </c>
      <c r="L206" s="31">
        <v>888.35</v>
      </c>
      <c r="M206" s="31">
        <v>9.5332899999999992</v>
      </c>
      <c r="N206" s="1"/>
      <c r="O206" s="1"/>
    </row>
    <row r="207" spans="1:15" ht="12.75" customHeight="1">
      <c r="A207" s="60">
        <v>198</v>
      </c>
      <c r="B207" s="62" t="s">
        <v>306</v>
      </c>
      <c r="C207" s="31">
        <v>766.1</v>
      </c>
      <c r="D207" s="40">
        <v>778.5</v>
      </c>
      <c r="E207" s="40">
        <v>751.2</v>
      </c>
      <c r="F207" s="40">
        <v>736.30000000000007</v>
      </c>
      <c r="G207" s="40">
        <v>709.00000000000011</v>
      </c>
      <c r="H207" s="40">
        <v>793.4</v>
      </c>
      <c r="I207" s="40">
        <v>820.69999999999993</v>
      </c>
      <c r="J207" s="40">
        <v>835.59999999999991</v>
      </c>
      <c r="K207" s="31">
        <v>805.8</v>
      </c>
      <c r="L207" s="31">
        <v>763.6</v>
      </c>
      <c r="M207" s="31">
        <v>39.982869999999998</v>
      </c>
      <c r="N207" s="1"/>
      <c r="O207" s="1"/>
    </row>
    <row r="208" spans="1:15" ht="12.75" customHeight="1">
      <c r="A208" s="60">
        <v>199</v>
      </c>
      <c r="B208" s="62" t="s">
        <v>240</v>
      </c>
      <c r="C208" s="31">
        <v>276.2</v>
      </c>
      <c r="D208" s="40">
        <v>277.64999999999998</v>
      </c>
      <c r="E208" s="40">
        <v>274.44999999999993</v>
      </c>
      <c r="F208" s="40">
        <v>272.69999999999993</v>
      </c>
      <c r="G208" s="40">
        <v>269.49999999999989</v>
      </c>
      <c r="H208" s="40">
        <v>279.39999999999998</v>
      </c>
      <c r="I208" s="40">
        <v>282.60000000000002</v>
      </c>
      <c r="J208" s="40">
        <v>284.35000000000002</v>
      </c>
      <c r="K208" s="31">
        <v>280.85000000000002</v>
      </c>
      <c r="L208" s="31">
        <v>275.89999999999998</v>
      </c>
      <c r="M208" s="31">
        <v>51.789360000000002</v>
      </c>
      <c r="N208" s="1"/>
      <c r="O208" s="1"/>
    </row>
    <row r="209" spans="1:15" ht="12.75" customHeight="1">
      <c r="A209" s="60">
        <v>200</v>
      </c>
      <c r="B209" s="62" t="s">
        <v>143</v>
      </c>
      <c r="C209" s="31">
        <v>7.45</v>
      </c>
      <c r="D209" s="40">
        <v>7.45</v>
      </c>
      <c r="E209" s="40">
        <v>7.3000000000000007</v>
      </c>
      <c r="F209" s="40">
        <v>7.15</v>
      </c>
      <c r="G209" s="40">
        <v>7.0000000000000009</v>
      </c>
      <c r="H209" s="40">
        <v>7.6000000000000005</v>
      </c>
      <c r="I209" s="40">
        <v>7.7500000000000009</v>
      </c>
      <c r="J209" s="40">
        <v>7.9</v>
      </c>
      <c r="K209" s="31">
        <v>7.6</v>
      </c>
      <c r="L209" s="31">
        <v>7.3</v>
      </c>
      <c r="M209" s="31">
        <v>1218.76136</v>
      </c>
      <c r="N209" s="1"/>
      <c r="O209" s="1"/>
    </row>
    <row r="210" spans="1:15" ht="12.75" customHeight="1">
      <c r="A210" s="60">
        <v>201</v>
      </c>
      <c r="B210" s="62" t="s">
        <v>241</v>
      </c>
      <c r="C210" s="31">
        <v>750.5</v>
      </c>
      <c r="D210" s="40">
        <v>758.83333333333337</v>
      </c>
      <c r="E210" s="40">
        <v>740.16666666666674</v>
      </c>
      <c r="F210" s="40">
        <v>729.83333333333337</v>
      </c>
      <c r="G210" s="40">
        <v>711.16666666666674</v>
      </c>
      <c r="H210" s="40">
        <v>769.16666666666674</v>
      </c>
      <c r="I210" s="40">
        <v>787.83333333333348</v>
      </c>
      <c r="J210" s="40">
        <v>798.16666666666674</v>
      </c>
      <c r="K210" s="31">
        <v>777.5</v>
      </c>
      <c r="L210" s="31">
        <v>748.5</v>
      </c>
      <c r="M210" s="31">
        <v>46.928170000000001</v>
      </c>
      <c r="N210" s="1"/>
      <c r="O210" s="1"/>
    </row>
    <row r="211" spans="1:15" ht="12.75" customHeight="1">
      <c r="A211" s="60">
        <v>202</v>
      </c>
      <c r="B211" s="62" t="s">
        <v>307</v>
      </c>
      <c r="C211" s="31">
        <v>1451.6</v>
      </c>
      <c r="D211" s="40">
        <v>1449.3999999999999</v>
      </c>
      <c r="E211" s="40">
        <v>1437.1999999999998</v>
      </c>
      <c r="F211" s="40">
        <v>1422.8</v>
      </c>
      <c r="G211" s="40">
        <v>1410.6</v>
      </c>
      <c r="H211" s="40">
        <v>1463.7999999999997</v>
      </c>
      <c r="I211" s="40">
        <v>1476</v>
      </c>
      <c r="J211" s="40">
        <v>1490.3999999999996</v>
      </c>
      <c r="K211" s="31">
        <v>1461.6</v>
      </c>
      <c r="L211" s="31">
        <v>1435</v>
      </c>
      <c r="M211" s="31">
        <v>0.38999</v>
      </c>
      <c r="N211" s="1"/>
      <c r="O211" s="1"/>
    </row>
    <row r="212" spans="1:15" ht="12.75" customHeight="1">
      <c r="A212" s="60">
        <v>203</v>
      </c>
      <c r="B212" s="62" t="s">
        <v>242</v>
      </c>
      <c r="C212" s="31">
        <v>379.95</v>
      </c>
      <c r="D212" s="40">
        <v>380.35000000000008</v>
      </c>
      <c r="E212" s="40">
        <v>377.70000000000016</v>
      </c>
      <c r="F212" s="40">
        <v>375.4500000000001</v>
      </c>
      <c r="G212" s="40">
        <v>372.80000000000018</v>
      </c>
      <c r="H212" s="40">
        <v>382.60000000000014</v>
      </c>
      <c r="I212" s="40">
        <v>385.25000000000011</v>
      </c>
      <c r="J212" s="40">
        <v>387.50000000000011</v>
      </c>
      <c r="K212" s="31">
        <v>383</v>
      </c>
      <c r="L212" s="31">
        <v>378.1</v>
      </c>
      <c r="M212" s="31">
        <v>32.352029999999999</v>
      </c>
      <c r="N212" s="1"/>
      <c r="O212" s="1"/>
    </row>
    <row r="213" spans="1:15" ht="12.75" customHeight="1">
      <c r="A213" s="60">
        <v>204</v>
      </c>
      <c r="B213" s="62" t="s">
        <v>308</v>
      </c>
      <c r="C213" s="31">
        <v>16</v>
      </c>
      <c r="D213" s="40">
        <v>16</v>
      </c>
      <c r="E213" s="40">
        <v>15.899999999999999</v>
      </c>
      <c r="F213" s="40">
        <v>15.799999999999999</v>
      </c>
      <c r="G213" s="40">
        <v>15.699999999999998</v>
      </c>
      <c r="H213" s="40">
        <v>16.100000000000001</v>
      </c>
      <c r="I213" s="40">
        <v>16.200000000000003</v>
      </c>
      <c r="J213" s="40">
        <v>16.3</v>
      </c>
      <c r="K213" s="31">
        <v>16.100000000000001</v>
      </c>
      <c r="L213" s="31">
        <v>15.9</v>
      </c>
      <c r="M213" s="31">
        <v>426.20605999999998</v>
      </c>
      <c r="N213" s="1"/>
      <c r="O213" s="1"/>
    </row>
    <row r="214" spans="1:15" ht="12.75" customHeight="1">
      <c r="A214" s="60">
        <v>205</v>
      </c>
      <c r="B214" s="62" t="s">
        <v>243</v>
      </c>
      <c r="C214" s="31">
        <v>176.65</v>
      </c>
      <c r="D214" s="40">
        <v>177.78333333333333</v>
      </c>
      <c r="E214" s="40">
        <v>174.66666666666666</v>
      </c>
      <c r="F214" s="40">
        <v>172.68333333333334</v>
      </c>
      <c r="G214" s="40">
        <v>169.56666666666666</v>
      </c>
      <c r="H214" s="40">
        <v>179.76666666666665</v>
      </c>
      <c r="I214" s="40">
        <v>182.88333333333333</v>
      </c>
      <c r="J214" s="40">
        <v>184.86666666666665</v>
      </c>
      <c r="K214" s="31">
        <v>180.9</v>
      </c>
      <c r="L214" s="31">
        <v>175.8</v>
      </c>
      <c r="M214" s="31">
        <v>86.035269999999997</v>
      </c>
      <c r="N214" s="1"/>
      <c r="O214" s="1"/>
    </row>
    <row r="215" spans="1:15" ht="12.75" customHeight="1">
      <c r="A215" s="60">
        <v>206</v>
      </c>
      <c r="B215" s="62" t="s">
        <v>309</v>
      </c>
      <c r="C215" s="31">
        <v>74.150000000000006</v>
      </c>
      <c r="D215" s="40">
        <v>74</v>
      </c>
      <c r="E215" s="40">
        <v>72.7</v>
      </c>
      <c r="F215" s="40">
        <v>71.25</v>
      </c>
      <c r="G215" s="40">
        <v>69.95</v>
      </c>
      <c r="H215" s="40">
        <v>75.45</v>
      </c>
      <c r="I215" s="40">
        <v>76.750000000000014</v>
      </c>
      <c r="J215" s="40">
        <v>78.2</v>
      </c>
      <c r="K215" s="31">
        <v>75.3</v>
      </c>
      <c r="L215" s="31">
        <v>72.55</v>
      </c>
      <c r="M215" s="31">
        <v>517.75728000000004</v>
      </c>
      <c r="N215" s="1"/>
      <c r="O215" s="1"/>
    </row>
    <row r="216" spans="1:15" ht="12.75" customHeight="1">
      <c r="A216" s="60">
        <v>207</v>
      </c>
      <c r="B216" s="62" t="s">
        <v>244</v>
      </c>
      <c r="C216" s="31">
        <v>557.1</v>
      </c>
      <c r="D216" s="40">
        <v>555.43333333333339</v>
      </c>
      <c r="E216" s="40">
        <v>549.56666666666683</v>
      </c>
      <c r="F216" s="40">
        <v>542.03333333333342</v>
      </c>
      <c r="G216" s="40">
        <v>536.16666666666686</v>
      </c>
      <c r="H216" s="40">
        <v>562.96666666666681</v>
      </c>
      <c r="I216" s="40">
        <v>568.83333333333337</v>
      </c>
      <c r="J216" s="40">
        <v>576.36666666666679</v>
      </c>
      <c r="K216" s="31">
        <v>561.29999999999995</v>
      </c>
      <c r="L216" s="31">
        <v>547.9</v>
      </c>
      <c r="M216" s="31">
        <v>10.621600000000001</v>
      </c>
      <c r="N216" s="1"/>
      <c r="O216" s="1"/>
    </row>
    <row r="217" spans="1:15" ht="12.75" customHeight="1">
      <c r="A217" s="63"/>
      <c r="B217" s="64"/>
      <c r="C217" s="65"/>
      <c r="D217" s="65"/>
      <c r="E217" s="65"/>
      <c r="F217" s="65"/>
      <c r="G217" s="65"/>
      <c r="H217" s="65"/>
      <c r="I217" s="65"/>
      <c r="J217" s="65"/>
      <c r="K217" s="65"/>
      <c r="L217" s="65"/>
      <c r="M217" s="65"/>
      <c r="N217" s="1"/>
      <c r="O217" s="1"/>
    </row>
    <row r="218" spans="1:15" ht="12.75" customHeight="1">
      <c r="A218" s="66"/>
      <c r="B218" s="67"/>
      <c r="C218" s="68"/>
      <c r="D218" s="68"/>
      <c r="E218" s="68"/>
      <c r="F218" s="68"/>
      <c r="G218" s="68"/>
      <c r="H218" s="68"/>
      <c r="I218" s="68"/>
      <c r="J218" s="68"/>
      <c r="K218" s="68"/>
      <c r="L218" s="69"/>
      <c r="M218" s="1"/>
      <c r="N218" s="1"/>
      <c r="O218" s="1"/>
    </row>
    <row r="219" spans="1:15" ht="12.75" customHeight="1">
      <c r="A219" s="66"/>
      <c r="B219" s="1"/>
      <c r="C219" s="68"/>
      <c r="D219" s="68"/>
      <c r="E219" s="68"/>
      <c r="F219" s="68"/>
      <c r="G219" s="68"/>
      <c r="H219" s="68"/>
      <c r="I219" s="68"/>
      <c r="J219" s="68"/>
      <c r="K219" s="68"/>
      <c r="L219" s="69"/>
      <c r="M219" s="1"/>
      <c r="N219" s="1"/>
      <c r="O219" s="1"/>
    </row>
    <row r="220" spans="1:15" ht="12.75" customHeight="1">
      <c r="A220" s="66"/>
      <c r="B220" s="1"/>
      <c r="C220" s="68"/>
      <c r="D220" s="68"/>
      <c r="E220" s="68"/>
      <c r="F220" s="68"/>
      <c r="G220" s="68"/>
      <c r="H220" s="68"/>
      <c r="I220" s="68"/>
      <c r="J220" s="68"/>
      <c r="K220" s="68"/>
      <c r="L220" s="69"/>
      <c r="M220" s="1"/>
      <c r="N220" s="1"/>
      <c r="O220" s="1"/>
    </row>
    <row r="221" spans="1:15" ht="12.75" customHeight="1">
      <c r="A221" s="70" t="s">
        <v>310</v>
      </c>
      <c r="B221" s="1"/>
      <c r="C221" s="68"/>
      <c r="D221" s="68"/>
      <c r="E221" s="68"/>
      <c r="F221" s="68"/>
      <c r="G221" s="68"/>
      <c r="H221" s="68"/>
      <c r="I221" s="68"/>
      <c r="J221" s="68"/>
      <c r="K221" s="68"/>
      <c r="L221" s="69"/>
      <c r="M221" s="1"/>
      <c r="N221" s="1"/>
      <c r="O221" s="1"/>
    </row>
    <row r="222" spans="1:15" ht="12.75" customHeight="1">
      <c r="A222" s="1"/>
      <c r="B222" s="1"/>
      <c r="C222" s="68"/>
      <c r="D222" s="68"/>
      <c r="E222" s="68"/>
      <c r="F222" s="68"/>
      <c r="G222" s="68"/>
      <c r="H222" s="68"/>
      <c r="I222" s="68"/>
      <c r="J222" s="68"/>
      <c r="K222" s="68"/>
      <c r="L222" s="69"/>
      <c r="M222" s="1"/>
      <c r="N222" s="1"/>
      <c r="O222" s="1"/>
    </row>
    <row r="223" spans="1:15" ht="12.75" customHeight="1">
      <c r="A223" s="1"/>
      <c r="B223" s="1"/>
      <c r="C223" s="68"/>
      <c r="D223" s="68"/>
      <c r="E223" s="68"/>
      <c r="F223" s="68"/>
      <c r="G223" s="68"/>
      <c r="H223" s="68"/>
      <c r="I223" s="68"/>
      <c r="J223" s="68"/>
      <c r="K223" s="68"/>
      <c r="L223" s="69"/>
      <c r="M223" s="1"/>
      <c r="N223" s="1"/>
      <c r="O223" s="1"/>
    </row>
    <row r="224" spans="1:15" ht="12.75" customHeight="1">
      <c r="A224" s="71" t="s">
        <v>311</v>
      </c>
      <c r="B224" s="1"/>
      <c r="C224" s="68"/>
      <c r="D224" s="68"/>
      <c r="E224" s="68"/>
      <c r="F224" s="68"/>
      <c r="G224" s="68"/>
      <c r="H224" s="68"/>
      <c r="I224" s="68"/>
      <c r="J224" s="68"/>
      <c r="K224" s="68"/>
      <c r="L224" s="69"/>
      <c r="M224" s="1"/>
      <c r="N224" s="1"/>
      <c r="O224" s="1"/>
    </row>
    <row r="225" spans="1:15" ht="12.75" customHeight="1">
      <c r="A225" s="72"/>
      <c r="B225" s="1"/>
      <c r="C225" s="68"/>
      <c r="D225" s="68"/>
      <c r="E225" s="68"/>
      <c r="F225" s="68"/>
      <c r="G225" s="68"/>
      <c r="H225" s="68"/>
      <c r="I225" s="68"/>
      <c r="J225" s="68"/>
      <c r="K225" s="68"/>
      <c r="L225" s="69"/>
      <c r="M225" s="1"/>
      <c r="N225" s="1"/>
      <c r="O225" s="1"/>
    </row>
    <row r="226" spans="1:15" ht="12.75" customHeight="1">
      <c r="A226" s="73" t="s">
        <v>312</v>
      </c>
      <c r="B226" s="1"/>
      <c r="C226" s="68"/>
      <c r="D226" s="68"/>
      <c r="E226" s="68"/>
      <c r="F226" s="68"/>
      <c r="G226" s="68"/>
      <c r="H226" s="68"/>
      <c r="I226" s="68"/>
      <c r="J226" s="68"/>
      <c r="K226" s="68"/>
      <c r="L226" s="69"/>
      <c r="M226" s="1"/>
      <c r="N226" s="1"/>
      <c r="O226" s="1"/>
    </row>
    <row r="227" spans="1:15" ht="12.75" customHeight="1">
      <c r="A227" s="53" t="s">
        <v>245</v>
      </c>
      <c r="B227" s="1"/>
      <c r="C227" s="68"/>
      <c r="D227" s="68"/>
      <c r="E227" s="68"/>
      <c r="F227" s="68"/>
      <c r="G227" s="68"/>
      <c r="H227" s="68"/>
      <c r="I227" s="68"/>
      <c r="J227" s="68"/>
      <c r="K227" s="68"/>
      <c r="L227" s="69"/>
      <c r="M227" s="1"/>
      <c r="N227" s="1"/>
      <c r="O227" s="1"/>
    </row>
    <row r="228" spans="1:15" ht="12.75" customHeight="1">
      <c r="A228" s="53" t="s">
        <v>246</v>
      </c>
      <c r="B228" s="1"/>
      <c r="C228" s="68"/>
      <c r="D228" s="68"/>
      <c r="E228" s="68"/>
      <c r="F228" s="68"/>
      <c r="G228" s="68"/>
      <c r="H228" s="68"/>
      <c r="I228" s="68"/>
      <c r="J228" s="68"/>
      <c r="K228" s="68"/>
      <c r="L228" s="69"/>
      <c r="M228" s="1"/>
      <c r="N228" s="1"/>
      <c r="O228" s="1"/>
    </row>
    <row r="229" spans="1:15" ht="12.75" customHeight="1">
      <c r="A229" s="53" t="s">
        <v>247</v>
      </c>
      <c r="B229" s="1"/>
      <c r="C229" s="74"/>
      <c r="D229" s="74"/>
      <c r="E229" s="74"/>
      <c r="F229" s="74"/>
      <c r="G229" s="74"/>
      <c r="H229" s="74"/>
      <c r="I229" s="74"/>
      <c r="J229" s="74"/>
      <c r="K229" s="74"/>
      <c r="L229" s="69"/>
      <c r="M229" s="1"/>
      <c r="N229" s="1"/>
      <c r="O229" s="1"/>
    </row>
    <row r="230" spans="1:15" ht="12.75" customHeight="1">
      <c r="A230" s="53" t="s">
        <v>248</v>
      </c>
      <c r="B230" s="1"/>
      <c r="C230" s="68"/>
      <c r="D230" s="68"/>
      <c r="E230" s="68"/>
      <c r="F230" s="68"/>
      <c r="G230" s="68"/>
      <c r="H230" s="68"/>
      <c r="I230" s="68"/>
      <c r="J230" s="68"/>
      <c r="K230" s="68"/>
      <c r="L230" s="69"/>
      <c r="M230" s="1"/>
      <c r="N230" s="1"/>
      <c r="O230" s="1"/>
    </row>
    <row r="231" spans="1:15" ht="12.75" customHeight="1">
      <c r="A231" s="53" t="s">
        <v>249</v>
      </c>
      <c r="B231" s="1"/>
      <c r="C231" s="68"/>
      <c r="D231" s="68"/>
      <c r="E231" s="68"/>
      <c r="F231" s="68"/>
      <c r="G231" s="68"/>
      <c r="H231" s="68"/>
      <c r="I231" s="68"/>
      <c r="J231" s="68"/>
      <c r="K231" s="68"/>
      <c r="L231" s="69"/>
      <c r="M231" s="1"/>
      <c r="N231" s="1"/>
      <c r="O231" s="1"/>
    </row>
    <row r="232" spans="1:15" ht="12.75" customHeight="1">
      <c r="A232" s="75"/>
      <c r="B232" s="1"/>
      <c r="C232" s="68"/>
      <c r="D232" s="68"/>
      <c r="E232" s="68"/>
      <c r="F232" s="68"/>
      <c r="G232" s="68"/>
      <c r="H232" s="68"/>
      <c r="I232" s="68"/>
      <c r="J232" s="68"/>
      <c r="K232" s="68"/>
      <c r="L232" s="69"/>
      <c r="M232" s="1"/>
      <c r="N232" s="1"/>
      <c r="O232" s="1"/>
    </row>
    <row r="233" spans="1:15" ht="12.75" customHeight="1">
      <c r="A233" s="1"/>
      <c r="B233" s="1"/>
      <c r="C233" s="68"/>
      <c r="D233" s="68"/>
      <c r="E233" s="68"/>
      <c r="F233" s="68"/>
      <c r="G233" s="68"/>
      <c r="H233" s="68"/>
      <c r="I233" s="68"/>
      <c r="J233" s="68"/>
      <c r="K233" s="68"/>
      <c r="L233" s="69"/>
      <c r="M233" s="1"/>
      <c r="N233" s="1"/>
      <c r="O233" s="1"/>
    </row>
    <row r="234" spans="1:15" ht="12.75" customHeight="1">
      <c r="A234" s="1"/>
      <c r="B234" s="1"/>
      <c r="C234" s="68"/>
      <c r="D234" s="68"/>
      <c r="E234" s="68"/>
      <c r="F234" s="68"/>
      <c r="G234" s="68"/>
      <c r="H234" s="68"/>
      <c r="I234" s="68"/>
      <c r="J234" s="68"/>
      <c r="K234" s="68"/>
      <c r="L234" s="69"/>
      <c r="M234" s="1"/>
      <c r="N234" s="1"/>
      <c r="O234" s="1"/>
    </row>
    <row r="235" spans="1:15" ht="12.75" customHeight="1">
      <c r="A235" s="1"/>
      <c r="B235" s="1"/>
      <c r="C235" s="68"/>
      <c r="D235" s="68"/>
      <c r="E235" s="68"/>
      <c r="F235" s="68"/>
      <c r="G235" s="68"/>
      <c r="H235" s="68"/>
      <c r="I235" s="68"/>
      <c r="J235" s="68"/>
      <c r="K235" s="68"/>
      <c r="L235" s="69"/>
      <c r="M235" s="1"/>
      <c r="N235" s="1"/>
      <c r="O235" s="1"/>
    </row>
    <row r="236" spans="1:15" ht="12.75" customHeight="1">
      <c r="A236" s="1"/>
      <c r="B236" s="1"/>
      <c r="C236" s="68"/>
      <c r="D236" s="68"/>
      <c r="E236" s="68"/>
      <c r="F236" s="68"/>
      <c r="G236" s="68"/>
      <c r="H236" s="68"/>
      <c r="I236" s="68"/>
      <c r="J236" s="68"/>
      <c r="K236" s="68"/>
      <c r="L236" s="69"/>
      <c r="M236" s="1"/>
      <c r="N236" s="1"/>
      <c r="O236" s="1"/>
    </row>
    <row r="237" spans="1:15" ht="12.75" customHeight="1">
      <c r="A237" s="76" t="s">
        <v>250</v>
      </c>
      <c r="B237" s="1"/>
      <c r="C237" s="68"/>
      <c r="D237" s="68"/>
      <c r="E237" s="68"/>
      <c r="F237" s="68"/>
      <c r="G237" s="68"/>
      <c r="H237" s="68"/>
      <c r="I237" s="68"/>
      <c r="J237" s="68"/>
      <c r="K237" s="68"/>
      <c r="L237" s="69"/>
      <c r="M237" s="1"/>
      <c r="N237" s="1"/>
      <c r="O237" s="1"/>
    </row>
    <row r="238" spans="1:15" ht="12.75" customHeight="1">
      <c r="A238" s="77" t="s">
        <v>251</v>
      </c>
      <c r="B238" s="1"/>
      <c r="C238" s="68"/>
      <c r="D238" s="68"/>
      <c r="E238" s="68"/>
      <c r="F238" s="68"/>
      <c r="G238" s="68"/>
      <c r="H238" s="68"/>
      <c r="I238" s="68"/>
      <c r="J238" s="68"/>
      <c r="K238" s="68"/>
      <c r="L238" s="69"/>
      <c r="M238" s="1"/>
      <c r="N238" s="1"/>
      <c r="O238" s="1"/>
    </row>
    <row r="239" spans="1:15" ht="12.75" customHeight="1">
      <c r="A239" s="77" t="s">
        <v>252</v>
      </c>
      <c r="B239" s="1"/>
      <c r="C239" s="68"/>
      <c r="D239" s="68"/>
      <c r="E239" s="68"/>
      <c r="F239" s="68"/>
      <c r="G239" s="68"/>
      <c r="H239" s="68"/>
      <c r="I239" s="68"/>
      <c r="J239" s="68"/>
      <c r="K239" s="68"/>
      <c r="L239" s="69"/>
      <c r="M239" s="1"/>
      <c r="N239" s="1"/>
      <c r="O239" s="1"/>
    </row>
    <row r="240" spans="1:15" ht="12.75" customHeight="1">
      <c r="A240" s="77" t="s">
        <v>253</v>
      </c>
      <c r="B240" s="1"/>
      <c r="C240" s="68"/>
      <c r="D240" s="68"/>
      <c r="E240" s="68"/>
      <c r="F240" s="68"/>
      <c r="G240" s="68"/>
      <c r="H240" s="68"/>
      <c r="I240" s="68"/>
      <c r="J240" s="68"/>
      <c r="K240" s="68"/>
      <c r="L240" s="69"/>
      <c r="M240" s="1"/>
      <c r="N240" s="1"/>
      <c r="O240" s="1"/>
    </row>
    <row r="241" spans="1:15" ht="12.75" customHeight="1">
      <c r="A241" s="77" t="s">
        <v>254</v>
      </c>
      <c r="B241" s="1"/>
      <c r="C241" s="68"/>
      <c r="D241" s="68"/>
      <c r="E241" s="68"/>
      <c r="F241" s="68"/>
      <c r="G241" s="68"/>
      <c r="H241" s="68"/>
      <c r="I241" s="68"/>
      <c r="J241" s="68"/>
      <c r="K241" s="68"/>
      <c r="L241" s="69"/>
      <c r="M241" s="1"/>
      <c r="N241" s="1"/>
      <c r="O241" s="1"/>
    </row>
    <row r="242" spans="1:15" ht="12.75" customHeight="1">
      <c r="A242" s="77" t="s">
        <v>255</v>
      </c>
      <c r="B242" s="1"/>
      <c r="C242" s="68"/>
      <c r="D242" s="68"/>
      <c r="E242" s="68"/>
      <c r="F242" s="68"/>
      <c r="G242" s="68"/>
      <c r="H242" s="68"/>
      <c r="I242" s="68"/>
      <c r="J242" s="68"/>
      <c r="K242" s="68"/>
      <c r="L242" s="69"/>
      <c r="M242" s="1"/>
      <c r="N242" s="1"/>
      <c r="O242" s="1"/>
    </row>
    <row r="243" spans="1:15" ht="12.75" customHeight="1">
      <c r="A243" s="77" t="s">
        <v>256</v>
      </c>
      <c r="B243" s="1"/>
      <c r="C243" s="68"/>
      <c r="D243" s="68"/>
      <c r="E243" s="68"/>
      <c r="F243" s="68"/>
      <c r="G243" s="68"/>
      <c r="H243" s="68"/>
      <c r="I243" s="68"/>
      <c r="J243" s="68"/>
      <c r="K243" s="68"/>
      <c r="L243" s="69"/>
      <c r="M243" s="1"/>
      <c r="N243" s="1"/>
      <c r="O243" s="1"/>
    </row>
    <row r="244" spans="1:15" ht="12.75" customHeight="1">
      <c r="A244" s="77" t="s">
        <v>257</v>
      </c>
      <c r="B244" s="1"/>
      <c r="C244" s="68"/>
      <c r="D244" s="68"/>
      <c r="E244" s="68"/>
      <c r="F244" s="68"/>
      <c r="G244" s="68"/>
      <c r="H244" s="68"/>
      <c r="I244" s="68"/>
      <c r="J244" s="68"/>
      <c r="K244" s="68"/>
      <c r="L244" s="69"/>
      <c r="M244" s="1"/>
      <c r="N244" s="1"/>
      <c r="O244" s="1"/>
    </row>
    <row r="245" spans="1:15" ht="12.75" customHeight="1">
      <c r="A245" s="77" t="s">
        <v>258</v>
      </c>
      <c r="B245" s="1"/>
      <c r="C245" s="68"/>
      <c r="D245" s="68"/>
      <c r="E245" s="68"/>
      <c r="F245" s="68"/>
      <c r="G245" s="68"/>
      <c r="H245" s="68"/>
      <c r="I245" s="68"/>
      <c r="J245" s="68"/>
      <c r="K245" s="68"/>
      <c r="L245" s="69"/>
      <c r="M245" s="1"/>
      <c r="N245" s="1"/>
      <c r="O245" s="1"/>
    </row>
    <row r="246" spans="1:15" ht="12.75" customHeight="1">
      <c r="A246" s="77" t="s">
        <v>259</v>
      </c>
      <c r="B246" s="1"/>
      <c r="C246" s="74"/>
      <c r="D246" s="74"/>
      <c r="E246" s="74"/>
      <c r="F246" s="74"/>
      <c r="G246" s="74"/>
      <c r="H246" s="74"/>
      <c r="I246" s="74"/>
      <c r="J246" s="74"/>
      <c r="K246" s="74"/>
      <c r="L246" s="69"/>
      <c r="M246" s="1"/>
      <c r="N246" s="1"/>
      <c r="O246" s="1"/>
    </row>
    <row r="247" spans="1:15" ht="12.75" customHeight="1">
      <c r="A247" s="1"/>
      <c r="B247" s="1"/>
      <c r="C247" s="68"/>
      <c r="D247" s="68"/>
      <c r="E247" s="68"/>
      <c r="F247" s="68"/>
      <c r="G247" s="68"/>
      <c r="H247" s="68"/>
      <c r="I247" s="68"/>
      <c r="J247" s="68"/>
      <c r="K247" s="68"/>
      <c r="L247" s="69"/>
      <c r="M247" s="1"/>
      <c r="N247" s="1"/>
      <c r="O247" s="1"/>
    </row>
    <row r="248" spans="1:15" ht="12.75" customHeight="1">
      <c r="A248" s="1"/>
      <c r="B248" s="1"/>
      <c r="C248" s="68"/>
      <c r="D248" s="68"/>
      <c r="E248" s="68"/>
      <c r="F248" s="68"/>
      <c r="G248" s="68"/>
      <c r="H248" s="68"/>
      <c r="I248" s="68"/>
      <c r="J248" s="68"/>
      <c r="K248" s="68"/>
      <c r="L248" s="69"/>
      <c r="M248" s="1"/>
      <c r="N248" s="1"/>
      <c r="O248" s="1"/>
    </row>
    <row r="249" spans="1:15" ht="12.75" customHeight="1">
      <c r="A249" s="1"/>
      <c r="B249" s="1"/>
      <c r="C249" s="68"/>
      <c r="D249" s="68"/>
      <c r="E249" s="68"/>
      <c r="F249" s="68"/>
      <c r="G249" s="68"/>
      <c r="H249" s="68"/>
      <c r="I249" s="68"/>
      <c r="J249" s="68"/>
      <c r="K249" s="68"/>
      <c r="L249" s="69"/>
      <c r="M249" s="1"/>
      <c r="N249" s="1"/>
      <c r="O249" s="1"/>
    </row>
    <row r="250" spans="1:15" ht="12.75" customHeight="1">
      <c r="A250" s="1"/>
      <c r="B250" s="1"/>
      <c r="C250" s="68"/>
      <c r="D250" s="68"/>
      <c r="E250" s="68"/>
      <c r="F250" s="68"/>
      <c r="G250" s="68"/>
      <c r="H250" s="68"/>
      <c r="I250" s="68"/>
      <c r="J250" s="68"/>
      <c r="K250" s="68"/>
      <c r="L250" s="69"/>
      <c r="M250" s="1"/>
      <c r="N250" s="1"/>
      <c r="O250" s="1"/>
    </row>
    <row r="251" spans="1:15" ht="12.75" customHeight="1">
      <c r="A251" s="1"/>
      <c r="B251" s="1"/>
      <c r="C251" s="68"/>
      <c r="D251" s="68"/>
      <c r="E251" s="68"/>
      <c r="F251" s="68"/>
      <c r="G251" s="68"/>
      <c r="H251" s="68"/>
      <c r="I251" s="68"/>
      <c r="J251" s="68"/>
      <c r="K251" s="68"/>
      <c r="L251" s="69"/>
      <c r="M251" s="1"/>
      <c r="N251" s="1"/>
      <c r="O251" s="1"/>
    </row>
    <row r="252" spans="1:15" ht="12.75" customHeight="1">
      <c r="A252" s="1"/>
      <c r="B252" s="1"/>
      <c r="C252" s="68"/>
      <c r="D252" s="68"/>
      <c r="E252" s="68"/>
      <c r="F252" s="68"/>
      <c r="G252" s="68"/>
      <c r="H252" s="68"/>
      <c r="I252" s="68"/>
      <c r="J252" s="68"/>
      <c r="K252" s="68"/>
      <c r="L252" s="69"/>
      <c r="M252" s="1"/>
      <c r="N252" s="1"/>
      <c r="O252" s="1"/>
    </row>
    <row r="253" spans="1:15" ht="12.75" customHeight="1">
      <c r="A253" s="1"/>
      <c r="B253" s="1"/>
      <c r="C253" s="68"/>
      <c r="D253" s="68"/>
      <c r="E253" s="68"/>
      <c r="F253" s="68"/>
      <c r="G253" s="68"/>
      <c r="H253" s="68"/>
      <c r="I253" s="68"/>
      <c r="J253" s="68"/>
      <c r="K253" s="68"/>
      <c r="L253" s="69"/>
      <c r="M253" s="1"/>
      <c r="N253" s="1"/>
      <c r="O253" s="1"/>
    </row>
    <row r="254" spans="1:15" ht="12.75" customHeight="1">
      <c r="A254" s="1"/>
      <c r="B254" s="1"/>
      <c r="C254" s="68"/>
      <c r="D254" s="68"/>
      <c r="E254" s="68"/>
      <c r="F254" s="68"/>
      <c r="G254" s="68"/>
      <c r="H254" s="68"/>
      <c r="I254" s="68"/>
      <c r="J254" s="68"/>
      <c r="K254" s="68"/>
      <c r="L254" s="69"/>
      <c r="M254" s="1"/>
      <c r="N254" s="1"/>
      <c r="O254" s="1"/>
    </row>
    <row r="255" spans="1:15" ht="12.75" customHeight="1">
      <c r="A255" s="1"/>
      <c r="B255" s="1"/>
      <c r="C255" s="68"/>
      <c r="D255" s="68"/>
      <c r="E255" s="68"/>
      <c r="F255" s="68"/>
      <c r="G255" s="68"/>
      <c r="H255" s="68"/>
      <c r="I255" s="68"/>
      <c r="J255" s="68"/>
      <c r="K255" s="68"/>
      <c r="L255" s="69"/>
      <c r="M255" s="1"/>
      <c r="N255" s="1"/>
      <c r="O255" s="1"/>
    </row>
    <row r="256" spans="1:15" ht="12.75" customHeight="1">
      <c r="A256" s="1"/>
      <c r="B256" s="1"/>
      <c r="C256" s="68"/>
      <c r="D256" s="68"/>
      <c r="E256" s="68"/>
      <c r="F256" s="68"/>
      <c r="G256" s="68"/>
      <c r="H256" s="68"/>
      <c r="I256" s="68"/>
      <c r="J256" s="68"/>
      <c r="K256" s="68"/>
      <c r="L256" s="69"/>
      <c r="M256" s="1"/>
      <c r="N256" s="1"/>
      <c r="O256" s="1"/>
    </row>
    <row r="257" spans="1:15" ht="12.75" customHeight="1">
      <c r="A257" s="1"/>
      <c r="B257" s="1"/>
      <c r="C257" s="68"/>
      <c r="D257" s="68"/>
      <c r="E257" s="68"/>
      <c r="F257" s="68"/>
      <c r="G257" s="68"/>
      <c r="H257" s="68"/>
      <c r="I257" s="68"/>
      <c r="J257" s="68"/>
      <c r="K257" s="68"/>
      <c r="L257" s="69"/>
      <c r="M257" s="1"/>
      <c r="N257" s="1"/>
      <c r="O257" s="1"/>
    </row>
    <row r="258" spans="1:15" ht="12.75" customHeight="1">
      <c r="A258" s="1"/>
      <c r="B258" s="1"/>
      <c r="C258" s="68"/>
      <c r="D258" s="68"/>
      <c r="E258" s="68"/>
      <c r="F258" s="68"/>
      <c r="G258" s="68"/>
      <c r="H258" s="68"/>
      <c r="I258" s="68"/>
      <c r="J258" s="68"/>
      <c r="K258" s="68"/>
      <c r="L258" s="69"/>
      <c r="M258" s="1"/>
      <c r="N258" s="1"/>
      <c r="O258" s="1"/>
    </row>
    <row r="259" spans="1:15" ht="12.75" customHeight="1">
      <c r="A259" s="1"/>
      <c r="B259" s="1"/>
      <c r="C259" s="68"/>
      <c r="D259" s="68"/>
      <c r="E259" s="68"/>
      <c r="F259" s="68"/>
      <c r="G259" s="68"/>
      <c r="H259" s="68"/>
      <c r="I259" s="68"/>
      <c r="J259" s="68"/>
      <c r="K259" s="68"/>
      <c r="L259" s="69"/>
      <c r="M259" s="1"/>
      <c r="N259" s="1"/>
      <c r="O259" s="1"/>
    </row>
    <row r="260" spans="1:15" ht="12.75" customHeight="1">
      <c r="A260" s="1"/>
      <c r="B260" s="1"/>
      <c r="C260" s="68"/>
      <c r="D260" s="68"/>
      <c r="E260" s="68"/>
      <c r="F260" s="68"/>
      <c r="G260" s="68"/>
      <c r="H260" s="68"/>
      <c r="I260" s="68"/>
      <c r="J260" s="68"/>
      <c r="K260" s="68"/>
      <c r="L260" s="69"/>
      <c r="M260" s="1"/>
      <c r="N260" s="1"/>
      <c r="O260" s="1"/>
    </row>
    <row r="261" spans="1:15" ht="12.75" customHeight="1">
      <c r="A261" s="1"/>
      <c r="B261" s="1"/>
      <c r="C261" s="68"/>
      <c r="D261" s="68"/>
      <c r="E261" s="68"/>
      <c r="F261" s="68"/>
      <c r="G261" s="68"/>
      <c r="H261" s="68"/>
      <c r="I261" s="68"/>
      <c r="J261" s="68"/>
      <c r="K261" s="68"/>
      <c r="L261" s="69"/>
      <c r="M261" s="1"/>
      <c r="N261" s="1"/>
      <c r="O261" s="1"/>
    </row>
    <row r="262" spans="1:15" ht="12.75" customHeight="1">
      <c r="A262" s="1"/>
      <c r="B262" s="1"/>
      <c r="C262" s="68"/>
      <c r="D262" s="68"/>
      <c r="E262" s="68"/>
      <c r="F262" s="68"/>
      <c r="G262" s="68"/>
      <c r="H262" s="68"/>
      <c r="I262" s="68"/>
      <c r="J262" s="68"/>
      <c r="K262" s="68"/>
      <c r="L262" s="69"/>
      <c r="M262" s="1"/>
      <c r="N262" s="1"/>
      <c r="O262" s="1"/>
    </row>
    <row r="263" spans="1:15" ht="12.75" customHeight="1">
      <c r="A263" s="1"/>
      <c r="B263" s="1"/>
      <c r="C263" s="68"/>
      <c r="D263" s="68"/>
      <c r="E263" s="68"/>
      <c r="F263" s="68"/>
      <c r="G263" s="68"/>
      <c r="H263" s="68"/>
      <c r="I263" s="68"/>
      <c r="J263" s="68"/>
      <c r="K263" s="68"/>
      <c r="L263" s="69"/>
      <c r="M263" s="1"/>
      <c r="N263" s="1"/>
      <c r="O263" s="1"/>
    </row>
    <row r="264" spans="1:15" ht="12.75" customHeight="1">
      <c r="A264" s="1"/>
      <c r="B264" s="1"/>
      <c r="C264" s="68"/>
      <c r="D264" s="68"/>
      <c r="E264" s="68"/>
      <c r="F264" s="68"/>
      <c r="G264" s="68"/>
      <c r="H264" s="68"/>
      <c r="I264" s="68"/>
      <c r="J264" s="68"/>
      <c r="K264" s="68"/>
      <c r="L264" s="69"/>
      <c r="M264" s="1"/>
      <c r="N264" s="1"/>
      <c r="O264" s="1"/>
    </row>
    <row r="265" spans="1:15" ht="12.75" customHeight="1">
      <c r="A265" s="1"/>
      <c r="B265" s="1"/>
      <c r="C265" s="68"/>
      <c r="D265" s="68"/>
      <c r="E265" s="68"/>
      <c r="F265" s="68"/>
      <c r="G265" s="68"/>
      <c r="H265" s="68"/>
      <c r="I265" s="68"/>
      <c r="J265" s="68"/>
      <c r="K265" s="68"/>
      <c r="L265" s="69"/>
      <c r="M265" s="1"/>
      <c r="N265" s="1"/>
      <c r="O265" s="1"/>
    </row>
    <row r="266" spans="1:15" ht="12.75" customHeight="1">
      <c r="A266" s="1"/>
      <c r="B266" s="1"/>
      <c r="C266" s="68"/>
      <c r="D266" s="68"/>
      <c r="E266" s="68"/>
      <c r="F266" s="68"/>
      <c r="G266" s="68"/>
      <c r="H266" s="68"/>
      <c r="I266" s="68"/>
      <c r="J266" s="68"/>
      <c r="K266" s="68"/>
      <c r="L266" s="69"/>
      <c r="M266" s="1"/>
      <c r="N266" s="1"/>
      <c r="O266" s="1"/>
    </row>
    <row r="267" spans="1:15" ht="12.75" customHeight="1">
      <c r="A267" s="1"/>
      <c r="B267" s="1"/>
      <c r="C267" s="68"/>
      <c r="D267" s="68"/>
      <c r="E267" s="68"/>
      <c r="F267" s="68"/>
      <c r="G267" s="68"/>
      <c r="H267" s="68"/>
      <c r="I267" s="68"/>
      <c r="J267" s="68"/>
      <c r="K267" s="68"/>
      <c r="L267" s="69"/>
      <c r="M267" s="1"/>
      <c r="N267" s="1"/>
      <c r="O267" s="1"/>
    </row>
    <row r="268" spans="1:15" ht="12.75" customHeight="1">
      <c r="A268" s="1"/>
      <c r="B268" s="1"/>
      <c r="C268" s="68"/>
      <c r="D268" s="68"/>
      <c r="E268" s="68"/>
      <c r="F268" s="68"/>
      <c r="G268" s="68"/>
      <c r="H268" s="68"/>
      <c r="I268" s="68"/>
      <c r="J268" s="68"/>
      <c r="K268" s="68"/>
      <c r="L268" s="69"/>
      <c r="M268" s="1"/>
      <c r="N268" s="1"/>
      <c r="O268" s="1"/>
    </row>
    <row r="269" spans="1:15" ht="12.75" customHeight="1">
      <c r="A269" s="1"/>
      <c r="B269" s="1"/>
      <c r="C269" s="68"/>
      <c r="D269" s="68"/>
      <c r="E269" s="68"/>
      <c r="F269" s="68"/>
      <c r="G269" s="68"/>
      <c r="H269" s="68"/>
      <c r="I269" s="68"/>
      <c r="J269" s="68"/>
      <c r="K269" s="68"/>
      <c r="L269" s="69"/>
      <c r="M269" s="1"/>
      <c r="N269" s="1"/>
      <c r="O269" s="1"/>
    </row>
    <row r="270" spans="1:15" ht="12.75" customHeight="1">
      <c r="A270" s="1"/>
      <c r="B270" s="1"/>
      <c r="C270" s="68"/>
      <c r="D270" s="68"/>
      <c r="E270" s="68"/>
      <c r="F270" s="68"/>
      <c r="G270" s="68"/>
      <c r="H270" s="68"/>
      <c r="I270" s="68"/>
      <c r="J270" s="68"/>
      <c r="K270" s="68"/>
      <c r="L270" s="69"/>
      <c r="M270" s="1"/>
      <c r="N270" s="1"/>
      <c r="O270" s="1"/>
    </row>
    <row r="271" spans="1:15" ht="12.75" customHeight="1">
      <c r="A271" s="1"/>
      <c r="B271" s="1"/>
      <c r="C271" s="68"/>
      <c r="D271" s="68"/>
      <c r="E271" s="68"/>
      <c r="F271" s="68"/>
      <c r="G271" s="68"/>
      <c r="H271" s="68"/>
      <c r="I271" s="68"/>
      <c r="J271" s="68"/>
      <c r="K271" s="68"/>
      <c r="L271" s="69"/>
      <c r="M271" s="1"/>
      <c r="N271" s="1"/>
      <c r="O271" s="1"/>
    </row>
    <row r="272" spans="1:15" ht="12.75" customHeight="1">
      <c r="A272" s="1"/>
      <c r="B272" s="1"/>
      <c r="C272" s="68"/>
      <c r="D272" s="68"/>
      <c r="E272" s="68"/>
      <c r="F272" s="68"/>
      <c r="G272" s="68"/>
      <c r="H272" s="68"/>
      <c r="I272" s="68"/>
      <c r="J272" s="68"/>
      <c r="K272" s="68"/>
      <c r="L272" s="69"/>
      <c r="M272" s="1"/>
      <c r="N272" s="1"/>
      <c r="O272" s="1"/>
    </row>
    <row r="273" spans="1:15" ht="12.75" customHeight="1">
      <c r="A273" s="1"/>
      <c r="B273" s="1"/>
      <c r="C273" s="68"/>
      <c r="D273" s="68"/>
      <c r="E273" s="68"/>
      <c r="F273" s="68"/>
      <c r="G273" s="68"/>
      <c r="H273" s="68"/>
      <c r="I273" s="68"/>
      <c r="J273" s="68"/>
      <c r="K273" s="68"/>
      <c r="L273" s="69"/>
      <c r="M273" s="1"/>
      <c r="N273" s="1"/>
      <c r="O273" s="1"/>
    </row>
    <row r="274" spans="1:15" ht="12.75" customHeight="1">
      <c r="A274" s="1"/>
      <c r="B274" s="1"/>
      <c r="C274" s="68"/>
      <c r="D274" s="68"/>
      <c r="E274" s="68"/>
      <c r="F274" s="68"/>
      <c r="G274" s="68"/>
      <c r="H274" s="68"/>
      <c r="I274" s="68"/>
      <c r="J274" s="68"/>
      <c r="K274" s="68"/>
      <c r="L274" s="69"/>
      <c r="M274" s="1"/>
      <c r="N274" s="1"/>
      <c r="O274" s="1"/>
    </row>
    <row r="275" spans="1:15" ht="12.75" customHeight="1">
      <c r="A275" s="1"/>
      <c r="B275" s="1"/>
      <c r="C275" s="68"/>
      <c r="D275" s="68"/>
      <c r="E275" s="68"/>
      <c r="F275" s="68"/>
      <c r="G275" s="68"/>
      <c r="H275" s="68"/>
      <c r="I275" s="68"/>
      <c r="J275" s="68"/>
      <c r="K275" s="68"/>
      <c r="L275" s="69"/>
      <c r="M275" s="1"/>
      <c r="N275" s="1"/>
      <c r="O275" s="1"/>
    </row>
    <row r="276" spans="1:15" ht="12.75" customHeight="1">
      <c r="A276" s="1"/>
      <c r="B276" s="1"/>
      <c r="C276" s="68"/>
      <c r="D276" s="68"/>
      <c r="E276" s="68"/>
      <c r="F276" s="68"/>
      <c r="G276" s="68"/>
      <c r="H276" s="68"/>
      <c r="I276" s="68"/>
      <c r="J276" s="68"/>
      <c r="K276" s="68"/>
      <c r="L276" s="69"/>
      <c r="M276" s="1"/>
      <c r="N276" s="1"/>
      <c r="O276" s="1"/>
    </row>
    <row r="277" spans="1:15" ht="12.75" customHeight="1">
      <c r="A277" s="1"/>
      <c r="B277" s="1"/>
      <c r="C277" s="68"/>
      <c r="D277" s="68"/>
      <c r="E277" s="68"/>
      <c r="F277" s="68"/>
      <c r="G277" s="68"/>
      <c r="H277" s="68"/>
      <c r="I277" s="68"/>
      <c r="J277" s="68"/>
      <c r="K277" s="68"/>
      <c r="L277" s="69"/>
      <c r="M277" s="1"/>
      <c r="N277" s="1"/>
      <c r="O277" s="1"/>
    </row>
    <row r="278" spans="1:15" ht="12.75" customHeight="1">
      <c r="A278" s="1"/>
      <c r="B278" s="1"/>
      <c r="C278" s="68"/>
      <c r="D278" s="68"/>
      <c r="E278" s="68"/>
      <c r="F278" s="68"/>
      <c r="G278" s="68"/>
      <c r="H278" s="68"/>
      <c r="I278" s="68"/>
      <c r="J278" s="68"/>
      <c r="K278" s="68"/>
      <c r="L278" s="69"/>
      <c r="M278" s="1"/>
      <c r="N278" s="1"/>
      <c r="O278" s="1"/>
    </row>
    <row r="279" spans="1:15" ht="12.75" customHeight="1">
      <c r="A279" s="1"/>
      <c r="B279" s="1"/>
      <c r="C279" s="68"/>
      <c r="D279" s="68"/>
      <c r="E279" s="68"/>
      <c r="F279" s="68"/>
      <c r="G279" s="68"/>
      <c r="H279" s="68"/>
      <c r="I279" s="68"/>
      <c r="J279" s="68"/>
      <c r="K279" s="68"/>
      <c r="L279" s="69"/>
      <c r="M279" s="1"/>
      <c r="N279" s="1"/>
      <c r="O279" s="1"/>
    </row>
    <row r="280" spans="1:15" ht="12.75" customHeight="1">
      <c r="A280" s="1"/>
      <c r="B280" s="1"/>
      <c r="C280" s="68"/>
      <c r="D280" s="68"/>
      <c r="E280" s="68"/>
      <c r="F280" s="68"/>
      <c r="G280" s="68"/>
      <c r="H280" s="68"/>
      <c r="I280" s="68"/>
      <c r="J280" s="68"/>
      <c r="K280" s="68"/>
      <c r="L280" s="69"/>
      <c r="M280" s="1"/>
      <c r="N280" s="1"/>
      <c r="O280" s="1"/>
    </row>
    <row r="281" spans="1:15" ht="12.75" customHeight="1">
      <c r="A281" s="1"/>
      <c r="B281" s="1"/>
      <c r="C281" s="68"/>
      <c r="D281" s="68"/>
      <c r="E281" s="68"/>
      <c r="F281" s="68"/>
      <c r="G281" s="68"/>
      <c r="H281" s="68"/>
      <c r="I281" s="68"/>
      <c r="J281" s="68"/>
      <c r="K281" s="68"/>
      <c r="L281" s="69"/>
      <c r="M281" s="1"/>
      <c r="N281" s="1"/>
      <c r="O281" s="1"/>
    </row>
    <row r="282" spans="1:15" ht="12.75" customHeight="1">
      <c r="A282" s="1"/>
      <c r="B282" s="1"/>
      <c r="C282" s="68"/>
      <c r="D282" s="68"/>
      <c r="E282" s="68"/>
      <c r="F282" s="68"/>
      <c r="G282" s="68"/>
      <c r="H282" s="68"/>
      <c r="I282" s="68"/>
      <c r="J282" s="68"/>
      <c r="K282" s="68"/>
      <c r="L282" s="69"/>
      <c r="M282" s="1"/>
      <c r="N282" s="1"/>
      <c r="O282" s="1"/>
    </row>
    <row r="283" spans="1:15" ht="12.75" customHeight="1">
      <c r="A283" s="1"/>
      <c r="B283" s="1"/>
      <c r="C283" s="68"/>
      <c r="D283" s="68"/>
      <c r="E283" s="68"/>
      <c r="F283" s="68"/>
      <c r="G283" s="68"/>
      <c r="H283" s="68"/>
      <c r="I283" s="68"/>
      <c r="J283" s="68"/>
      <c r="K283" s="68"/>
      <c r="L283" s="69"/>
      <c r="M283" s="1"/>
      <c r="N283" s="1"/>
      <c r="O283" s="1"/>
    </row>
    <row r="284" spans="1:15" ht="12.75" customHeight="1">
      <c r="A284" s="1"/>
      <c r="B284" s="1"/>
      <c r="C284" s="68"/>
      <c r="D284" s="68"/>
      <c r="E284" s="68"/>
      <c r="F284" s="68"/>
      <c r="G284" s="68"/>
      <c r="H284" s="68"/>
      <c r="I284" s="68"/>
      <c r="J284" s="68"/>
      <c r="K284" s="68"/>
      <c r="L284" s="69"/>
      <c r="M284" s="1"/>
      <c r="N284" s="1"/>
      <c r="O284" s="1"/>
    </row>
    <row r="285" spans="1:15" ht="12.75" customHeight="1">
      <c r="A285" s="1"/>
      <c r="B285" s="1"/>
      <c r="C285" s="68"/>
      <c r="D285" s="68"/>
      <c r="E285" s="68"/>
      <c r="F285" s="68"/>
      <c r="G285" s="68"/>
      <c r="H285" s="68"/>
      <c r="I285" s="68"/>
      <c r="J285" s="68"/>
      <c r="K285" s="68"/>
      <c r="L285" s="69"/>
      <c r="M285" s="1"/>
      <c r="N285" s="1"/>
      <c r="O285" s="1"/>
    </row>
    <row r="286" spans="1:15" ht="12.75" customHeight="1">
      <c r="A286" s="1"/>
      <c r="B286" s="1"/>
      <c r="C286" s="68"/>
      <c r="D286" s="68"/>
      <c r="E286" s="68"/>
      <c r="F286" s="68"/>
      <c r="G286" s="68"/>
      <c r="H286" s="68"/>
      <c r="I286" s="68"/>
      <c r="J286" s="68"/>
      <c r="K286" s="68"/>
      <c r="L286" s="69"/>
      <c r="M286" s="1"/>
      <c r="N286" s="1"/>
      <c r="O286" s="1"/>
    </row>
    <row r="287" spans="1:15" ht="12.75" customHeight="1">
      <c r="A287" s="1"/>
      <c r="B287" s="1"/>
      <c r="C287" s="68"/>
      <c r="D287" s="68"/>
      <c r="E287" s="68"/>
      <c r="F287" s="68"/>
      <c r="G287" s="68"/>
      <c r="H287" s="68"/>
      <c r="I287" s="68"/>
      <c r="J287" s="68"/>
      <c r="K287" s="68"/>
      <c r="L287" s="69"/>
      <c r="M287" s="1"/>
      <c r="N287" s="1"/>
      <c r="O287" s="1"/>
    </row>
    <row r="288" spans="1:15" ht="12.75" customHeight="1">
      <c r="A288" s="1"/>
      <c r="B288" s="1"/>
      <c r="C288" s="68"/>
      <c r="D288" s="68"/>
      <c r="E288" s="68"/>
      <c r="F288" s="68"/>
      <c r="G288" s="68"/>
      <c r="H288" s="68"/>
      <c r="I288" s="68"/>
      <c r="J288" s="68"/>
      <c r="K288" s="68"/>
      <c r="L288" s="69"/>
      <c r="M288" s="1"/>
      <c r="N288" s="1"/>
      <c r="O288" s="1"/>
    </row>
    <row r="289" spans="1:15" ht="12.75" customHeight="1">
      <c r="A289" s="1"/>
      <c r="B289" s="1"/>
      <c r="C289" s="68"/>
      <c r="D289" s="68"/>
      <c r="E289" s="68"/>
      <c r="F289" s="68"/>
      <c r="G289" s="68"/>
      <c r="H289" s="68"/>
      <c r="I289" s="68"/>
      <c r="J289" s="68"/>
      <c r="K289" s="68"/>
      <c r="L289" s="69"/>
      <c r="M289" s="1"/>
      <c r="N289" s="1"/>
      <c r="O289" s="1"/>
    </row>
    <row r="290" spans="1:15" ht="12.75" customHeight="1">
      <c r="A290" s="1"/>
      <c r="B290" s="1"/>
      <c r="C290" s="68"/>
      <c r="D290" s="68"/>
      <c r="E290" s="68"/>
      <c r="F290" s="68"/>
      <c r="G290" s="68"/>
      <c r="H290" s="68"/>
      <c r="I290" s="68"/>
      <c r="J290" s="68"/>
      <c r="K290" s="68"/>
      <c r="L290" s="69"/>
      <c r="M290" s="1"/>
      <c r="N290" s="1"/>
      <c r="O290" s="1"/>
    </row>
    <row r="291" spans="1:15" ht="12.75" customHeight="1">
      <c r="A291" s="1"/>
      <c r="B291" s="1"/>
      <c r="C291" s="68"/>
      <c r="D291" s="68"/>
      <c r="E291" s="68"/>
      <c r="F291" s="68"/>
      <c r="G291" s="68"/>
      <c r="H291" s="68"/>
      <c r="I291" s="68"/>
      <c r="J291" s="68"/>
      <c r="K291" s="68"/>
      <c r="L291" s="69"/>
      <c r="M291" s="1"/>
      <c r="N291" s="1"/>
      <c r="O291" s="1"/>
    </row>
    <row r="292" spans="1:15" ht="12.75" customHeight="1">
      <c r="A292" s="1"/>
      <c r="B292" s="1"/>
      <c r="C292" s="68"/>
      <c r="D292" s="68"/>
      <c r="E292" s="68"/>
      <c r="F292" s="68"/>
      <c r="G292" s="68"/>
      <c r="H292" s="68"/>
      <c r="I292" s="68"/>
      <c r="J292" s="68"/>
      <c r="K292" s="68"/>
      <c r="L292" s="69"/>
      <c r="M292" s="1"/>
      <c r="N292" s="1"/>
      <c r="O292" s="1"/>
    </row>
    <row r="293" spans="1:15" ht="12.75" customHeight="1">
      <c r="A293" s="1"/>
      <c r="B293" s="1"/>
      <c r="C293" s="68"/>
      <c r="D293" s="68"/>
      <c r="E293" s="68"/>
      <c r="F293" s="68"/>
      <c r="G293" s="68"/>
      <c r="H293" s="68"/>
      <c r="I293" s="68"/>
      <c r="J293" s="68"/>
      <c r="K293" s="68"/>
      <c r="L293" s="69"/>
      <c r="M293" s="1"/>
      <c r="N293" s="1"/>
      <c r="O293" s="1"/>
    </row>
    <row r="294" spans="1:15" ht="12.75" customHeight="1">
      <c r="A294" s="1"/>
      <c r="B294" s="1"/>
      <c r="C294" s="74"/>
      <c r="D294" s="74"/>
      <c r="E294" s="74"/>
      <c r="F294" s="74"/>
      <c r="G294" s="74"/>
      <c r="H294" s="74"/>
      <c r="I294" s="74"/>
      <c r="J294" s="74"/>
      <c r="K294" s="74"/>
      <c r="L294" s="69"/>
      <c r="M294" s="1"/>
      <c r="N294" s="1"/>
      <c r="O294" s="1"/>
    </row>
    <row r="295" spans="1:15" ht="12.75" customHeight="1">
      <c r="A295" s="1"/>
      <c r="B295" s="1"/>
      <c r="C295" s="68"/>
      <c r="D295" s="68"/>
      <c r="E295" s="68"/>
      <c r="F295" s="68"/>
      <c r="G295" s="68"/>
      <c r="H295" s="68"/>
      <c r="I295" s="68"/>
      <c r="J295" s="68"/>
      <c r="K295" s="68"/>
      <c r="L295" s="69"/>
      <c r="M295" s="1"/>
      <c r="N295" s="1"/>
      <c r="O295" s="1"/>
    </row>
    <row r="296" spans="1:15" ht="12.75" customHeight="1">
      <c r="A296" s="1"/>
      <c r="B296" s="1"/>
      <c r="C296" s="68"/>
      <c r="D296" s="68"/>
      <c r="E296" s="68"/>
      <c r="F296" s="68"/>
      <c r="G296" s="68"/>
      <c r="H296" s="68"/>
      <c r="I296" s="68"/>
      <c r="J296" s="68"/>
      <c r="K296" s="68"/>
      <c r="L296" s="69"/>
      <c r="M296" s="1"/>
      <c r="N296" s="1"/>
      <c r="O296" s="1"/>
    </row>
    <row r="297" spans="1:15" ht="12.75" customHeight="1">
      <c r="A297" s="1"/>
      <c r="B297" s="1"/>
      <c r="C297" s="68"/>
      <c r="D297" s="68"/>
      <c r="E297" s="68"/>
      <c r="F297" s="68"/>
      <c r="G297" s="68"/>
      <c r="H297" s="68"/>
      <c r="I297" s="68"/>
      <c r="J297" s="68"/>
      <c r="K297" s="68"/>
      <c r="L297" s="69"/>
      <c r="M297" s="1"/>
      <c r="N297" s="1"/>
      <c r="O297" s="1"/>
    </row>
    <row r="298" spans="1:15" ht="12.75" customHeight="1">
      <c r="A298" s="1"/>
      <c r="B298" s="1"/>
      <c r="C298" s="68"/>
      <c r="D298" s="68"/>
      <c r="E298" s="68"/>
      <c r="F298" s="68"/>
      <c r="G298" s="68"/>
      <c r="H298" s="68"/>
      <c r="I298" s="68"/>
      <c r="J298" s="68"/>
      <c r="K298" s="68"/>
      <c r="L298" s="69"/>
      <c r="M298" s="1"/>
      <c r="N298" s="1"/>
      <c r="O298" s="1"/>
    </row>
    <row r="299" spans="1:15" ht="12.75" customHeight="1">
      <c r="A299" s="1"/>
      <c r="B299" s="1"/>
      <c r="C299" s="68"/>
      <c r="D299" s="68"/>
      <c r="E299" s="68"/>
      <c r="F299" s="68"/>
      <c r="G299" s="68"/>
      <c r="H299" s="68"/>
      <c r="I299" s="68"/>
      <c r="J299" s="68"/>
      <c r="K299" s="68"/>
      <c r="L299" s="69"/>
      <c r="M299" s="1"/>
      <c r="N299" s="1"/>
      <c r="O299" s="1"/>
    </row>
    <row r="300" spans="1:15" ht="12.75" customHeight="1">
      <c r="A300" s="1"/>
      <c r="B300" s="1"/>
      <c r="C300" s="68"/>
      <c r="D300" s="68"/>
      <c r="E300" s="68"/>
      <c r="F300" s="68"/>
      <c r="G300" s="68"/>
      <c r="H300" s="68"/>
      <c r="I300" s="68"/>
      <c r="J300" s="68"/>
      <c r="K300" s="68"/>
      <c r="L300" s="69"/>
      <c r="M300" s="1"/>
      <c r="N300" s="1"/>
      <c r="O300" s="1"/>
    </row>
    <row r="301" spans="1:15" ht="12.75" customHeight="1">
      <c r="A301" s="1"/>
      <c r="B301" s="1"/>
      <c r="C301" s="68"/>
      <c r="D301" s="68"/>
      <c r="E301" s="68"/>
      <c r="F301" s="68"/>
      <c r="G301" s="68"/>
      <c r="H301" s="68"/>
      <c r="I301" s="68"/>
      <c r="J301" s="68"/>
      <c r="K301" s="68"/>
      <c r="L301" s="69"/>
      <c r="M301" s="1"/>
      <c r="N301" s="1"/>
      <c r="O301" s="1"/>
    </row>
    <row r="302" spans="1:15" ht="12.75" customHeight="1">
      <c r="A302" s="1"/>
      <c r="B302" s="1"/>
      <c r="C302" s="68"/>
      <c r="D302" s="68"/>
      <c r="E302" s="68"/>
      <c r="F302" s="68"/>
      <c r="G302" s="68"/>
      <c r="H302" s="68"/>
      <c r="I302" s="68"/>
      <c r="J302" s="68"/>
      <c r="K302" s="68"/>
      <c r="L302" s="69"/>
      <c r="M302" s="1"/>
      <c r="N302" s="1"/>
      <c r="O302" s="1"/>
    </row>
    <row r="303" spans="1:15" ht="12.75" customHeight="1">
      <c r="A303" s="1"/>
      <c r="B303" s="1"/>
      <c r="C303" s="68"/>
      <c r="D303" s="68"/>
      <c r="E303" s="68"/>
      <c r="F303" s="68"/>
      <c r="G303" s="68"/>
      <c r="H303" s="68"/>
      <c r="I303" s="68"/>
      <c r="J303" s="68"/>
      <c r="K303" s="68"/>
      <c r="L303" s="69"/>
      <c r="M303" s="1"/>
      <c r="N303" s="1"/>
      <c r="O303" s="1"/>
    </row>
    <row r="304" spans="1:15" ht="12.75" customHeight="1">
      <c r="A304" s="1"/>
      <c r="B304" s="1"/>
      <c r="C304" s="68"/>
      <c r="D304" s="68"/>
      <c r="E304" s="68"/>
      <c r="F304" s="68"/>
      <c r="G304" s="68"/>
      <c r="H304" s="68"/>
      <c r="I304" s="68"/>
      <c r="J304" s="68"/>
      <c r="K304" s="68"/>
      <c r="L304" s="69"/>
      <c r="M304" s="1"/>
      <c r="N304" s="1"/>
      <c r="O304" s="1"/>
    </row>
    <row r="305" spans="1:15" ht="12.75" customHeight="1">
      <c r="A305" s="1"/>
      <c r="B305" s="1"/>
      <c r="C305" s="68"/>
      <c r="D305" s="68"/>
      <c r="E305" s="68"/>
      <c r="F305" s="68"/>
      <c r="G305" s="68"/>
      <c r="H305" s="68"/>
      <c r="I305" s="68"/>
      <c r="J305" s="68"/>
      <c r="K305" s="68"/>
      <c r="L305" s="69"/>
      <c r="M305" s="1"/>
      <c r="N305" s="1"/>
      <c r="O305" s="1"/>
    </row>
    <row r="306" spans="1:15" ht="12.75" customHeight="1">
      <c r="A306" s="1"/>
      <c r="B306" s="1"/>
      <c r="C306" s="68"/>
      <c r="D306" s="68"/>
      <c r="E306" s="68"/>
      <c r="F306" s="68"/>
      <c r="G306" s="68"/>
      <c r="H306" s="68"/>
      <c r="I306" s="68"/>
      <c r="J306" s="68"/>
      <c r="K306" s="68"/>
      <c r="L306" s="69"/>
      <c r="M306" s="1"/>
      <c r="N306" s="1"/>
      <c r="O306" s="1"/>
    </row>
    <row r="307" spans="1:15" ht="12.75" customHeight="1">
      <c r="A307" s="1"/>
      <c r="B307" s="1"/>
      <c r="C307" s="68"/>
      <c r="D307" s="68"/>
      <c r="E307" s="68"/>
      <c r="F307" s="68"/>
      <c r="G307" s="68"/>
      <c r="H307" s="68"/>
      <c r="I307" s="68"/>
      <c r="J307" s="68"/>
      <c r="K307" s="68"/>
      <c r="L307" s="69"/>
      <c r="M307" s="1"/>
      <c r="N307" s="1"/>
      <c r="O307" s="1"/>
    </row>
    <row r="308" spans="1:15" ht="12.75" customHeight="1">
      <c r="A308" s="1"/>
      <c r="B308" s="1"/>
      <c r="C308" s="68"/>
      <c r="D308" s="68"/>
      <c r="E308" s="68"/>
      <c r="F308" s="68"/>
      <c r="G308" s="68"/>
      <c r="H308" s="68"/>
      <c r="I308" s="68"/>
      <c r="J308" s="68"/>
      <c r="K308" s="68"/>
      <c r="L308" s="69"/>
      <c r="M308" s="1"/>
      <c r="N308" s="1"/>
      <c r="O308" s="1"/>
    </row>
    <row r="309" spans="1:15" ht="12.75" customHeight="1">
      <c r="A309" s="1"/>
      <c r="B309" s="1"/>
      <c r="C309" s="68"/>
      <c r="D309" s="68"/>
      <c r="E309" s="68"/>
      <c r="F309" s="68"/>
      <c r="G309" s="68"/>
      <c r="H309" s="68"/>
      <c r="I309" s="68"/>
      <c r="J309" s="68"/>
      <c r="K309" s="68"/>
      <c r="L309" s="69"/>
      <c r="M309" s="1"/>
      <c r="N309" s="1"/>
      <c r="O309" s="1"/>
    </row>
    <row r="310" spans="1:15" ht="12.75" customHeight="1">
      <c r="A310" s="1"/>
      <c r="B310" s="1"/>
      <c r="C310" s="68"/>
      <c r="D310" s="68"/>
      <c r="E310" s="68"/>
      <c r="F310" s="68"/>
      <c r="G310" s="68"/>
      <c r="H310" s="68"/>
      <c r="I310" s="68"/>
      <c r="J310" s="68"/>
      <c r="K310" s="68"/>
      <c r="L310" s="69"/>
      <c r="M310" s="1"/>
      <c r="N310" s="1"/>
      <c r="O310" s="1"/>
    </row>
    <row r="311" spans="1:15" ht="12.75" customHeight="1">
      <c r="A311" s="1"/>
      <c r="B311" s="1"/>
      <c r="C311" s="68"/>
      <c r="D311" s="68"/>
      <c r="E311" s="68"/>
      <c r="F311" s="68"/>
      <c r="G311" s="68"/>
      <c r="H311" s="68"/>
      <c r="I311" s="68"/>
      <c r="J311" s="68"/>
      <c r="K311" s="68"/>
      <c r="L311" s="69"/>
      <c r="M311" s="1"/>
      <c r="N311" s="1"/>
      <c r="O311" s="1"/>
    </row>
    <row r="312" spans="1:15" ht="12.75" customHeight="1">
      <c r="A312" s="1"/>
      <c r="B312" s="1"/>
      <c r="C312" s="68"/>
      <c r="D312" s="68"/>
      <c r="E312" s="68"/>
      <c r="F312" s="68"/>
      <c r="G312" s="68"/>
      <c r="H312" s="68"/>
      <c r="I312" s="68"/>
      <c r="J312" s="68"/>
      <c r="K312" s="68"/>
      <c r="L312" s="69"/>
      <c r="M312" s="1"/>
      <c r="N312" s="1"/>
      <c r="O312" s="1"/>
    </row>
    <row r="313" spans="1:15" ht="12.75" customHeight="1">
      <c r="A313" s="1"/>
      <c r="B313" s="1"/>
      <c r="C313" s="68"/>
      <c r="D313" s="68"/>
      <c r="E313" s="68"/>
      <c r="F313" s="68"/>
      <c r="G313" s="68"/>
      <c r="H313" s="68"/>
      <c r="I313" s="68"/>
      <c r="J313" s="68"/>
      <c r="K313" s="68"/>
      <c r="L313" s="69"/>
      <c r="M313" s="1"/>
      <c r="N313" s="1"/>
      <c r="O313" s="1"/>
    </row>
    <row r="314" spans="1:15" ht="12.75" customHeight="1">
      <c r="A314" s="1"/>
      <c r="B314" s="1"/>
      <c r="C314" s="68"/>
      <c r="D314" s="68"/>
      <c r="E314" s="68"/>
      <c r="F314" s="68"/>
      <c r="G314" s="68"/>
      <c r="H314" s="68"/>
      <c r="I314" s="68"/>
      <c r="J314" s="68"/>
      <c r="K314" s="68"/>
      <c r="L314" s="69"/>
      <c r="M314" s="1"/>
      <c r="N314" s="1"/>
      <c r="O314" s="1"/>
    </row>
    <row r="315" spans="1:15" ht="12.75" customHeight="1">
      <c r="A315" s="1"/>
      <c r="B315" s="1"/>
      <c r="C315" s="68"/>
      <c r="D315" s="68"/>
      <c r="E315" s="68"/>
      <c r="F315" s="68"/>
      <c r="G315" s="68"/>
      <c r="H315" s="68"/>
      <c r="I315" s="68"/>
      <c r="J315" s="68"/>
      <c r="K315" s="68"/>
      <c r="L315" s="69"/>
      <c r="M315" s="1"/>
      <c r="N315" s="1"/>
      <c r="O315" s="1"/>
    </row>
    <row r="316" spans="1:15" ht="12.75" customHeight="1">
      <c r="A316" s="1"/>
      <c r="B316" s="1"/>
      <c r="C316" s="68"/>
      <c r="D316" s="68"/>
      <c r="E316" s="68"/>
      <c r="F316" s="68"/>
      <c r="G316" s="68"/>
      <c r="H316" s="68"/>
      <c r="I316" s="68"/>
      <c r="J316" s="68"/>
      <c r="K316" s="68"/>
      <c r="L316" s="69"/>
      <c r="M316" s="1"/>
      <c r="N316" s="1"/>
      <c r="O316" s="1"/>
    </row>
    <row r="317" spans="1:15" ht="12.75" customHeight="1">
      <c r="A317" s="1"/>
      <c r="B317" s="1"/>
      <c r="C317" s="68"/>
      <c r="D317" s="68"/>
      <c r="E317" s="68"/>
      <c r="F317" s="68"/>
      <c r="G317" s="68"/>
      <c r="H317" s="68"/>
      <c r="I317" s="68"/>
      <c r="J317" s="68"/>
      <c r="K317" s="68"/>
      <c r="L317" s="69"/>
      <c r="M317" s="1"/>
      <c r="N317" s="1"/>
      <c r="O317" s="1"/>
    </row>
    <row r="318" spans="1:15" ht="12.75" customHeight="1">
      <c r="A318" s="1"/>
      <c r="B318" s="1"/>
      <c r="C318" s="68"/>
      <c r="D318" s="68"/>
      <c r="E318" s="68"/>
      <c r="F318" s="68"/>
      <c r="G318" s="68"/>
      <c r="H318" s="68"/>
      <c r="I318" s="68"/>
      <c r="J318" s="68"/>
      <c r="K318" s="68"/>
      <c r="L318" s="69"/>
      <c r="M318" s="1"/>
      <c r="N318" s="1"/>
      <c r="O318" s="1"/>
    </row>
    <row r="319" spans="1:15" ht="12.75" customHeight="1">
      <c r="A319" s="1"/>
      <c r="B319" s="1"/>
      <c r="C319" s="68"/>
      <c r="D319" s="68"/>
      <c r="E319" s="68"/>
      <c r="F319" s="68"/>
      <c r="G319" s="68"/>
      <c r="H319" s="68"/>
      <c r="I319" s="68"/>
      <c r="J319" s="68"/>
      <c r="K319" s="68"/>
      <c r="L319" s="69"/>
      <c r="M319" s="1"/>
      <c r="N319" s="1"/>
      <c r="O319" s="1"/>
    </row>
    <row r="320" spans="1:15" ht="12.75" customHeight="1">
      <c r="A320" s="1"/>
      <c r="B320" s="1"/>
      <c r="C320" s="68"/>
      <c r="D320" s="68"/>
      <c r="E320" s="68"/>
      <c r="F320" s="68"/>
      <c r="G320" s="68"/>
      <c r="H320" s="68"/>
      <c r="I320" s="68"/>
      <c r="J320" s="68"/>
      <c r="K320" s="68"/>
      <c r="L320" s="69"/>
      <c r="M320" s="1"/>
      <c r="N320" s="1"/>
      <c r="O320" s="1"/>
    </row>
    <row r="321" spans="1:15" ht="12.75" customHeight="1">
      <c r="A321" s="1"/>
      <c r="B321" s="1"/>
      <c r="C321" s="68"/>
      <c r="D321" s="68"/>
      <c r="E321" s="68"/>
      <c r="F321" s="68"/>
      <c r="G321" s="68"/>
      <c r="H321" s="68"/>
      <c r="I321" s="68"/>
      <c r="J321" s="68"/>
      <c r="K321" s="68"/>
      <c r="L321" s="69"/>
      <c r="M321" s="1"/>
      <c r="N321" s="1"/>
      <c r="O321" s="1"/>
    </row>
    <row r="322" spans="1:15" ht="12.75" customHeight="1">
      <c r="A322" s="1"/>
      <c r="B322" s="1"/>
      <c r="C322" s="68"/>
      <c r="D322" s="68"/>
      <c r="E322" s="68"/>
      <c r="F322" s="68"/>
      <c r="G322" s="68"/>
      <c r="H322" s="68"/>
      <c r="I322" s="68"/>
      <c r="J322" s="68"/>
      <c r="K322" s="68"/>
      <c r="L322" s="69"/>
      <c r="M322" s="1"/>
      <c r="N322" s="1"/>
      <c r="O322" s="1"/>
    </row>
    <row r="323" spans="1:15" ht="12.75" customHeight="1">
      <c r="A323" s="1"/>
      <c r="B323" s="1"/>
      <c r="C323" s="68"/>
      <c r="D323" s="68"/>
      <c r="E323" s="68"/>
      <c r="F323" s="68"/>
      <c r="G323" s="68"/>
      <c r="H323" s="68"/>
      <c r="I323" s="68"/>
      <c r="J323" s="68"/>
      <c r="K323" s="68"/>
      <c r="L323" s="69"/>
      <c r="M323" s="1"/>
      <c r="N323" s="1"/>
      <c r="O323" s="1"/>
    </row>
    <row r="324" spans="1:15" ht="12.75" customHeight="1">
      <c r="A324" s="1"/>
      <c r="B324" s="1"/>
      <c r="C324" s="68"/>
      <c r="D324" s="68"/>
      <c r="E324" s="68"/>
      <c r="F324" s="68"/>
      <c r="G324" s="68"/>
      <c r="H324" s="68"/>
      <c r="I324" s="68"/>
      <c r="J324" s="68"/>
      <c r="K324" s="68"/>
      <c r="L324" s="69"/>
      <c r="M324" s="1"/>
      <c r="N324" s="1"/>
      <c r="O324" s="1"/>
    </row>
    <row r="325" spans="1:15" ht="12.75" customHeight="1">
      <c r="A325" s="1"/>
      <c r="B325" s="1"/>
      <c r="C325" s="68"/>
      <c r="D325" s="68"/>
      <c r="E325" s="68"/>
      <c r="F325" s="68"/>
      <c r="G325" s="68"/>
      <c r="H325" s="68"/>
      <c r="I325" s="68"/>
      <c r="J325" s="68"/>
      <c r="K325" s="68"/>
      <c r="L325" s="69"/>
      <c r="M325" s="1"/>
      <c r="N325" s="1"/>
      <c r="O325" s="1"/>
    </row>
    <row r="326" spans="1:15" ht="12.75" customHeight="1">
      <c r="A326" s="1"/>
      <c r="B326" s="1"/>
      <c r="C326" s="68"/>
      <c r="D326" s="68"/>
      <c r="E326" s="68"/>
      <c r="F326" s="68"/>
      <c r="G326" s="68"/>
      <c r="H326" s="68"/>
      <c r="I326" s="68"/>
      <c r="J326" s="68"/>
      <c r="K326" s="68"/>
      <c r="L326" s="69"/>
      <c r="M326" s="1"/>
      <c r="N326" s="1"/>
      <c r="O326" s="1"/>
    </row>
    <row r="327" spans="1:15" ht="12.75" customHeight="1">
      <c r="A327" s="1"/>
      <c r="B327" s="1"/>
      <c r="C327" s="68"/>
      <c r="D327" s="68"/>
      <c r="E327" s="68"/>
      <c r="F327" s="68"/>
      <c r="G327" s="68"/>
      <c r="H327" s="68"/>
      <c r="I327" s="68"/>
      <c r="J327" s="68"/>
      <c r="K327" s="68"/>
      <c r="L327" s="69"/>
      <c r="M327" s="1"/>
      <c r="N327" s="1"/>
      <c r="O327" s="1"/>
    </row>
    <row r="328" spans="1:15" ht="12.75" customHeight="1">
      <c r="A328" s="1"/>
      <c r="B328" s="1"/>
      <c r="C328" s="68"/>
      <c r="D328" s="68"/>
      <c r="E328" s="68"/>
      <c r="F328" s="68"/>
      <c r="G328" s="68"/>
      <c r="H328" s="68"/>
      <c r="I328" s="68"/>
      <c r="J328" s="68"/>
      <c r="K328" s="68"/>
      <c r="L328" s="69"/>
      <c r="M328" s="1"/>
      <c r="N328" s="1"/>
      <c r="O328" s="1"/>
    </row>
    <row r="329" spans="1:15" ht="12.75" customHeight="1">
      <c r="A329" s="1"/>
      <c r="B329" s="1"/>
      <c r="C329" s="68"/>
      <c r="D329" s="68"/>
      <c r="E329" s="68"/>
      <c r="F329" s="68"/>
      <c r="G329" s="68"/>
      <c r="H329" s="68"/>
      <c r="I329" s="68"/>
      <c r="J329" s="68"/>
      <c r="K329" s="68"/>
      <c r="L329" s="69"/>
      <c r="M329" s="1"/>
      <c r="N329" s="1"/>
      <c r="O329" s="1"/>
    </row>
    <row r="330" spans="1:15" ht="12.75" customHeight="1">
      <c r="A330" s="1"/>
      <c r="B330" s="1"/>
      <c r="C330" s="68"/>
      <c r="D330" s="68"/>
      <c r="E330" s="68"/>
      <c r="F330" s="68"/>
      <c r="G330" s="68"/>
      <c r="H330" s="68"/>
      <c r="I330" s="68"/>
      <c r="J330" s="68"/>
      <c r="K330" s="68"/>
      <c r="L330" s="69"/>
      <c r="M330" s="1"/>
      <c r="N330" s="1"/>
      <c r="O330" s="1"/>
    </row>
    <row r="331" spans="1:15" ht="12.75" customHeight="1">
      <c r="A331" s="1"/>
      <c r="B331" s="1"/>
      <c r="C331" s="68"/>
      <c r="D331" s="68"/>
      <c r="E331" s="68"/>
      <c r="F331" s="68"/>
      <c r="G331" s="68"/>
      <c r="H331" s="68"/>
      <c r="I331" s="68"/>
      <c r="J331" s="68"/>
      <c r="K331" s="68"/>
      <c r="L331" s="69"/>
      <c r="M331" s="1"/>
      <c r="N331" s="1"/>
      <c r="O331" s="1"/>
    </row>
    <row r="332" spans="1:15" ht="12.75" customHeight="1">
      <c r="A332" s="1"/>
      <c r="B332" s="1"/>
      <c r="C332" s="68"/>
      <c r="D332" s="68"/>
      <c r="E332" s="68"/>
      <c r="F332" s="68"/>
      <c r="G332" s="68"/>
      <c r="H332" s="68"/>
      <c r="I332" s="68"/>
      <c r="J332" s="68"/>
      <c r="K332" s="68"/>
      <c r="L332" s="69"/>
      <c r="M332" s="1"/>
      <c r="N332" s="1"/>
      <c r="O332" s="1"/>
    </row>
    <row r="333" spans="1:15" ht="12.75" customHeight="1">
      <c r="A333" s="1"/>
      <c r="B333" s="1"/>
      <c r="C333" s="68"/>
      <c r="D333" s="68"/>
      <c r="E333" s="68"/>
      <c r="F333" s="68"/>
      <c r="G333" s="68"/>
      <c r="H333" s="68"/>
      <c r="I333" s="68"/>
      <c r="J333" s="68"/>
      <c r="K333" s="68"/>
      <c r="L333" s="69"/>
      <c r="M333" s="1"/>
      <c r="N333" s="1"/>
      <c r="O333" s="1"/>
    </row>
    <row r="334" spans="1:15" ht="12.75" customHeight="1">
      <c r="A334" s="1"/>
      <c r="B334" s="1"/>
      <c r="C334" s="68"/>
      <c r="D334" s="68"/>
      <c r="E334" s="68"/>
      <c r="F334" s="68"/>
      <c r="G334" s="68"/>
      <c r="H334" s="68"/>
      <c r="I334" s="68"/>
      <c r="J334" s="68"/>
      <c r="K334" s="68"/>
      <c r="L334" s="69"/>
      <c r="M334" s="1"/>
      <c r="N334" s="1"/>
      <c r="O334" s="1"/>
    </row>
    <row r="335" spans="1:15" ht="12.75" customHeight="1">
      <c r="A335" s="1"/>
      <c r="B335" s="1"/>
      <c r="C335" s="74"/>
      <c r="D335" s="74"/>
      <c r="E335" s="68"/>
      <c r="F335" s="68"/>
      <c r="G335" s="68"/>
      <c r="H335" s="74"/>
      <c r="I335" s="74"/>
      <c r="J335" s="74"/>
      <c r="K335" s="74"/>
      <c r="L335" s="69"/>
      <c r="M335" s="1"/>
      <c r="N335" s="1"/>
      <c r="O335" s="1"/>
    </row>
    <row r="336" spans="1:15" ht="12.75" customHeight="1">
      <c r="A336" s="1"/>
      <c r="B336" s="1"/>
      <c r="C336" s="68"/>
      <c r="D336" s="68"/>
      <c r="E336" s="68"/>
      <c r="F336" s="68"/>
      <c r="G336" s="68"/>
      <c r="H336" s="68"/>
      <c r="I336" s="68"/>
      <c r="J336" s="68"/>
      <c r="K336" s="68"/>
      <c r="L336" s="69"/>
      <c r="M336" s="1"/>
      <c r="N336" s="1"/>
      <c r="O336" s="1"/>
    </row>
    <row r="337" spans="1:15" ht="12.75" customHeight="1">
      <c r="A337" s="1"/>
      <c r="B337" s="1"/>
      <c r="C337" s="68"/>
      <c r="D337" s="68"/>
      <c r="E337" s="68"/>
      <c r="F337" s="68"/>
      <c r="G337" s="68"/>
      <c r="H337" s="68"/>
      <c r="I337" s="68"/>
      <c r="J337" s="68"/>
      <c r="K337" s="68"/>
      <c r="L337" s="69"/>
      <c r="M337" s="1"/>
      <c r="N337" s="1"/>
      <c r="O337" s="1"/>
    </row>
    <row r="338" spans="1:15" ht="12.75" customHeight="1">
      <c r="A338" s="1"/>
      <c r="B338" s="1"/>
      <c r="C338" s="68"/>
      <c r="D338" s="68"/>
      <c r="E338" s="68"/>
      <c r="F338" s="68"/>
      <c r="G338" s="68"/>
      <c r="H338" s="68"/>
      <c r="I338" s="68"/>
      <c r="J338" s="68"/>
      <c r="K338" s="68"/>
      <c r="L338" s="69"/>
      <c r="M338" s="1"/>
      <c r="N338" s="1"/>
      <c r="O338" s="1"/>
    </row>
    <row r="339" spans="1:15" ht="12.75" customHeight="1">
      <c r="A339" s="1"/>
      <c r="B339" s="1"/>
      <c r="C339" s="68"/>
      <c r="D339" s="68"/>
      <c r="E339" s="68"/>
      <c r="F339" s="68"/>
      <c r="G339" s="68"/>
      <c r="H339" s="68"/>
      <c r="I339" s="68"/>
      <c r="J339" s="68"/>
      <c r="K339" s="68"/>
      <c r="L339" s="6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5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5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5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5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5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5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5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5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5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5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5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5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5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5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5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5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5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5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5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5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5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5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5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5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5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5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5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5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5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5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5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5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5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5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5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5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5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5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5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5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5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5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5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5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5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5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5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5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5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5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5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5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5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5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5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5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5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5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5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5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5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5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5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5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5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5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5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5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5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5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5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5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5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5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5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5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5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5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5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5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5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5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5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5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5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5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5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5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5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5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5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5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5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5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5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5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5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5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5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5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5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5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5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5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5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5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5"/>
      <c r="M446" s="1"/>
      <c r="N446" s="1"/>
      <c r="O446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1"/>
  <sheetViews>
    <sheetView zoomScale="85" zoomScaleNormal="85" workbookViewId="0">
      <pane ySplit="10" topLeftCell="A11" activePane="bottomLeft" state="frozen"/>
      <selection pane="bottomLeft" activeCell="F20" sqref="F20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24"/>
      <c r="B1" s="425"/>
      <c r="C1" s="78"/>
      <c r="D1" s="7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313</v>
      </c>
      <c r="M5" s="1"/>
      <c r="N5" s="1"/>
      <c r="O5" s="1"/>
    </row>
    <row r="6" spans="1:15" ht="12.75" customHeight="1">
      <c r="A6" s="7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45103</v>
      </c>
      <c r="L6" s="1"/>
      <c r="M6" s="1"/>
      <c r="N6" s="1"/>
      <c r="O6" s="1"/>
    </row>
    <row r="7" spans="1:15" ht="12.75" customHeight="1">
      <c r="B7" s="1"/>
      <c r="C7" s="1" t="s">
        <v>314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76"/>
      <c r="B8" s="5"/>
      <c r="C8" s="5"/>
      <c r="D8" s="5"/>
      <c r="E8" s="5"/>
      <c r="F8" s="5"/>
      <c r="G8" s="8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17" t="s">
        <v>16</v>
      </c>
      <c r="B9" s="419" t="s">
        <v>18</v>
      </c>
      <c r="C9" s="423" t="s">
        <v>20</v>
      </c>
      <c r="D9" s="423" t="s">
        <v>21</v>
      </c>
      <c r="E9" s="414" t="s">
        <v>22</v>
      </c>
      <c r="F9" s="415"/>
      <c r="G9" s="416"/>
      <c r="H9" s="414" t="s">
        <v>23</v>
      </c>
      <c r="I9" s="415"/>
      <c r="J9" s="416"/>
      <c r="K9" s="26"/>
      <c r="L9" s="27"/>
      <c r="M9" s="57"/>
      <c r="N9" s="1"/>
      <c r="O9" s="1"/>
    </row>
    <row r="10" spans="1:15" ht="42.75" customHeight="1">
      <c r="A10" s="421"/>
      <c r="B10" s="422"/>
      <c r="C10" s="422"/>
      <c r="D10" s="422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9" t="s">
        <v>260</v>
      </c>
      <c r="N10" s="1"/>
      <c r="O10" s="1"/>
    </row>
    <row r="11" spans="1:15" ht="12" customHeight="1">
      <c r="A11" s="33">
        <v>1</v>
      </c>
      <c r="B11" s="62" t="s">
        <v>315</v>
      </c>
      <c r="C11" s="31">
        <v>450.6</v>
      </c>
      <c r="D11" s="40">
        <v>446.98333333333335</v>
      </c>
      <c r="E11" s="40">
        <v>423.4666666666667</v>
      </c>
      <c r="F11" s="40">
        <v>396.33333333333337</v>
      </c>
      <c r="G11" s="40">
        <v>372.81666666666672</v>
      </c>
      <c r="H11" s="40">
        <v>474.11666666666667</v>
      </c>
      <c r="I11" s="40">
        <v>497.63333333333333</v>
      </c>
      <c r="J11" s="40">
        <v>524.76666666666665</v>
      </c>
      <c r="K11" s="31">
        <v>470.5</v>
      </c>
      <c r="L11" s="31">
        <v>419.85</v>
      </c>
      <c r="M11" s="31">
        <v>4.9120299999999997</v>
      </c>
      <c r="N11" s="1"/>
      <c r="O11" s="1"/>
    </row>
    <row r="12" spans="1:15" ht="12" customHeight="1">
      <c r="A12" s="33">
        <v>2</v>
      </c>
      <c r="B12" s="62" t="s">
        <v>316</v>
      </c>
      <c r="C12" s="31">
        <v>26977</v>
      </c>
      <c r="D12" s="40">
        <v>26985.833333333332</v>
      </c>
      <c r="E12" s="40">
        <v>26572.666666666664</v>
      </c>
      <c r="F12" s="40">
        <v>26168.333333333332</v>
      </c>
      <c r="G12" s="40">
        <v>25755.166666666664</v>
      </c>
      <c r="H12" s="40">
        <v>27390.166666666664</v>
      </c>
      <c r="I12" s="40">
        <v>27803.333333333328</v>
      </c>
      <c r="J12" s="40">
        <v>28207.666666666664</v>
      </c>
      <c r="K12" s="31">
        <v>27399</v>
      </c>
      <c r="L12" s="31">
        <v>26581.5</v>
      </c>
      <c r="M12" s="31">
        <v>3.5319999999999997E-2</v>
      </c>
      <c r="N12" s="1"/>
      <c r="O12" s="1"/>
    </row>
    <row r="13" spans="1:15" ht="12" customHeight="1">
      <c r="A13" s="33">
        <v>3</v>
      </c>
      <c r="B13" s="62" t="s">
        <v>43</v>
      </c>
      <c r="C13" s="31">
        <v>4239.7</v>
      </c>
      <c r="D13" s="40">
        <v>4253.3499999999995</v>
      </c>
      <c r="E13" s="40">
        <v>4202.8999999999987</v>
      </c>
      <c r="F13" s="40">
        <v>4166.0999999999995</v>
      </c>
      <c r="G13" s="40">
        <v>4115.6499999999987</v>
      </c>
      <c r="H13" s="40">
        <v>4290.1499999999987</v>
      </c>
      <c r="I13" s="40">
        <v>4340.5999999999995</v>
      </c>
      <c r="J13" s="40">
        <v>4377.3999999999987</v>
      </c>
      <c r="K13" s="31">
        <v>4303.8</v>
      </c>
      <c r="L13" s="31">
        <v>4216.55</v>
      </c>
      <c r="M13" s="31">
        <v>2.0471400000000002</v>
      </c>
      <c r="N13" s="1"/>
      <c r="O13" s="1"/>
    </row>
    <row r="14" spans="1:15" ht="12" customHeight="1">
      <c r="A14" s="33">
        <v>4</v>
      </c>
      <c r="B14" s="62" t="s">
        <v>51</v>
      </c>
      <c r="C14" s="31">
        <v>1766.9</v>
      </c>
      <c r="D14" s="40">
        <v>1786.05</v>
      </c>
      <c r="E14" s="40">
        <v>1741.55</v>
      </c>
      <c r="F14" s="40">
        <v>1716.2</v>
      </c>
      <c r="G14" s="40">
        <v>1671.7</v>
      </c>
      <c r="H14" s="40">
        <v>1811.3999999999999</v>
      </c>
      <c r="I14" s="40">
        <v>1855.8999999999999</v>
      </c>
      <c r="J14" s="40">
        <v>1881.2499999999998</v>
      </c>
      <c r="K14" s="31">
        <v>1830.55</v>
      </c>
      <c r="L14" s="31">
        <v>1760.7</v>
      </c>
      <c r="M14" s="31">
        <v>10.809010000000001</v>
      </c>
      <c r="N14" s="1"/>
      <c r="O14" s="1"/>
    </row>
    <row r="15" spans="1:15" ht="12" customHeight="1">
      <c r="A15" s="33">
        <v>5</v>
      </c>
      <c r="B15" s="62" t="s">
        <v>317</v>
      </c>
      <c r="C15" s="31">
        <v>3311.6</v>
      </c>
      <c r="D15" s="40">
        <v>3323.3166666666671</v>
      </c>
      <c r="E15" s="40">
        <v>3271.6333333333341</v>
      </c>
      <c r="F15" s="40">
        <v>3231.666666666667</v>
      </c>
      <c r="G15" s="40">
        <v>3179.983333333334</v>
      </c>
      <c r="H15" s="40">
        <v>3363.2833333333342</v>
      </c>
      <c r="I15" s="40">
        <v>3414.9666666666676</v>
      </c>
      <c r="J15" s="40">
        <v>3454.9333333333343</v>
      </c>
      <c r="K15" s="31">
        <v>3375</v>
      </c>
      <c r="L15" s="31">
        <v>3283.35</v>
      </c>
      <c r="M15" s="31">
        <v>0.46388000000000001</v>
      </c>
      <c r="N15" s="1"/>
      <c r="O15" s="1"/>
    </row>
    <row r="16" spans="1:15" ht="12" customHeight="1">
      <c r="A16" s="33">
        <v>6</v>
      </c>
      <c r="B16" s="62" t="s">
        <v>318</v>
      </c>
      <c r="C16" s="31">
        <v>1337.2</v>
      </c>
      <c r="D16" s="40">
        <v>1352.4833333333333</v>
      </c>
      <c r="E16" s="40">
        <v>1310.3166666666666</v>
      </c>
      <c r="F16" s="40">
        <v>1283.4333333333332</v>
      </c>
      <c r="G16" s="40">
        <v>1241.2666666666664</v>
      </c>
      <c r="H16" s="40">
        <v>1379.3666666666668</v>
      </c>
      <c r="I16" s="40">
        <v>1421.5333333333333</v>
      </c>
      <c r="J16" s="40">
        <v>1448.416666666667</v>
      </c>
      <c r="K16" s="31">
        <v>1394.65</v>
      </c>
      <c r="L16" s="31">
        <v>1325.6</v>
      </c>
      <c r="M16" s="31">
        <v>5.4680200000000001</v>
      </c>
      <c r="N16" s="1"/>
      <c r="O16" s="1"/>
    </row>
    <row r="17" spans="1:15" ht="12" customHeight="1">
      <c r="A17" s="33">
        <v>7</v>
      </c>
      <c r="B17" s="62" t="s">
        <v>65</v>
      </c>
      <c r="C17" s="31">
        <v>736.7</v>
      </c>
      <c r="D17" s="40">
        <v>738.83333333333337</v>
      </c>
      <c r="E17" s="40">
        <v>731.9666666666667</v>
      </c>
      <c r="F17" s="40">
        <v>727.23333333333335</v>
      </c>
      <c r="G17" s="40">
        <v>720.36666666666667</v>
      </c>
      <c r="H17" s="40">
        <v>743.56666666666672</v>
      </c>
      <c r="I17" s="40">
        <v>750.43333333333328</v>
      </c>
      <c r="J17" s="40">
        <v>755.16666666666674</v>
      </c>
      <c r="K17" s="31">
        <v>745.7</v>
      </c>
      <c r="L17" s="31">
        <v>734.1</v>
      </c>
      <c r="M17" s="31">
        <v>6.1790599999999998</v>
      </c>
      <c r="N17" s="1"/>
      <c r="O17" s="1"/>
    </row>
    <row r="18" spans="1:15" ht="12" customHeight="1">
      <c r="A18" s="33">
        <v>8</v>
      </c>
      <c r="B18" s="62" t="s">
        <v>319</v>
      </c>
      <c r="C18" s="31">
        <v>444.15</v>
      </c>
      <c r="D18" s="40">
        <v>446.51666666666665</v>
      </c>
      <c r="E18" s="40">
        <v>438.18333333333328</v>
      </c>
      <c r="F18" s="40">
        <v>432.21666666666664</v>
      </c>
      <c r="G18" s="40">
        <v>423.88333333333327</v>
      </c>
      <c r="H18" s="40">
        <v>452.48333333333329</v>
      </c>
      <c r="I18" s="40">
        <v>460.81666666666666</v>
      </c>
      <c r="J18" s="40">
        <v>466.7833333333333</v>
      </c>
      <c r="K18" s="31">
        <v>454.85</v>
      </c>
      <c r="L18" s="31">
        <v>440.55</v>
      </c>
      <c r="M18" s="31">
        <v>1.0813200000000001</v>
      </c>
      <c r="N18" s="1"/>
      <c r="O18" s="1"/>
    </row>
    <row r="19" spans="1:15" ht="12" customHeight="1">
      <c r="A19" s="33">
        <v>9</v>
      </c>
      <c r="B19" s="62" t="s">
        <v>320</v>
      </c>
      <c r="C19" s="31">
        <v>1394.05</v>
      </c>
      <c r="D19" s="40">
        <v>1403.45</v>
      </c>
      <c r="E19" s="40">
        <v>1361.9</v>
      </c>
      <c r="F19" s="40">
        <v>1329.75</v>
      </c>
      <c r="G19" s="40">
        <v>1288.2</v>
      </c>
      <c r="H19" s="40">
        <v>1435.6000000000001</v>
      </c>
      <c r="I19" s="40">
        <v>1477.1499999999999</v>
      </c>
      <c r="J19" s="40">
        <v>1509.3000000000002</v>
      </c>
      <c r="K19" s="31">
        <v>1445</v>
      </c>
      <c r="L19" s="31">
        <v>1371.3</v>
      </c>
      <c r="M19" s="31">
        <v>11.49789</v>
      </c>
      <c r="N19" s="1"/>
      <c r="O19" s="1"/>
    </row>
    <row r="20" spans="1:15" ht="12" customHeight="1">
      <c r="A20" s="33">
        <v>10</v>
      </c>
      <c r="B20" s="62" t="s">
        <v>45</v>
      </c>
      <c r="C20" s="31">
        <v>22659.3</v>
      </c>
      <c r="D20" s="40">
        <v>22616.433333333334</v>
      </c>
      <c r="E20" s="40">
        <v>22512.916666666668</v>
      </c>
      <c r="F20" s="40">
        <v>22366.533333333333</v>
      </c>
      <c r="G20" s="40">
        <v>22263.016666666666</v>
      </c>
      <c r="H20" s="40">
        <v>22762.816666666669</v>
      </c>
      <c r="I20" s="40">
        <v>22866.333333333332</v>
      </c>
      <c r="J20" s="40">
        <v>23012.716666666671</v>
      </c>
      <c r="K20" s="31">
        <v>22719.95</v>
      </c>
      <c r="L20" s="31">
        <v>22470.05</v>
      </c>
      <c r="M20" s="31">
        <v>8.0490000000000006E-2</v>
      </c>
      <c r="N20" s="1"/>
      <c r="O20" s="1"/>
    </row>
    <row r="21" spans="1:15" ht="12" customHeight="1">
      <c r="A21" s="33">
        <v>11</v>
      </c>
      <c r="B21" s="62" t="s">
        <v>52</v>
      </c>
      <c r="C21" s="31">
        <v>2233.5500000000002</v>
      </c>
      <c r="D21" s="40">
        <v>2263.0500000000002</v>
      </c>
      <c r="E21" s="40">
        <v>2133.8000000000002</v>
      </c>
      <c r="F21" s="40">
        <v>2034.0500000000002</v>
      </c>
      <c r="G21" s="40">
        <v>1904.8000000000002</v>
      </c>
      <c r="H21" s="40">
        <v>2362.8000000000002</v>
      </c>
      <c r="I21" s="40">
        <v>2492.0500000000002</v>
      </c>
      <c r="J21" s="40">
        <v>2591.8000000000002</v>
      </c>
      <c r="K21" s="31">
        <v>2392.3000000000002</v>
      </c>
      <c r="L21" s="31">
        <v>2163.3000000000002</v>
      </c>
      <c r="M21" s="31">
        <v>152.13238000000001</v>
      </c>
      <c r="N21" s="1"/>
      <c r="O21" s="1"/>
    </row>
    <row r="22" spans="1:15" ht="12" customHeight="1">
      <c r="A22" s="33">
        <v>12</v>
      </c>
      <c r="B22" s="62" t="s">
        <v>268</v>
      </c>
      <c r="C22" s="31">
        <v>959.85</v>
      </c>
      <c r="D22" s="40">
        <v>956.94999999999993</v>
      </c>
      <c r="E22" s="40">
        <v>940.89999999999986</v>
      </c>
      <c r="F22" s="40">
        <v>921.94999999999993</v>
      </c>
      <c r="G22" s="40">
        <v>905.89999999999986</v>
      </c>
      <c r="H22" s="40">
        <v>975.89999999999986</v>
      </c>
      <c r="I22" s="40">
        <v>991.94999999999982</v>
      </c>
      <c r="J22" s="40">
        <v>1010.8999999999999</v>
      </c>
      <c r="K22" s="31">
        <v>973</v>
      </c>
      <c r="L22" s="31">
        <v>938</v>
      </c>
      <c r="M22" s="31">
        <v>55.593629999999997</v>
      </c>
      <c r="N22" s="1"/>
      <c r="O22" s="1"/>
    </row>
    <row r="23" spans="1:15" ht="12.75" customHeight="1">
      <c r="A23" s="33">
        <v>13</v>
      </c>
      <c r="B23" s="62" t="s">
        <v>53</v>
      </c>
      <c r="C23" s="31">
        <v>714.3</v>
      </c>
      <c r="D23" s="40">
        <v>719.43333333333339</v>
      </c>
      <c r="E23" s="40">
        <v>697.86666666666679</v>
      </c>
      <c r="F23" s="40">
        <v>681.43333333333339</v>
      </c>
      <c r="G23" s="40">
        <v>659.86666666666679</v>
      </c>
      <c r="H23" s="40">
        <v>735.86666666666679</v>
      </c>
      <c r="I23" s="40">
        <v>757.43333333333339</v>
      </c>
      <c r="J23" s="40">
        <v>773.86666666666679</v>
      </c>
      <c r="K23" s="31">
        <v>741</v>
      </c>
      <c r="L23" s="31">
        <v>703</v>
      </c>
      <c r="M23" s="31">
        <v>153.9855</v>
      </c>
      <c r="N23" s="1"/>
      <c r="O23" s="1"/>
    </row>
    <row r="24" spans="1:15" ht="12.75" customHeight="1">
      <c r="A24" s="33">
        <v>14</v>
      </c>
      <c r="B24" s="62" t="s">
        <v>269</v>
      </c>
      <c r="C24" s="31">
        <v>634.29999999999995</v>
      </c>
      <c r="D24" s="40">
        <v>640.76666666666665</v>
      </c>
      <c r="E24" s="40">
        <v>623.5333333333333</v>
      </c>
      <c r="F24" s="40">
        <v>612.76666666666665</v>
      </c>
      <c r="G24" s="40">
        <v>595.5333333333333</v>
      </c>
      <c r="H24" s="40">
        <v>651.5333333333333</v>
      </c>
      <c r="I24" s="40">
        <v>668.76666666666665</v>
      </c>
      <c r="J24" s="40">
        <v>679.5333333333333</v>
      </c>
      <c r="K24" s="31">
        <v>658</v>
      </c>
      <c r="L24" s="31">
        <v>630</v>
      </c>
      <c r="M24" s="31">
        <v>20.19933</v>
      </c>
      <c r="N24" s="1"/>
      <c r="O24" s="1"/>
    </row>
    <row r="25" spans="1:15" ht="12.75" customHeight="1">
      <c r="A25" s="33">
        <v>15</v>
      </c>
      <c r="B25" s="62" t="s">
        <v>270</v>
      </c>
      <c r="C25" s="31">
        <v>757.5</v>
      </c>
      <c r="D25" s="40">
        <v>766.63333333333333</v>
      </c>
      <c r="E25" s="40">
        <v>728.86666666666667</v>
      </c>
      <c r="F25" s="40">
        <v>700.23333333333335</v>
      </c>
      <c r="G25" s="40">
        <v>662.4666666666667</v>
      </c>
      <c r="H25" s="40">
        <v>795.26666666666665</v>
      </c>
      <c r="I25" s="40">
        <v>833.0333333333333</v>
      </c>
      <c r="J25" s="40">
        <v>861.66666666666663</v>
      </c>
      <c r="K25" s="31">
        <v>804.4</v>
      </c>
      <c r="L25" s="31">
        <v>738</v>
      </c>
      <c r="M25" s="31">
        <v>27.775120000000001</v>
      </c>
      <c r="N25" s="1"/>
      <c r="O25" s="1"/>
    </row>
    <row r="26" spans="1:15" ht="12.75" customHeight="1">
      <c r="A26" s="33">
        <v>16</v>
      </c>
      <c r="B26" s="62" t="s">
        <v>271</v>
      </c>
      <c r="C26" s="31">
        <v>404</v>
      </c>
      <c r="D26" s="40">
        <v>407.66666666666669</v>
      </c>
      <c r="E26" s="40">
        <v>398.43333333333339</v>
      </c>
      <c r="F26" s="40">
        <v>392.86666666666673</v>
      </c>
      <c r="G26" s="40">
        <v>383.63333333333344</v>
      </c>
      <c r="H26" s="40">
        <v>413.23333333333335</v>
      </c>
      <c r="I26" s="40">
        <v>422.46666666666658</v>
      </c>
      <c r="J26" s="40">
        <v>428.0333333333333</v>
      </c>
      <c r="K26" s="31">
        <v>416.9</v>
      </c>
      <c r="L26" s="31">
        <v>402.1</v>
      </c>
      <c r="M26" s="31">
        <v>19.446909999999999</v>
      </c>
      <c r="N26" s="1"/>
      <c r="O26" s="1"/>
    </row>
    <row r="27" spans="1:15" ht="12.75" customHeight="1">
      <c r="A27" s="33">
        <v>17</v>
      </c>
      <c r="B27" s="62" t="s">
        <v>47</v>
      </c>
      <c r="C27" s="31">
        <v>175</v>
      </c>
      <c r="D27" s="40">
        <v>172.96666666666667</v>
      </c>
      <c r="E27" s="40">
        <v>170.03333333333333</v>
      </c>
      <c r="F27" s="40">
        <v>165.06666666666666</v>
      </c>
      <c r="G27" s="40">
        <v>162.13333333333333</v>
      </c>
      <c r="H27" s="40">
        <v>177.93333333333334</v>
      </c>
      <c r="I27" s="40">
        <v>180.86666666666667</v>
      </c>
      <c r="J27" s="40">
        <v>185.83333333333334</v>
      </c>
      <c r="K27" s="31">
        <v>175.9</v>
      </c>
      <c r="L27" s="31">
        <v>168</v>
      </c>
      <c r="M27" s="31">
        <v>52.252850000000002</v>
      </c>
      <c r="N27" s="1"/>
      <c r="O27" s="1"/>
    </row>
    <row r="28" spans="1:15" ht="12.75" customHeight="1">
      <c r="A28" s="33">
        <v>18</v>
      </c>
      <c r="B28" s="62" t="s">
        <v>49</v>
      </c>
      <c r="C28" s="31">
        <v>203.95</v>
      </c>
      <c r="D28" s="40">
        <v>205.70000000000002</v>
      </c>
      <c r="E28" s="40">
        <v>201.25000000000003</v>
      </c>
      <c r="F28" s="40">
        <v>198.55</v>
      </c>
      <c r="G28" s="40">
        <v>194.10000000000002</v>
      </c>
      <c r="H28" s="40">
        <v>208.40000000000003</v>
      </c>
      <c r="I28" s="40">
        <v>212.85000000000002</v>
      </c>
      <c r="J28" s="40">
        <v>215.55000000000004</v>
      </c>
      <c r="K28" s="31">
        <v>210.15</v>
      </c>
      <c r="L28" s="31">
        <v>203</v>
      </c>
      <c r="M28" s="31">
        <v>26.876049999999999</v>
      </c>
      <c r="N28" s="1"/>
      <c r="O28" s="1"/>
    </row>
    <row r="29" spans="1:15" ht="12.75" customHeight="1">
      <c r="A29" s="33">
        <v>19</v>
      </c>
      <c r="B29" s="62" t="s">
        <v>321</v>
      </c>
      <c r="C29" s="31">
        <v>367.55</v>
      </c>
      <c r="D29" s="40">
        <v>369.91666666666669</v>
      </c>
      <c r="E29" s="40">
        <v>363.13333333333338</v>
      </c>
      <c r="F29" s="40">
        <v>358.7166666666667</v>
      </c>
      <c r="G29" s="40">
        <v>351.93333333333339</v>
      </c>
      <c r="H29" s="40">
        <v>374.33333333333337</v>
      </c>
      <c r="I29" s="40">
        <v>381.11666666666667</v>
      </c>
      <c r="J29" s="40">
        <v>385.53333333333336</v>
      </c>
      <c r="K29" s="31">
        <v>376.7</v>
      </c>
      <c r="L29" s="31">
        <v>365.5</v>
      </c>
      <c r="M29" s="31">
        <v>0.47808</v>
      </c>
      <c r="N29" s="1"/>
      <c r="O29" s="1"/>
    </row>
    <row r="30" spans="1:15" ht="12.75" customHeight="1">
      <c r="A30" s="33">
        <v>20</v>
      </c>
      <c r="B30" s="62" t="s">
        <v>322</v>
      </c>
      <c r="C30" s="31">
        <v>317.45</v>
      </c>
      <c r="D30" s="40">
        <v>317.56666666666666</v>
      </c>
      <c r="E30" s="40">
        <v>308.48333333333335</v>
      </c>
      <c r="F30" s="40">
        <v>299.51666666666671</v>
      </c>
      <c r="G30" s="40">
        <v>290.43333333333339</v>
      </c>
      <c r="H30" s="40">
        <v>326.5333333333333</v>
      </c>
      <c r="I30" s="40">
        <v>335.61666666666667</v>
      </c>
      <c r="J30" s="40">
        <v>344.58333333333326</v>
      </c>
      <c r="K30" s="31">
        <v>326.64999999999998</v>
      </c>
      <c r="L30" s="31">
        <v>308.60000000000002</v>
      </c>
      <c r="M30" s="31">
        <v>15.38386</v>
      </c>
      <c r="N30" s="1"/>
      <c r="O30" s="1"/>
    </row>
    <row r="31" spans="1:15" ht="12.75" customHeight="1">
      <c r="A31" s="33">
        <v>21</v>
      </c>
      <c r="B31" s="62" t="s">
        <v>323</v>
      </c>
      <c r="C31" s="31">
        <v>1128.7</v>
      </c>
      <c r="D31" s="40">
        <v>1133.5666666666666</v>
      </c>
      <c r="E31" s="40">
        <v>1099.1333333333332</v>
      </c>
      <c r="F31" s="40">
        <v>1069.5666666666666</v>
      </c>
      <c r="G31" s="40">
        <v>1035.1333333333332</v>
      </c>
      <c r="H31" s="40">
        <v>1163.1333333333332</v>
      </c>
      <c r="I31" s="40">
        <v>1197.5666666666666</v>
      </c>
      <c r="J31" s="40">
        <v>1227.1333333333332</v>
      </c>
      <c r="K31" s="31">
        <v>1168</v>
      </c>
      <c r="L31" s="31">
        <v>1104</v>
      </c>
      <c r="M31" s="31">
        <v>5.71387</v>
      </c>
      <c r="N31" s="1"/>
      <c r="O31" s="1"/>
    </row>
    <row r="32" spans="1:15" ht="12.75" customHeight="1">
      <c r="A32" s="33">
        <v>22</v>
      </c>
      <c r="B32" s="62" t="s">
        <v>324</v>
      </c>
      <c r="C32" s="31">
        <v>1083.9000000000001</v>
      </c>
      <c r="D32" s="40">
        <v>1093.0666666666668</v>
      </c>
      <c r="E32" s="40">
        <v>1066.4333333333336</v>
      </c>
      <c r="F32" s="40">
        <v>1048.9666666666667</v>
      </c>
      <c r="G32" s="40">
        <v>1022.3333333333335</v>
      </c>
      <c r="H32" s="40">
        <v>1110.5333333333338</v>
      </c>
      <c r="I32" s="40">
        <v>1137.166666666667</v>
      </c>
      <c r="J32" s="40">
        <v>1154.6333333333339</v>
      </c>
      <c r="K32" s="31">
        <v>1119.7</v>
      </c>
      <c r="L32" s="31">
        <v>1075.5999999999999</v>
      </c>
      <c r="M32" s="31">
        <v>3.6735000000000002</v>
      </c>
      <c r="N32" s="1"/>
      <c r="O32" s="1"/>
    </row>
    <row r="33" spans="1:15" ht="12.75" customHeight="1">
      <c r="A33" s="33">
        <v>23</v>
      </c>
      <c r="B33" s="62" t="s">
        <v>325</v>
      </c>
      <c r="C33" s="31">
        <v>1462.9</v>
      </c>
      <c r="D33" s="40">
        <v>1474.7333333333333</v>
      </c>
      <c r="E33" s="40">
        <v>1439.3666666666668</v>
      </c>
      <c r="F33" s="40">
        <v>1415.8333333333335</v>
      </c>
      <c r="G33" s="40">
        <v>1380.4666666666669</v>
      </c>
      <c r="H33" s="40">
        <v>1498.2666666666667</v>
      </c>
      <c r="I33" s="40">
        <v>1533.633333333333</v>
      </c>
      <c r="J33" s="40">
        <v>1557.1666666666665</v>
      </c>
      <c r="K33" s="31">
        <v>1510.1</v>
      </c>
      <c r="L33" s="31">
        <v>1451.2</v>
      </c>
      <c r="M33" s="31">
        <v>0.93301000000000001</v>
      </c>
      <c r="N33" s="1"/>
      <c r="O33" s="1"/>
    </row>
    <row r="34" spans="1:15" ht="12.75" customHeight="1">
      <c r="A34" s="33">
        <v>24</v>
      </c>
      <c r="B34" s="62" t="s">
        <v>326</v>
      </c>
      <c r="C34" s="31">
        <v>604.25</v>
      </c>
      <c r="D34" s="40">
        <v>609.56666666666672</v>
      </c>
      <c r="E34" s="40">
        <v>595.18333333333339</v>
      </c>
      <c r="F34" s="40">
        <v>586.11666666666667</v>
      </c>
      <c r="G34" s="40">
        <v>571.73333333333335</v>
      </c>
      <c r="H34" s="40">
        <v>618.63333333333344</v>
      </c>
      <c r="I34" s="40">
        <v>633.01666666666688</v>
      </c>
      <c r="J34" s="40">
        <v>642.08333333333348</v>
      </c>
      <c r="K34" s="31">
        <v>623.95000000000005</v>
      </c>
      <c r="L34" s="31">
        <v>600.5</v>
      </c>
      <c r="M34" s="31">
        <v>1.05348</v>
      </c>
      <c r="N34" s="1"/>
      <c r="O34" s="1"/>
    </row>
    <row r="35" spans="1:15" ht="12.75" customHeight="1">
      <c r="A35" s="33">
        <v>25</v>
      </c>
      <c r="B35" s="62" t="s">
        <v>54</v>
      </c>
      <c r="C35" s="31">
        <v>3349.95</v>
      </c>
      <c r="D35" s="40">
        <v>3343.5166666666664</v>
      </c>
      <c r="E35" s="40">
        <v>3313.6333333333328</v>
      </c>
      <c r="F35" s="40">
        <v>3277.3166666666662</v>
      </c>
      <c r="G35" s="40">
        <v>3247.4333333333325</v>
      </c>
      <c r="H35" s="40">
        <v>3379.833333333333</v>
      </c>
      <c r="I35" s="40">
        <v>3409.7166666666662</v>
      </c>
      <c r="J35" s="40">
        <v>3446.0333333333333</v>
      </c>
      <c r="K35" s="31">
        <v>3373.4</v>
      </c>
      <c r="L35" s="31">
        <v>3307.2</v>
      </c>
      <c r="M35" s="31">
        <v>1.87418</v>
      </c>
      <c r="N35" s="1"/>
      <c r="O35" s="1"/>
    </row>
    <row r="36" spans="1:15" ht="12.75" customHeight="1">
      <c r="A36" s="33">
        <v>26</v>
      </c>
      <c r="B36" s="62" t="s">
        <v>327</v>
      </c>
      <c r="C36" s="31">
        <v>2606.9</v>
      </c>
      <c r="D36" s="40">
        <v>2630.6166666666668</v>
      </c>
      <c r="E36" s="40">
        <v>2576.2833333333338</v>
      </c>
      <c r="F36" s="40">
        <v>2545.666666666667</v>
      </c>
      <c r="G36" s="40">
        <v>2491.3333333333339</v>
      </c>
      <c r="H36" s="40">
        <v>2661.2333333333336</v>
      </c>
      <c r="I36" s="40">
        <v>2715.5666666666666</v>
      </c>
      <c r="J36" s="40">
        <v>2746.1833333333334</v>
      </c>
      <c r="K36" s="31">
        <v>2684.95</v>
      </c>
      <c r="L36" s="31">
        <v>2600</v>
      </c>
      <c r="M36" s="31">
        <v>0.23627000000000001</v>
      </c>
      <c r="N36" s="1"/>
      <c r="O36" s="1"/>
    </row>
    <row r="37" spans="1:15" ht="12.75" customHeight="1">
      <c r="A37" s="33">
        <v>27</v>
      </c>
      <c r="B37" s="62" t="s">
        <v>328</v>
      </c>
      <c r="C37" s="31">
        <v>17.55</v>
      </c>
      <c r="D37" s="40">
        <v>17.683333333333334</v>
      </c>
      <c r="E37" s="40">
        <v>17.066666666666666</v>
      </c>
      <c r="F37" s="40">
        <v>16.583333333333332</v>
      </c>
      <c r="G37" s="40">
        <v>15.966666666666665</v>
      </c>
      <c r="H37" s="40">
        <v>18.166666666666668</v>
      </c>
      <c r="I37" s="40">
        <v>18.783333333333335</v>
      </c>
      <c r="J37" s="40">
        <v>19.266666666666669</v>
      </c>
      <c r="K37" s="31">
        <v>18.3</v>
      </c>
      <c r="L37" s="31">
        <v>17.2</v>
      </c>
      <c r="M37" s="31">
        <v>341.48847999999998</v>
      </c>
      <c r="N37" s="1"/>
      <c r="O37" s="1"/>
    </row>
    <row r="38" spans="1:15" ht="12.75" customHeight="1">
      <c r="A38" s="33">
        <v>28</v>
      </c>
      <c r="B38" s="62" t="s">
        <v>329</v>
      </c>
      <c r="C38" s="31">
        <v>635.04999999999995</v>
      </c>
      <c r="D38" s="40">
        <v>632.31666666666661</v>
      </c>
      <c r="E38" s="40">
        <v>627.73333333333323</v>
      </c>
      <c r="F38" s="40">
        <v>620.41666666666663</v>
      </c>
      <c r="G38" s="40">
        <v>615.83333333333326</v>
      </c>
      <c r="H38" s="40">
        <v>639.63333333333321</v>
      </c>
      <c r="I38" s="40">
        <v>644.2166666666667</v>
      </c>
      <c r="J38" s="40">
        <v>651.53333333333319</v>
      </c>
      <c r="K38" s="31">
        <v>636.9</v>
      </c>
      <c r="L38" s="31">
        <v>625</v>
      </c>
      <c r="M38" s="31">
        <v>2.4746700000000001</v>
      </c>
      <c r="N38" s="1"/>
      <c r="O38" s="1"/>
    </row>
    <row r="39" spans="1:15" ht="12.75" customHeight="1">
      <c r="A39" s="33">
        <v>29</v>
      </c>
      <c r="B39" s="62" t="s">
        <v>330</v>
      </c>
      <c r="C39" s="31">
        <v>2257.65</v>
      </c>
      <c r="D39" s="40">
        <v>2286.5166666666664</v>
      </c>
      <c r="E39" s="40">
        <v>2221.2833333333328</v>
      </c>
      <c r="F39" s="40">
        <v>2184.9166666666665</v>
      </c>
      <c r="G39" s="40">
        <v>2119.6833333333329</v>
      </c>
      <c r="H39" s="40">
        <v>2322.8833333333328</v>
      </c>
      <c r="I39" s="40">
        <v>2388.1166666666663</v>
      </c>
      <c r="J39" s="40">
        <v>2424.4833333333327</v>
      </c>
      <c r="K39" s="31">
        <v>2351.75</v>
      </c>
      <c r="L39" s="31">
        <v>2250.15</v>
      </c>
      <c r="M39" s="31">
        <v>1.45448</v>
      </c>
      <c r="N39" s="1"/>
      <c r="O39" s="1"/>
    </row>
    <row r="40" spans="1:15" ht="12.75" customHeight="1">
      <c r="A40" s="33">
        <v>30</v>
      </c>
      <c r="B40" s="62" t="s">
        <v>55</v>
      </c>
      <c r="C40" s="31">
        <v>425.8</v>
      </c>
      <c r="D40" s="40">
        <v>431.59999999999997</v>
      </c>
      <c r="E40" s="40">
        <v>418.19999999999993</v>
      </c>
      <c r="F40" s="40">
        <v>410.59999999999997</v>
      </c>
      <c r="G40" s="40">
        <v>397.19999999999993</v>
      </c>
      <c r="H40" s="40">
        <v>439.19999999999993</v>
      </c>
      <c r="I40" s="40">
        <v>452.59999999999991</v>
      </c>
      <c r="J40" s="40">
        <v>460.19999999999993</v>
      </c>
      <c r="K40" s="31">
        <v>445</v>
      </c>
      <c r="L40" s="31">
        <v>424</v>
      </c>
      <c r="M40" s="31">
        <v>48.591369999999998</v>
      </c>
      <c r="N40" s="1"/>
      <c r="O40" s="1"/>
    </row>
    <row r="41" spans="1:15" ht="12.75" customHeight="1">
      <c r="A41" s="33">
        <v>31</v>
      </c>
      <c r="B41" s="62" t="s">
        <v>331</v>
      </c>
      <c r="C41" s="31">
        <v>1622.45</v>
      </c>
      <c r="D41" s="40">
        <v>1607.9166666666667</v>
      </c>
      <c r="E41" s="40">
        <v>1585.8333333333335</v>
      </c>
      <c r="F41" s="40">
        <v>1549.2166666666667</v>
      </c>
      <c r="G41" s="40">
        <v>1527.1333333333334</v>
      </c>
      <c r="H41" s="40">
        <v>1644.5333333333335</v>
      </c>
      <c r="I41" s="40">
        <v>1666.616666666667</v>
      </c>
      <c r="J41" s="40">
        <v>1703.2333333333336</v>
      </c>
      <c r="K41" s="31">
        <v>1630</v>
      </c>
      <c r="L41" s="31">
        <v>1571.3</v>
      </c>
      <c r="M41" s="31">
        <v>9.6405700000000003</v>
      </c>
      <c r="N41" s="1"/>
      <c r="O41" s="1"/>
    </row>
    <row r="42" spans="1:15" ht="12.75" customHeight="1">
      <c r="A42" s="33">
        <v>32</v>
      </c>
      <c r="B42" s="62" t="s">
        <v>332</v>
      </c>
      <c r="C42" s="31">
        <v>1037.55</v>
      </c>
      <c r="D42" s="40">
        <v>1039.1333333333332</v>
      </c>
      <c r="E42" s="40">
        <v>1031.4166666666665</v>
      </c>
      <c r="F42" s="40">
        <v>1025.2833333333333</v>
      </c>
      <c r="G42" s="40">
        <v>1017.5666666666666</v>
      </c>
      <c r="H42" s="40">
        <v>1045.2666666666664</v>
      </c>
      <c r="I42" s="40">
        <v>1052.9833333333331</v>
      </c>
      <c r="J42" s="40">
        <v>1059.1166666666663</v>
      </c>
      <c r="K42" s="31">
        <v>1046.8499999999999</v>
      </c>
      <c r="L42" s="31">
        <v>1033</v>
      </c>
      <c r="M42" s="31">
        <v>0.61922999999999995</v>
      </c>
      <c r="N42" s="1"/>
      <c r="O42" s="1"/>
    </row>
    <row r="43" spans="1:15" ht="12.75" customHeight="1">
      <c r="A43" s="33">
        <v>33</v>
      </c>
      <c r="B43" s="62" t="s">
        <v>56</v>
      </c>
      <c r="C43" s="31">
        <v>5045.45</v>
      </c>
      <c r="D43" s="40">
        <v>5043.6166666666659</v>
      </c>
      <c r="E43" s="40">
        <v>5002.8333333333321</v>
      </c>
      <c r="F43" s="40">
        <v>4960.2166666666662</v>
      </c>
      <c r="G43" s="40">
        <v>4919.4333333333325</v>
      </c>
      <c r="H43" s="40">
        <v>5086.2333333333318</v>
      </c>
      <c r="I43" s="40">
        <v>5127.0166666666664</v>
      </c>
      <c r="J43" s="40">
        <v>5169.6333333333314</v>
      </c>
      <c r="K43" s="31">
        <v>5084.3999999999996</v>
      </c>
      <c r="L43" s="31">
        <v>5001</v>
      </c>
      <c r="M43" s="31">
        <v>3.3555199999999998</v>
      </c>
      <c r="N43" s="1"/>
      <c r="O43" s="1"/>
    </row>
    <row r="44" spans="1:15" ht="12.75" customHeight="1">
      <c r="A44" s="33">
        <v>34</v>
      </c>
      <c r="B44" s="62" t="s">
        <v>58</v>
      </c>
      <c r="C44" s="31">
        <v>415.9</v>
      </c>
      <c r="D44" s="40">
        <v>415.66666666666669</v>
      </c>
      <c r="E44" s="40">
        <v>410.68333333333339</v>
      </c>
      <c r="F44" s="40">
        <v>405.4666666666667</v>
      </c>
      <c r="G44" s="40">
        <v>400.48333333333341</v>
      </c>
      <c r="H44" s="40">
        <v>420.88333333333338</v>
      </c>
      <c r="I44" s="40">
        <v>425.86666666666662</v>
      </c>
      <c r="J44" s="40">
        <v>431.08333333333337</v>
      </c>
      <c r="K44" s="31">
        <v>420.65</v>
      </c>
      <c r="L44" s="31">
        <v>410.45</v>
      </c>
      <c r="M44" s="31">
        <v>25.937249999999999</v>
      </c>
      <c r="N44" s="1"/>
      <c r="O44" s="1"/>
    </row>
    <row r="45" spans="1:15" ht="12.75" customHeight="1">
      <c r="A45" s="33">
        <v>35</v>
      </c>
      <c r="B45" s="62" t="s">
        <v>333</v>
      </c>
      <c r="C45" s="31">
        <v>244.6</v>
      </c>
      <c r="D45" s="40">
        <v>243.93333333333331</v>
      </c>
      <c r="E45" s="40">
        <v>240.36666666666662</v>
      </c>
      <c r="F45" s="40">
        <v>236.1333333333333</v>
      </c>
      <c r="G45" s="40">
        <v>232.56666666666661</v>
      </c>
      <c r="H45" s="40">
        <v>248.16666666666663</v>
      </c>
      <c r="I45" s="40">
        <v>251.73333333333329</v>
      </c>
      <c r="J45" s="40">
        <v>255.96666666666664</v>
      </c>
      <c r="K45" s="31">
        <v>247.5</v>
      </c>
      <c r="L45" s="31">
        <v>239.7</v>
      </c>
      <c r="M45" s="31">
        <v>16.70543</v>
      </c>
      <c r="N45" s="1"/>
      <c r="O45" s="1"/>
    </row>
    <row r="46" spans="1:15" ht="12.75" customHeight="1">
      <c r="A46" s="33">
        <v>36</v>
      </c>
      <c r="B46" s="62" t="s">
        <v>334</v>
      </c>
      <c r="C46" s="31">
        <v>491.2</v>
      </c>
      <c r="D46" s="40">
        <v>490.25</v>
      </c>
      <c r="E46" s="40">
        <v>476.8</v>
      </c>
      <c r="F46" s="40">
        <v>462.40000000000003</v>
      </c>
      <c r="G46" s="40">
        <v>448.95000000000005</v>
      </c>
      <c r="H46" s="40">
        <v>504.65</v>
      </c>
      <c r="I46" s="40">
        <v>518.1</v>
      </c>
      <c r="J46" s="40">
        <v>532.5</v>
      </c>
      <c r="K46" s="31">
        <v>503.7</v>
      </c>
      <c r="L46" s="31">
        <v>475.85</v>
      </c>
      <c r="M46" s="31">
        <v>4.6470599999999997</v>
      </c>
      <c r="N46" s="1"/>
      <c r="O46" s="1"/>
    </row>
    <row r="47" spans="1:15" ht="12.75" customHeight="1">
      <c r="A47" s="33">
        <v>37</v>
      </c>
      <c r="B47" s="62" t="s">
        <v>59</v>
      </c>
      <c r="C47" s="31">
        <v>161.6</v>
      </c>
      <c r="D47" s="40">
        <v>161.83333333333334</v>
      </c>
      <c r="E47" s="40">
        <v>159.41666666666669</v>
      </c>
      <c r="F47" s="40">
        <v>157.23333333333335</v>
      </c>
      <c r="G47" s="40">
        <v>154.81666666666669</v>
      </c>
      <c r="H47" s="40">
        <v>164.01666666666668</v>
      </c>
      <c r="I47" s="40">
        <v>166.43333333333337</v>
      </c>
      <c r="J47" s="40">
        <v>168.61666666666667</v>
      </c>
      <c r="K47" s="31">
        <v>164.25</v>
      </c>
      <c r="L47" s="31">
        <v>159.65</v>
      </c>
      <c r="M47" s="31">
        <v>98.073120000000003</v>
      </c>
      <c r="N47" s="1"/>
      <c r="O47" s="1"/>
    </row>
    <row r="48" spans="1:15" ht="12.75" customHeight="1">
      <c r="A48" s="33">
        <v>38</v>
      </c>
      <c r="B48" s="62" t="s">
        <v>61</v>
      </c>
      <c r="C48" s="31">
        <v>3297.7</v>
      </c>
      <c r="D48" s="40">
        <v>3284.9666666666672</v>
      </c>
      <c r="E48" s="40">
        <v>3265.7833333333342</v>
      </c>
      <c r="F48" s="40">
        <v>3233.8666666666672</v>
      </c>
      <c r="G48" s="40">
        <v>3214.6833333333343</v>
      </c>
      <c r="H48" s="40">
        <v>3316.8833333333341</v>
      </c>
      <c r="I48" s="40">
        <v>3336.0666666666666</v>
      </c>
      <c r="J48" s="40">
        <v>3367.983333333334</v>
      </c>
      <c r="K48" s="31">
        <v>3304.15</v>
      </c>
      <c r="L48" s="31">
        <v>3253.05</v>
      </c>
      <c r="M48" s="31">
        <v>12.606590000000001</v>
      </c>
      <c r="N48" s="1"/>
      <c r="O48" s="1"/>
    </row>
    <row r="49" spans="1:15" ht="12.75" customHeight="1">
      <c r="A49" s="33">
        <v>39</v>
      </c>
      <c r="B49" s="62" t="s">
        <v>335</v>
      </c>
      <c r="C49" s="31">
        <v>280.45</v>
      </c>
      <c r="D49" s="40">
        <v>281</v>
      </c>
      <c r="E49" s="40">
        <v>278</v>
      </c>
      <c r="F49" s="40">
        <v>275.55</v>
      </c>
      <c r="G49" s="40">
        <v>272.55</v>
      </c>
      <c r="H49" s="40">
        <v>283.45</v>
      </c>
      <c r="I49" s="40">
        <v>286.45</v>
      </c>
      <c r="J49" s="40">
        <v>288.89999999999998</v>
      </c>
      <c r="K49" s="31">
        <v>284</v>
      </c>
      <c r="L49" s="31">
        <v>278.55</v>
      </c>
      <c r="M49" s="31">
        <v>1.78389</v>
      </c>
      <c r="N49" s="1"/>
      <c r="O49" s="1"/>
    </row>
    <row r="50" spans="1:15" ht="12.75" customHeight="1">
      <c r="A50" s="33">
        <v>40</v>
      </c>
      <c r="B50" s="62" t="s">
        <v>336</v>
      </c>
      <c r="C50" s="31">
        <v>3707.3</v>
      </c>
      <c r="D50" s="40">
        <v>3728.7833333333333</v>
      </c>
      <c r="E50" s="40">
        <v>3668.5666666666666</v>
      </c>
      <c r="F50" s="40">
        <v>3629.8333333333335</v>
      </c>
      <c r="G50" s="40">
        <v>3569.6166666666668</v>
      </c>
      <c r="H50" s="40">
        <v>3767.5166666666664</v>
      </c>
      <c r="I50" s="40">
        <v>3827.7333333333327</v>
      </c>
      <c r="J50" s="40">
        <v>3866.4666666666662</v>
      </c>
      <c r="K50" s="31">
        <v>3789</v>
      </c>
      <c r="L50" s="31">
        <v>3690.05</v>
      </c>
      <c r="M50" s="31">
        <v>0.18608</v>
      </c>
      <c r="N50" s="1"/>
      <c r="O50" s="1"/>
    </row>
    <row r="51" spans="1:15" ht="12.75" customHeight="1">
      <c r="A51" s="33">
        <v>41</v>
      </c>
      <c r="B51" s="62" t="s">
        <v>62</v>
      </c>
      <c r="C51" s="31">
        <v>1960.5</v>
      </c>
      <c r="D51" s="40">
        <v>1953.3</v>
      </c>
      <c r="E51" s="40">
        <v>1934.6</v>
      </c>
      <c r="F51" s="40">
        <v>1908.7</v>
      </c>
      <c r="G51" s="40">
        <v>1890</v>
      </c>
      <c r="H51" s="40">
        <v>1979.1999999999998</v>
      </c>
      <c r="I51" s="40">
        <v>1997.9</v>
      </c>
      <c r="J51" s="40">
        <v>2023.7999999999997</v>
      </c>
      <c r="K51" s="31">
        <v>1972</v>
      </c>
      <c r="L51" s="31">
        <v>1927.4</v>
      </c>
      <c r="M51" s="31">
        <v>4.8931100000000001</v>
      </c>
      <c r="N51" s="1"/>
      <c r="O51" s="1"/>
    </row>
    <row r="52" spans="1:15" ht="12.75" customHeight="1">
      <c r="A52" s="33">
        <v>42</v>
      </c>
      <c r="B52" s="62" t="s">
        <v>63</v>
      </c>
      <c r="C52" s="31">
        <v>6964.8</v>
      </c>
      <c r="D52" s="40">
        <v>6985.5333333333328</v>
      </c>
      <c r="E52" s="40">
        <v>6881.3166666666657</v>
      </c>
      <c r="F52" s="40">
        <v>6797.833333333333</v>
      </c>
      <c r="G52" s="40">
        <v>6693.6166666666659</v>
      </c>
      <c r="H52" s="40">
        <v>7069.0166666666655</v>
      </c>
      <c r="I52" s="40">
        <v>7173.2333333333327</v>
      </c>
      <c r="J52" s="40">
        <v>7256.7166666666653</v>
      </c>
      <c r="K52" s="31">
        <v>7089.75</v>
      </c>
      <c r="L52" s="31">
        <v>6902.05</v>
      </c>
      <c r="M52" s="31">
        <v>0.93247000000000002</v>
      </c>
      <c r="N52" s="1"/>
      <c r="O52" s="1"/>
    </row>
    <row r="53" spans="1:15" ht="12.75" customHeight="1">
      <c r="A53" s="33">
        <v>43</v>
      </c>
      <c r="B53" s="62" t="s">
        <v>66</v>
      </c>
      <c r="C53" s="31">
        <v>699.15</v>
      </c>
      <c r="D53" s="40">
        <v>688.63333333333333</v>
      </c>
      <c r="E53" s="40">
        <v>676.26666666666665</v>
      </c>
      <c r="F53" s="40">
        <v>653.38333333333333</v>
      </c>
      <c r="G53" s="40">
        <v>641.01666666666665</v>
      </c>
      <c r="H53" s="40">
        <v>711.51666666666665</v>
      </c>
      <c r="I53" s="40">
        <v>723.88333333333321</v>
      </c>
      <c r="J53" s="40">
        <v>746.76666666666665</v>
      </c>
      <c r="K53" s="31">
        <v>701</v>
      </c>
      <c r="L53" s="31">
        <v>665.75</v>
      </c>
      <c r="M53" s="31">
        <v>40.747169999999997</v>
      </c>
      <c r="N53" s="1"/>
      <c r="O53" s="1"/>
    </row>
    <row r="54" spans="1:15" ht="12.75" customHeight="1">
      <c r="A54" s="33">
        <v>44</v>
      </c>
      <c r="B54" s="62" t="s">
        <v>337</v>
      </c>
      <c r="C54" s="31">
        <v>387</v>
      </c>
      <c r="D54" s="40">
        <v>388.34999999999997</v>
      </c>
      <c r="E54" s="40">
        <v>383.69999999999993</v>
      </c>
      <c r="F54" s="40">
        <v>380.4</v>
      </c>
      <c r="G54" s="40">
        <v>375.74999999999994</v>
      </c>
      <c r="H54" s="40">
        <v>391.64999999999992</v>
      </c>
      <c r="I54" s="40">
        <v>396.2999999999999</v>
      </c>
      <c r="J54" s="40">
        <v>399.59999999999991</v>
      </c>
      <c r="K54" s="31">
        <v>393</v>
      </c>
      <c r="L54" s="31">
        <v>385.05</v>
      </c>
      <c r="M54" s="31">
        <v>0.88095999999999997</v>
      </c>
      <c r="N54" s="1"/>
      <c r="O54" s="1"/>
    </row>
    <row r="55" spans="1:15" ht="12.75" customHeight="1">
      <c r="A55" s="33">
        <v>45</v>
      </c>
      <c r="B55" s="62" t="s">
        <v>272</v>
      </c>
      <c r="C55" s="31">
        <v>3744.05</v>
      </c>
      <c r="D55" s="40">
        <v>3773.65</v>
      </c>
      <c r="E55" s="40">
        <v>3702.3</v>
      </c>
      <c r="F55" s="40">
        <v>3660.55</v>
      </c>
      <c r="G55" s="40">
        <v>3589.2000000000003</v>
      </c>
      <c r="H55" s="40">
        <v>3815.4</v>
      </c>
      <c r="I55" s="40">
        <v>3886.7499999999995</v>
      </c>
      <c r="J55" s="40">
        <v>3928.5</v>
      </c>
      <c r="K55" s="31">
        <v>3845</v>
      </c>
      <c r="L55" s="31">
        <v>3731.9</v>
      </c>
      <c r="M55" s="31">
        <v>2.7886799999999998</v>
      </c>
      <c r="N55" s="1"/>
      <c r="O55" s="1"/>
    </row>
    <row r="56" spans="1:15" ht="12.75" customHeight="1">
      <c r="A56" s="33">
        <v>46</v>
      </c>
      <c r="B56" s="62" t="s">
        <v>67</v>
      </c>
      <c r="C56" s="31">
        <v>958.4</v>
      </c>
      <c r="D56" s="40">
        <v>959.48333333333323</v>
      </c>
      <c r="E56" s="40">
        <v>953.46666666666647</v>
      </c>
      <c r="F56" s="40">
        <v>948.53333333333319</v>
      </c>
      <c r="G56" s="40">
        <v>942.51666666666642</v>
      </c>
      <c r="H56" s="40">
        <v>964.41666666666652</v>
      </c>
      <c r="I56" s="40">
        <v>970.43333333333317</v>
      </c>
      <c r="J56" s="40">
        <v>975.36666666666656</v>
      </c>
      <c r="K56" s="31">
        <v>965.5</v>
      </c>
      <c r="L56" s="31">
        <v>954.55</v>
      </c>
      <c r="M56" s="31">
        <v>61.88008</v>
      </c>
      <c r="N56" s="1"/>
      <c r="O56" s="1"/>
    </row>
    <row r="57" spans="1:15" ht="12" customHeight="1">
      <c r="A57" s="33">
        <v>47</v>
      </c>
      <c r="B57" s="62" t="s">
        <v>338</v>
      </c>
      <c r="C57" s="31">
        <v>2570.25</v>
      </c>
      <c r="D57" s="40">
        <v>2565.1166666666668</v>
      </c>
      <c r="E57" s="40">
        <v>2547.2333333333336</v>
      </c>
      <c r="F57" s="40">
        <v>2524.2166666666667</v>
      </c>
      <c r="G57" s="40">
        <v>2506.3333333333335</v>
      </c>
      <c r="H57" s="40">
        <v>2588.1333333333337</v>
      </c>
      <c r="I57" s="40">
        <v>2606.0166666666669</v>
      </c>
      <c r="J57" s="40">
        <v>2629.0333333333338</v>
      </c>
      <c r="K57" s="31">
        <v>2583</v>
      </c>
      <c r="L57" s="31">
        <v>2542.1</v>
      </c>
      <c r="M57" s="31">
        <v>8.634E-2</v>
      </c>
      <c r="N57" s="1"/>
      <c r="O57" s="1"/>
    </row>
    <row r="58" spans="1:15" ht="12.75" customHeight="1">
      <c r="A58" s="33">
        <v>48</v>
      </c>
      <c r="B58" s="62" t="s">
        <v>339</v>
      </c>
      <c r="C58" s="31">
        <v>1629.3</v>
      </c>
      <c r="D58" s="40">
        <v>1617.7666666666667</v>
      </c>
      <c r="E58" s="40">
        <v>1587.5333333333333</v>
      </c>
      <c r="F58" s="40">
        <v>1545.7666666666667</v>
      </c>
      <c r="G58" s="40">
        <v>1515.5333333333333</v>
      </c>
      <c r="H58" s="40">
        <v>1659.5333333333333</v>
      </c>
      <c r="I58" s="40">
        <v>1689.7666666666664</v>
      </c>
      <c r="J58" s="40">
        <v>1731.5333333333333</v>
      </c>
      <c r="K58" s="31">
        <v>1648</v>
      </c>
      <c r="L58" s="31">
        <v>1576</v>
      </c>
      <c r="M58" s="31">
        <v>2.98767</v>
      </c>
      <c r="N58" s="1"/>
      <c r="O58" s="1"/>
    </row>
    <row r="59" spans="1:15" ht="12.75" customHeight="1">
      <c r="A59" s="33">
        <v>49</v>
      </c>
      <c r="B59" s="62" t="s">
        <v>340</v>
      </c>
      <c r="C59" s="31">
        <v>608.54999999999995</v>
      </c>
      <c r="D59" s="40">
        <v>608.16666666666663</v>
      </c>
      <c r="E59" s="40">
        <v>596.38333333333321</v>
      </c>
      <c r="F59" s="40">
        <v>584.21666666666658</v>
      </c>
      <c r="G59" s="40">
        <v>572.43333333333317</v>
      </c>
      <c r="H59" s="40">
        <v>620.33333333333326</v>
      </c>
      <c r="I59" s="40">
        <v>632.11666666666679</v>
      </c>
      <c r="J59" s="40">
        <v>644.2833333333333</v>
      </c>
      <c r="K59" s="31">
        <v>619.95000000000005</v>
      </c>
      <c r="L59" s="31">
        <v>596</v>
      </c>
      <c r="M59" s="31">
        <v>39.130899999999997</v>
      </c>
      <c r="N59" s="1"/>
      <c r="O59" s="1"/>
    </row>
    <row r="60" spans="1:15" ht="12.75" customHeight="1">
      <c r="A60" s="33">
        <v>50</v>
      </c>
      <c r="B60" s="62" t="s">
        <v>68</v>
      </c>
      <c r="C60" s="31">
        <v>4622.6000000000004</v>
      </c>
      <c r="D60" s="40">
        <v>4627.666666666667</v>
      </c>
      <c r="E60" s="40">
        <v>4600.3333333333339</v>
      </c>
      <c r="F60" s="40">
        <v>4578.0666666666666</v>
      </c>
      <c r="G60" s="40">
        <v>4550.7333333333336</v>
      </c>
      <c r="H60" s="40">
        <v>4649.9333333333343</v>
      </c>
      <c r="I60" s="40">
        <v>4677.2666666666682</v>
      </c>
      <c r="J60" s="40">
        <v>4699.5333333333347</v>
      </c>
      <c r="K60" s="31">
        <v>4655</v>
      </c>
      <c r="L60" s="31">
        <v>4605.3999999999996</v>
      </c>
      <c r="M60" s="31">
        <v>3.4840900000000001</v>
      </c>
      <c r="N60" s="1"/>
      <c r="O60" s="1"/>
    </row>
    <row r="61" spans="1:15" ht="12.75" customHeight="1">
      <c r="A61" s="33">
        <v>51</v>
      </c>
      <c r="B61" s="62" t="s">
        <v>341</v>
      </c>
      <c r="C61" s="31">
        <v>1203.8499999999999</v>
      </c>
      <c r="D61" s="40">
        <v>1209.2833333333333</v>
      </c>
      <c r="E61" s="40">
        <v>1196.5666666666666</v>
      </c>
      <c r="F61" s="40">
        <v>1189.2833333333333</v>
      </c>
      <c r="G61" s="40">
        <v>1176.5666666666666</v>
      </c>
      <c r="H61" s="40">
        <v>1216.5666666666666</v>
      </c>
      <c r="I61" s="40">
        <v>1229.2833333333333</v>
      </c>
      <c r="J61" s="40">
        <v>1236.5666666666666</v>
      </c>
      <c r="K61" s="31">
        <v>1222</v>
      </c>
      <c r="L61" s="31">
        <v>1202</v>
      </c>
      <c r="M61" s="31">
        <v>0.25635000000000002</v>
      </c>
      <c r="N61" s="1"/>
      <c r="O61" s="1"/>
    </row>
    <row r="62" spans="1:15" ht="12.75" customHeight="1">
      <c r="A62" s="33">
        <v>52</v>
      </c>
      <c r="B62" s="62" t="s">
        <v>71</v>
      </c>
      <c r="C62" s="31">
        <v>6989.65</v>
      </c>
      <c r="D62" s="40">
        <v>7000.25</v>
      </c>
      <c r="E62" s="40">
        <v>6945.5</v>
      </c>
      <c r="F62" s="40">
        <v>6901.35</v>
      </c>
      <c r="G62" s="40">
        <v>6846.6</v>
      </c>
      <c r="H62" s="40">
        <v>7044.4</v>
      </c>
      <c r="I62" s="40">
        <v>7099.15</v>
      </c>
      <c r="J62" s="40">
        <v>7143.2999999999993</v>
      </c>
      <c r="K62" s="31">
        <v>7055</v>
      </c>
      <c r="L62" s="31">
        <v>6956.1</v>
      </c>
      <c r="M62" s="31">
        <v>8.1522600000000001</v>
      </c>
      <c r="N62" s="1"/>
      <c r="O62" s="1"/>
    </row>
    <row r="63" spans="1:15" ht="12.75" customHeight="1">
      <c r="A63" s="33">
        <v>53</v>
      </c>
      <c r="B63" s="62" t="s">
        <v>70</v>
      </c>
      <c r="C63" s="31">
        <v>1501.95</v>
      </c>
      <c r="D63" s="40">
        <v>1501.8666666666668</v>
      </c>
      <c r="E63" s="40">
        <v>1484.0333333333335</v>
      </c>
      <c r="F63" s="40">
        <v>1466.1166666666668</v>
      </c>
      <c r="G63" s="40">
        <v>1448.2833333333335</v>
      </c>
      <c r="H63" s="40">
        <v>1519.7833333333335</v>
      </c>
      <c r="I63" s="40">
        <v>1537.6166666666666</v>
      </c>
      <c r="J63" s="40">
        <v>1555.5333333333335</v>
      </c>
      <c r="K63" s="31">
        <v>1519.7</v>
      </c>
      <c r="L63" s="31">
        <v>1483.95</v>
      </c>
      <c r="M63" s="31">
        <v>12.374639999999999</v>
      </c>
      <c r="N63" s="1"/>
      <c r="O63" s="1"/>
    </row>
    <row r="64" spans="1:15" ht="12.75" customHeight="1">
      <c r="A64" s="33">
        <v>54</v>
      </c>
      <c r="B64" s="62" t="s">
        <v>273</v>
      </c>
      <c r="C64" s="31">
        <v>6832.3</v>
      </c>
      <c r="D64" s="40">
        <v>6842.416666666667</v>
      </c>
      <c r="E64" s="40">
        <v>6775.8333333333339</v>
      </c>
      <c r="F64" s="40">
        <v>6719.3666666666668</v>
      </c>
      <c r="G64" s="40">
        <v>6652.7833333333338</v>
      </c>
      <c r="H64" s="40">
        <v>6898.8833333333341</v>
      </c>
      <c r="I64" s="40">
        <v>6965.4666666666681</v>
      </c>
      <c r="J64" s="40">
        <v>7021.9333333333343</v>
      </c>
      <c r="K64" s="31">
        <v>6909</v>
      </c>
      <c r="L64" s="31">
        <v>6785.95</v>
      </c>
      <c r="M64" s="31">
        <v>7.4870000000000006E-2</v>
      </c>
      <c r="N64" s="1"/>
      <c r="O64" s="1"/>
    </row>
    <row r="65" spans="1:15" ht="12.75" customHeight="1">
      <c r="A65" s="33">
        <v>55</v>
      </c>
      <c r="B65" s="62" t="s">
        <v>342</v>
      </c>
      <c r="C65" s="31">
        <v>2289.1</v>
      </c>
      <c r="D65" s="40">
        <v>2306.6333333333337</v>
      </c>
      <c r="E65" s="40">
        <v>2258.2666666666673</v>
      </c>
      <c r="F65" s="40">
        <v>2227.4333333333338</v>
      </c>
      <c r="G65" s="40">
        <v>2179.0666666666675</v>
      </c>
      <c r="H65" s="40">
        <v>2337.4666666666672</v>
      </c>
      <c r="I65" s="40">
        <v>2385.833333333333</v>
      </c>
      <c r="J65" s="40">
        <v>2416.666666666667</v>
      </c>
      <c r="K65" s="31">
        <v>2355</v>
      </c>
      <c r="L65" s="31">
        <v>2275.8000000000002</v>
      </c>
      <c r="M65" s="31">
        <v>0.49963999999999997</v>
      </c>
      <c r="N65" s="1"/>
      <c r="O65" s="1"/>
    </row>
    <row r="66" spans="1:15" ht="12.75" customHeight="1">
      <c r="A66" s="33">
        <v>56</v>
      </c>
      <c r="B66" s="62" t="s">
        <v>72</v>
      </c>
      <c r="C66" s="31">
        <v>2397.0500000000002</v>
      </c>
      <c r="D66" s="40">
        <v>2412.7333333333336</v>
      </c>
      <c r="E66" s="40">
        <v>2370.0666666666671</v>
      </c>
      <c r="F66" s="40">
        <v>2343.0833333333335</v>
      </c>
      <c r="G66" s="40">
        <v>2300.416666666667</v>
      </c>
      <c r="H66" s="40">
        <v>2439.7166666666672</v>
      </c>
      <c r="I66" s="40">
        <v>2482.3833333333332</v>
      </c>
      <c r="J66" s="40">
        <v>2509.3666666666672</v>
      </c>
      <c r="K66" s="31">
        <v>2455.4</v>
      </c>
      <c r="L66" s="31">
        <v>2385.75</v>
      </c>
      <c r="M66" s="31">
        <v>3.6141200000000002</v>
      </c>
      <c r="N66" s="1"/>
      <c r="O66" s="1"/>
    </row>
    <row r="67" spans="1:15" ht="12.75" customHeight="1">
      <c r="A67" s="33">
        <v>57</v>
      </c>
      <c r="B67" s="62" t="s">
        <v>73</v>
      </c>
      <c r="C67" s="31">
        <v>390.65</v>
      </c>
      <c r="D67" s="40">
        <v>397</v>
      </c>
      <c r="E67" s="40">
        <v>382.3</v>
      </c>
      <c r="F67" s="40">
        <v>373.95</v>
      </c>
      <c r="G67" s="40">
        <v>359.25</v>
      </c>
      <c r="H67" s="40">
        <v>405.35</v>
      </c>
      <c r="I67" s="40">
        <v>420.05000000000007</v>
      </c>
      <c r="J67" s="40">
        <v>428.40000000000003</v>
      </c>
      <c r="K67" s="31">
        <v>411.7</v>
      </c>
      <c r="L67" s="31">
        <v>388.65</v>
      </c>
      <c r="M67" s="31">
        <v>29.093920000000001</v>
      </c>
      <c r="N67" s="1"/>
      <c r="O67" s="1"/>
    </row>
    <row r="68" spans="1:15" ht="12.75" customHeight="1">
      <c r="A68" s="33">
        <v>58</v>
      </c>
      <c r="B68" s="62" t="s">
        <v>74</v>
      </c>
      <c r="C68" s="31">
        <v>235.75</v>
      </c>
      <c r="D68" s="40">
        <v>238.01666666666665</v>
      </c>
      <c r="E68" s="40">
        <v>232.6333333333333</v>
      </c>
      <c r="F68" s="40">
        <v>229.51666666666665</v>
      </c>
      <c r="G68" s="40">
        <v>224.1333333333333</v>
      </c>
      <c r="H68" s="40">
        <v>241.1333333333333</v>
      </c>
      <c r="I68" s="40">
        <v>246.51666666666662</v>
      </c>
      <c r="J68" s="40">
        <v>249.6333333333333</v>
      </c>
      <c r="K68" s="31">
        <v>243.4</v>
      </c>
      <c r="L68" s="31">
        <v>234.9</v>
      </c>
      <c r="M68" s="31">
        <v>95.822410000000005</v>
      </c>
      <c r="N68" s="1"/>
      <c r="O68" s="1"/>
    </row>
    <row r="69" spans="1:15" ht="12.75" customHeight="1">
      <c r="A69" s="33">
        <v>59</v>
      </c>
      <c r="B69" s="62" t="s">
        <v>75</v>
      </c>
      <c r="C69" s="31">
        <v>192.2</v>
      </c>
      <c r="D69" s="40">
        <v>192.30000000000004</v>
      </c>
      <c r="E69" s="40">
        <v>190.45000000000007</v>
      </c>
      <c r="F69" s="40">
        <v>188.70000000000005</v>
      </c>
      <c r="G69" s="40">
        <v>186.85000000000008</v>
      </c>
      <c r="H69" s="40">
        <v>194.05000000000007</v>
      </c>
      <c r="I69" s="40">
        <v>195.90000000000003</v>
      </c>
      <c r="J69" s="40">
        <v>197.65000000000006</v>
      </c>
      <c r="K69" s="31">
        <v>194.15</v>
      </c>
      <c r="L69" s="31">
        <v>190.55</v>
      </c>
      <c r="M69" s="31">
        <v>140.90074000000001</v>
      </c>
      <c r="N69" s="1"/>
      <c r="O69" s="1"/>
    </row>
    <row r="70" spans="1:15" ht="12.75" customHeight="1">
      <c r="A70" s="33">
        <v>60</v>
      </c>
      <c r="B70" s="62" t="s">
        <v>274</v>
      </c>
      <c r="C70" s="31">
        <v>71.55</v>
      </c>
      <c r="D70" s="40">
        <v>71.900000000000006</v>
      </c>
      <c r="E70" s="40">
        <v>70.800000000000011</v>
      </c>
      <c r="F70" s="40">
        <v>70.050000000000011</v>
      </c>
      <c r="G70" s="40">
        <v>68.950000000000017</v>
      </c>
      <c r="H70" s="40">
        <v>72.650000000000006</v>
      </c>
      <c r="I70" s="40">
        <v>73.75</v>
      </c>
      <c r="J70" s="40">
        <v>74.5</v>
      </c>
      <c r="K70" s="31">
        <v>73</v>
      </c>
      <c r="L70" s="31">
        <v>71.150000000000006</v>
      </c>
      <c r="M70" s="31">
        <v>45.490189999999998</v>
      </c>
      <c r="N70" s="1"/>
      <c r="O70" s="1"/>
    </row>
    <row r="71" spans="1:15" ht="12.75" customHeight="1">
      <c r="A71" s="33">
        <v>61</v>
      </c>
      <c r="B71" s="62" t="s">
        <v>343</v>
      </c>
      <c r="C71" s="31">
        <v>27.15</v>
      </c>
      <c r="D71" s="40">
        <v>27.316666666666666</v>
      </c>
      <c r="E71" s="40">
        <v>26.833333333333332</v>
      </c>
      <c r="F71" s="40">
        <v>26.516666666666666</v>
      </c>
      <c r="G71" s="40">
        <v>26.033333333333331</v>
      </c>
      <c r="H71" s="40">
        <v>27.633333333333333</v>
      </c>
      <c r="I71" s="40">
        <v>28.116666666666667</v>
      </c>
      <c r="J71" s="40">
        <v>28.433333333333334</v>
      </c>
      <c r="K71" s="31">
        <v>27.8</v>
      </c>
      <c r="L71" s="31">
        <v>27</v>
      </c>
      <c r="M71" s="31">
        <v>123.77551</v>
      </c>
      <c r="N71" s="1"/>
      <c r="O71" s="1"/>
    </row>
    <row r="72" spans="1:15" ht="12.75" customHeight="1">
      <c r="A72" s="33">
        <v>62</v>
      </c>
      <c r="B72" s="62" t="s">
        <v>76</v>
      </c>
      <c r="C72" s="31">
        <v>1625.5</v>
      </c>
      <c r="D72" s="40">
        <v>1625.4833333333333</v>
      </c>
      <c r="E72" s="40">
        <v>1614.4666666666667</v>
      </c>
      <c r="F72" s="40">
        <v>1603.4333333333334</v>
      </c>
      <c r="G72" s="40">
        <v>1592.4166666666667</v>
      </c>
      <c r="H72" s="40">
        <v>1636.5166666666667</v>
      </c>
      <c r="I72" s="40">
        <v>1647.5333333333335</v>
      </c>
      <c r="J72" s="40">
        <v>1658.5666666666666</v>
      </c>
      <c r="K72" s="31">
        <v>1636.5</v>
      </c>
      <c r="L72" s="31">
        <v>1614.45</v>
      </c>
      <c r="M72" s="31">
        <v>1.33758</v>
      </c>
      <c r="N72" s="1"/>
      <c r="O72" s="1"/>
    </row>
    <row r="73" spans="1:15" ht="12.75" customHeight="1">
      <c r="A73" s="33">
        <v>63</v>
      </c>
      <c r="B73" s="62" t="s">
        <v>344</v>
      </c>
      <c r="C73" s="31">
        <v>4289.95</v>
      </c>
      <c r="D73" s="40">
        <v>4288.833333333333</v>
      </c>
      <c r="E73" s="40">
        <v>4257.1666666666661</v>
      </c>
      <c r="F73" s="40">
        <v>4224.3833333333332</v>
      </c>
      <c r="G73" s="40">
        <v>4192.7166666666662</v>
      </c>
      <c r="H73" s="40">
        <v>4321.6166666666659</v>
      </c>
      <c r="I73" s="40">
        <v>4353.2833333333319</v>
      </c>
      <c r="J73" s="40">
        <v>4386.0666666666657</v>
      </c>
      <c r="K73" s="31">
        <v>4320.5</v>
      </c>
      <c r="L73" s="31">
        <v>4256.05</v>
      </c>
      <c r="M73" s="31">
        <v>0.18557999999999999</v>
      </c>
      <c r="N73" s="1"/>
      <c r="O73" s="1"/>
    </row>
    <row r="74" spans="1:15" ht="12.75" customHeight="1">
      <c r="A74" s="33">
        <v>64</v>
      </c>
      <c r="B74" s="62" t="s">
        <v>78</v>
      </c>
      <c r="C74" s="31">
        <v>675.65</v>
      </c>
      <c r="D74" s="40">
        <v>674.48333333333335</v>
      </c>
      <c r="E74" s="40">
        <v>670.2166666666667</v>
      </c>
      <c r="F74" s="40">
        <v>664.7833333333333</v>
      </c>
      <c r="G74" s="40">
        <v>660.51666666666665</v>
      </c>
      <c r="H74" s="40">
        <v>679.91666666666674</v>
      </c>
      <c r="I74" s="40">
        <v>684.18333333333339</v>
      </c>
      <c r="J74" s="40">
        <v>689.61666666666679</v>
      </c>
      <c r="K74" s="31">
        <v>678.75</v>
      </c>
      <c r="L74" s="31">
        <v>669.05</v>
      </c>
      <c r="M74" s="31">
        <v>7.9855799999999997</v>
      </c>
      <c r="N74" s="1"/>
      <c r="O74" s="1"/>
    </row>
    <row r="75" spans="1:15" ht="12.75" customHeight="1">
      <c r="A75" s="33">
        <v>65</v>
      </c>
      <c r="B75" s="62" t="s">
        <v>345</v>
      </c>
      <c r="C75" s="31">
        <v>1103.95</v>
      </c>
      <c r="D75" s="40">
        <v>1127.75</v>
      </c>
      <c r="E75" s="40">
        <v>1071.75</v>
      </c>
      <c r="F75" s="40">
        <v>1039.55</v>
      </c>
      <c r="G75" s="40">
        <v>983.55</v>
      </c>
      <c r="H75" s="40">
        <v>1159.95</v>
      </c>
      <c r="I75" s="40">
        <v>1215.95</v>
      </c>
      <c r="J75" s="40">
        <v>1248.1500000000001</v>
      </c>
      <c r="K75" s="31">
        <v>1183.75</v>
      </c>
      <c r="L75" s="31">
        <v>1095.55</v>
      </c>
      <c r="M75" s="31">
        <v>10.36214</v>
      </c>
      <c r="N75" s="1"/>
      <c r="O75" s="1"/>
    </row>
    <row r="76" spans="1:15" ht="12.75" customHeight="1">
      <c r="A76" s="33">
        <v>66</v>
      </c>
      <c r="B76" s="62" t="s">
        <v>77</v>
      </c>
      <c r="C76" s="31">
        <v>120.05</v>
      </c>
      <c r="D76" s="40">
        <v>121.14999999999999</v>
      </c>
      <c r="E76" s="40">
        <v>118.39999999999998</v>
      </c>
      <c r="F76" s="40">
        <v>116.74999999999999</v>
      </c>
      <c r="G76" s="40">
        <v>113.99999999999997</v>
      </c>
      <c r="H76" s="40">
        <v>122.79999999999998</v>
      </c>
      <c r="I76" s="40">
        <v>125.55000000000001</v>
      </c>
      <c r="J76" s="40">
        <v>127.19999999999999</v>
      </c>
      <c r="K76" s="31">
        <v>123.9</v>
      </c>
      <c r="L76" s="31">
        <v>119.5</v>
      </c>
      <c r="M76" s="31">
        <v>124.13343</v>
      </c>
      <c r="N76" s="1"/>
      <c r="O76" s="1"/>
    </row>
    <row r="77" spans="1:15" ht="12.75" customHeight="1">
      <c r="A77" s="33">
        <v>67</v>
      </c>
      <c r="B77" s="62" t="s">
        <v>79</v>
      </c>
      <c r="C77" s="31">
        <v>807</v>
      </c>
      <c r="D77" s="40">
        <v>809.11666666666667</v>
      </c>
      <c r="E77" s="40">
        <v>799.5333333333333</v>
      </c>
      <c r="F77" s="40">
        <v>792.06666666666661</v>
      </c>
      <c r="G77" s="40">
        <v>782.48333333333323</v>
      </c>
      <c r="H77" s="40">
        <v>816.58333333333337</v>
      </c>
      <c r="I77" s="40">
        <v>826.16666666666663</v>
      </c>
      <c r="J77" s="40">
        <v>833.63333333333344</v>
      </c>
      <c r="K77" s="31">
        <v>818.7</v>
      </c>
      <c r="L77" s="31">
        <v>801.65</v>
      </c>
      <c r="M77" s="31">
        <v>5.22363</v>
      </c>
      <c r="N77" s="1"/>
      <c r="O77" s="1"/>
    </row>
    <row r="78" spans="1:15" ht="12.75" customHeight="1">
      <c r="A78" s="33">
        <v>68</v>
      </c>
      <c r="B78" s="62" t="s">
        <v>82</v>
      </c>
      <c r="C78" s="31">
        <v>84.65</v>
      </c>
      <c r="D78" s="40">
        <v>84.5</v>
      </c>
      <c r="E78" s="40">
        <v>83.5</v>
      </c>
      <c r="F78" s="40">
        <v>82.35</v>
      </c>
      <c r="G78" s="40">
        <v>81.349999999999994</v>
      </c>
      <c r="H78" s="40">
        <v>85.65</v>
      </c>
      <c r="I78" s="40">
        <v>86.65</v>
      </c>
      <c r="J78" s="40">
        <v>87.800000000000011</v>
      </c>
      <c r="K78" s="31">
        <v>85.5</v>
      </c>
      <c r="L78" s="31">
        <v>83.35</v>
      </c>
      <c r="M78" s="31">
        <v>172.69470000000001</v>
      </c>
      <c r="N78" s="1"/>
      <c r="O78" s="1"/>
    </row>
    <row r="79" spans="1:15" ht="12.75" customHeight="1">
      <c r="A79" s="33">
        <v>69</v>
      </c>
      <c r="B79" s="62" t="s">
        <v>86</v>
      </c>
      <c r="C79" s="31">
        <v>359.6</v>
      </c>
      <c r="D79" s="40">
        <v>362.9666666666667</v>
      </c>
      <c r="E79" s="40">
        <v>354.93333333333339</v>
      </c>
      <c r="F79" s="40">
        <v>350.26666666666671</v>
      </c>
      <c r="G79" s="40">
        <v>342.23333333333341</v>
      </c>
      <c r="H79" s="40">
        <v>367.63333333333338</v>
      </c>
      <c r="I79" s="40">
        <v>375.66666666666669</v>
      </c>
      <c r="J79" s="40">
        <v>380.33333333333337</v>
      </c>
      <c r="K79" s="31">
        <v>371</v>
      </c>
      <c r="L79" s="31">
        <v>358.3</v>
      </c>
      <c r="M79" s="31">
        <v>54.674480000000003</v>
      </c>
      <c r="N79" s="1"/>
      <c r="O79" s="1"/>
    </row>
    <row r="80" spans="1:15" ht="12.75" customHeight="1">
      <c r="A80" s="33">
        <v>70</v>
      </c>
      <c r="B80" s="62" t="s">
        <v>346</v>
      </c>
      <c r="C80" s="31">
        <v>9511.1</v>
      </c>
      <c r="D80" s="40">
        <v>9577.6666666666661</v>
      </c>
      <c r="E80" s="40">
        <v>9435.4833333333318</v>
      </c>
      <c r="F80" s="40">
        <v>9359.866666666665</v>
      </c>
      <c r="G80" s="40">
        <v>9217.6833333333307</v>
      </c>
      <c r="H80" s="40">
        <v>9653.2833333333328</v>
      </c>
      <c r="I80" s="40">
        <v>9795.4666666666672</v>
      </c>
      <c r="J80" s="40">
        <v>9871.0833333333339</v>
      </c>
      <c r="K80" s="31">
        <v>9719.85</v>
      </c>
      <c r="L80" s="31">
        <v>9502.0499999999993</v>
      </c>
      <c r="M80" s="31">
        <v>1.0840000000000001E-2</v>
      </c>
      <c r="N80" s="1"/>
      <c r="O80" s="1"/>
    </row>
    <row r="81" spans="1:15" ht="12.75" customHeight="1">
      <c r="A81" s="33">
        <v>71</v>
      </c>
      <c r="B81" s="62" t="s">
        <v>81</v>
      </c>
      <c r="C81" s="31">
        <v>854.8</v>
      </c>
      <c r="D81" s="40">
        <v>852.9666666666667</v>
      </c>
      <c r="E81" s="40">
        <v>843.18333333333339</v>
      </c>
      <c r="F81" s="40">
        <v>831.56666666666672</v>
      </c>
      <c r="G81" s="40">
        <v>821.78333333333342</v>
      </c>
      <c r="H81" s="40">
        <v>864.58333333333337</v>
      </c>
      <c r="I81" s="40">
        <v>874.36666666666667</v>
      </c>
      <c r="J81" s="40">
        <v>885.98333333333335</v>
      </c>
      <c r="K81" s="31">
        <v>862.75</v>
      </c>
      <c r="L81" s="31">
        <v>841.35</v>
      </c>
      <c r="M81" s="31">
        <v>76.673400000000001</v>
      </c>
      <c r="N81" s="1"/>
      <c r="O81" s="1"/>
    </row>
    <row r="82" spans="1:15" ht="12.75" customHeight="1">
      <c r="A82" s="33">
        <v>72</v>
      </c>
      <c r="B82" s="62" t="s">
        <v>83</v>
      </c>
      <c r="C82" s="31">
        <v>236.9</v>
      </c>
      <c r="D82" s="40">
        <v>237</v>
      </c>
      <c r="E82" s="40">
        <v>234.7</v>
      </c>
      <c r="F82" s="40">
        <v>232.5</v>
      </c>
      <c r="G82" s="40">
        <v>230.2</v>
      </c>
      <c r="H82" s="40">
        <v>239.2</v>
      </c>
      <c r="I82" s="40">
        <v>241.5</v>
      </c>
      <c r="J82" s="40">
        <v>243.7</v>
      </c>
      <c r="K82" s="31">
        <v>239.3</v>
      </c>
      <c r="L82" s="31">
        <v>234.8</v>
      </c>
      <c r="M82" s="31">
        <v>19.175699999999999</v>
      </c>
      <c r="N82" s="1"/>
      <c r="O82" s="1"/>
    </row>
    <row r="83" spans="1:15" ht="12.75" customHeight="1">
      <c r="A83" s="33">
        <v>73</v>
      </c>
      <c r="B83" s="62" t="s">
        <v>347</v>
      </c>
      <c r="C83" s="31">
        <v>1225.45</v>
      </c>
      <c r="D83" s="40">
        <v>1216.9666666666667</v>
      </c>
      <c r="E83" s="40">
        <v>1198.9833333333333</v>
      </c>
      <c r="F83" s="40">
        <v>1172.5166666666667</v>
      </c>
      <c r="G83" s="40">
        <v>1154.5333333333333</v>
      </c>
      <c r="H83" s="40">
        <v>1243.4333333333334</v>
      </c>
      <c r="I83" s="40">
        <v>1261.416666666667</v>
      </c>
      <c r="J83" s="40">
        <v>1287.8833333333334</v>
      </c>
      <c r="K83" s="31">
        <v>1234.95</v>
      </c>
      <c r="L83" s="31">
        <v>1190.5</v>
      </c>
      <c r="M83" s="31">
        <v>1.7333400000000001</v>
      </c>
      <c r="N83" s="1"/>
      <c r="O83" s="1"/>
    </row>
    <row r="84" spans="1:15" ht="12.75" customHeight="1">
      <c r="A84" s="33">
        <v>74</v>
      </c>
      <c r="B84" s="62" t="s">
        <v>89</v>
      </c>
      <c r="C84" s="31">
        <v>343.7</v>
      </c>
      <c r="D84" s="40">
        <v>344.5</v>
      </c>
      <c r="E84" s="40">
        <v>339</v>
      </c>
      <c r="F84" s="40">
        <v>334.3</v>
      </c>
      <c r="G84" s="40">
        <v>328.8</v>
      </c>
      <c r="H84" s="40">
        <v>349.2</v>
      </c>
      <c r="I84" s="40">
        <v>354.7</v>
      </c>
      <c r="J84" s="40">
        <v>359.4</v>
      </c>
      <c r="K84" s="31">
        <v>350</v>
      </c>
      <c r="L84" s="31">
        <v>339.8</v>
      </c>
      <c r="M84" s="31">
        <v>58.714219999999997</v>
      </c>
      <c r="N84" s="1"/>
      <c r="O84" s="1"/>
    </row>
    <row r="85" spans="1:15" ht="12.75" customHeight="1">
      <c r="A85" s="33">
        <v>75</v>
      </c>
      <c r="B85" s="62" t="s">
        <v>348</v>
      </c>
      <c r="C85" s="31">
        <v>7251</v>
      </c>
      <c r="D85" s="40">
        <v>7240.1499999999987</v>
      </c>
      <c r="E85" s="40">
        <v>7172.4999999999973</v>
      </c>
      <c r="F85" s="40">
        <v>7093.9999999999982</v>
      </c>
      <c r="G85" s="40">
        <v>7026.3499999999967</v>
      </c>
      <c r="H85" s="40">
        <v>7318.6499999999978</v>
      </c>
      <c r="I85" s="40">
        <v>7386.2999999999993</v>
      </c>
      <c r="J85" s="40">
        <v>7464.7999999999984</v>
      </c>
      <c r="K85" s="31">
        <v>7307.8</v>
      </c>
      <c r="L85" s="31">
        <v>7161.65</v>
      </c>
      <c r="M85" s="31">
        <v>0.25541000000000003</v>
      </c>
      <c r="N85" s="1"/>
      <c r="O85" s="1"/>
    </row>
    <row r="86" spans="1:15" ht="12.75" customHeight="1">
      <c r="A86" s="33">
        <v>76</v>
      </c>
      <c r="B86" s="62" t="s">
        <v>349</v>
      </c>
      <c r="C86" s="31">
        <v>785.85</v>
      </c>
      <c r="D86" s="40">
        <v>792.33333333333337</v>
      </c>
      <c r="E86" s="40">
        <v>764.66666666666674</v>
      </c>
      <c r="F86" s="40">
        <v>743.48333333333335</v>
      </c>
      <c r="G86" s="40">
        <v>715.81666666666672</v>
      </c>
      <c r="H86" s="40">
        <v>813.51666666666677</v>
      </c>
      <c r="I86" s="40">
        <v>841.18333333333351</v>
      </c>
      <c r="J86" s="40">
        <v>862.36666666666679</v>
      </c>
      <c r="K86" s="31">
        <v>820</v>
      </c>
      <c r="L86" s="31">
        <v>771.15</v>
      </c>
      <c r="M86" s="31">
        <v>3.3172199999999998</v>
      </c>
      <c r="N86" s="1"/>
      <c r="O86" s="1"/>
    </row>
    <row r="87" spans="1:15" ht="12.75" customHeight="1">
      <c r="A87" s="33">
        <v>77</v>
      </c>
      <c r="B87" s="62" t="s">
        <v>350</v>
      </c>
      <c r="C87" s="31">
        <v>1008.25</v>
      </c>
      <c r="D87" s="40">
        <v>1016</v>
      </c>
      <c r="E87" s="40">
        <v>997.8</v>
      </c>
      <c r="F87" s="40">
        <v>987.34999999999991</v>
      </c>
      <c r="G87" s="40">
        <v>969.14999999999986</v>
      </c>
      <c r="H87" s="40">
        <v>1026.45</v>
      </c>
      <c r="I87" s="40">
        <v>1044.6499999999999</v>
      </c>
      <c r="J87" s="40">
        <v>1055.1000000000001</v>
      </c>
      <c r="K87" s="31">
        <v>1034.2</v>
      </c>
      <c r="L87" s="31">
        <v>1005.55</v>
      </c>
      <c r="M87" s="31">
        <v>0.31702000000000002</v>
      </c>
      <c r="N87" s="1"/>
      <c r="O87" s="1"/>
    </row>
    <row r="88" spans="1:15" ht="12.75" customHeight="1">
      <c r="A88" s="33">
        <v>78</v>
      </c>
      <c r="B88" s="62" t="s">
        <v>351</v>
      </c>
      <c r="C88" s="31">
        <v>520.1</v>
      </c>
      <c r="D88" s="40">
        <v>523.93333333333328</v>
      </c>
      <c r="E88" s="40">
        <v>512.71666666666658</v>
      </c>
      <c r="F88" s="40">
        <v>505.33333333333326</v>
      </c>
      <c r="G88" s="40">
        <v>494.11666666666656</v>
      </c>
      <c r="H88" s="40">
        <v>531.31666666666661</v>
      </c>
      <c r="I88" s="40">
        <v>542.5333333333333</v>
      </c>
      <c r="J88" s="40">
        <v>549.91666666666663</v>
      </c>
      <c r="K88" s="31">
        <v>535.15</v>
      </c>
      <c r="L88" s="31">
        <v>516.54999999999995</v>
      </c>
      <c r="M88" s="31">
        <v>1.9583900000000001</v>
      </c>
      <c r="N88" s="1"/>
      <c r="O88" s="1"/>
    </row>
    <row r="89" spans="1:15" ht="12.75" customHeight="1">
      <c r="A89" s="33">
        <v>79</v>
      </c>
      <c r="B89" s="62" t="s">
        <v>84</v>
      </c>
      <c r="C89" s="31">
        <v>18616.95</v>
      </c>
      <c r="D89" s="40">
        <v>18688.899999999998</v>
      </c>
      <c r="E89" s="40">
        <v>18418.099999999995</v>
      </c>
      <c r="F89" s="40">
        <v>18219.249999999996</v>
      </c>
      <c r="G89" s="40">
        <v>17948.449999999993</v>
      </c>
      <c r="H89" s="40">
        <v>18887.749999999996</v>
      </c>
      <c r="I89" s="40">
        <v>19158.55</v>
      </c>
      <c r="J89" s="40">
        <v>19357.399999999998</v>
      </c>
      <c r="K89" s="31">
        <v>18959.7</v>
      </c>
      <c r="L89" s="31">
        <v>18490.05</v>
      </c>
      <c r="M89" s="31">
        <v>0.30238999999999999</v>
      </c>
      <c r="N89" s="1"/>
      <c r="O89" s="1"/>
    </row>
    <row r="90" spans="1:15" ht="12.75" customHeight="1">
      <c r="A90" s="33">
        <v>80</v>
      </c>
      <c r="B90" s="62" t="s">
        <v>352</v>
      </c>
      <c r="C90" s="31">
        <v>565.45000000000005</v>
      </c>
      <c r="D90" s="40">
        <v>568.86666666666667</v>
      </c>
      <c r="E90" s="40">
        <v>557.7833333333333</v>
      </c>
      <c r="F90" s="40">
        <v>550.11666666666667</v>
      </c>
      <c r="G90" s="40">
        <v>539.0333333333333</v>
      </c>
      <c r="H90" s="40">
        <v>576.5333333333333</v>
      </c>
      <c r="I90" s="40">
        <v>587.61666666666656</v>
      </c>
      <c r="J90" s="40">
        <v>595.2833333333333</v>
      </c>
      <c r="K90" s="31">
        <v>579.95000000000005</v>
      </c>
      <c r="L90" s="31">
        <v>561.20000000000005</v>
      </c>
      <c r="M90" s="31">
        <v>1.19703</v>
      </c>
      <c r="N90" s="1"/>
      <c r="O90" s="1"/>
    </row>
    <row r="91" spans="1:15" ht="12.75" customHeight="1">
      <c r="A91" s="33">
        <v>81</v>
      </c>
      <c r="B91" s="62" t="s">
        <v>353</v>
      </c>
      <c r="C91" s="31">
        <v>31.4</v>
      </c>
      <c r="D91" s="40">
        <v>31.399999999999995</v>
      </c>
      <c r="E91" s="40">
        <v>31.399999999999991</v>
      </c>
      <c r="F91" s="40">
        <v>31.399999999999995</v>
      </c>
      <c r="G91" s="40">
        <v>31.399999999999991</v>
      </c>
      <c r="H91" s="40">
        <v>31.399999999999991</v>
      </c>
      <c r="I91" s="40">
        <v>31.4</v>
      </c>
      <c r="J91" s="40">
        <v>31.399999999999991</v>
      </c>
      <c r="K91" s="31">
        <v>31.4</v>
      </c>
      <c r="L91" s="31">
        <v>31.4</v>
      </c>
      <c r="M91" s="31">
        <v>24.340060000000001</v>
      </c>
      <c r="N91" s="1"/>
      <c r="O91" s="1"/>
    </row>
    <row r="92" spans="1:15" ht="12.75" customHeight="1">
      <c r="A92" s="33">
        <v>82</v>
      </c>
      <c r="B92" s="62" t="s">
        <v>87</v>
      </c>
      <c r="C92" s="31">
        <v>4970.8</v>
      </c>
      <c r="D92" s="40">
        <v>4967.6833333333334</v>
      </c>
      <c r="E92" s="40">
        <v>4948.416666666667</v>
      </c>
      <c r="F92" s="40">
        <v>4926.0333333333338</v>
      </c>
      <c r="G92" s="40">
        <v>4906.7666666666673</v>
      </c>
      <c r="H92" s="40">
        <v>4990.0666666666666</v>
      </c>
      <c r="I92" s="40">
        <v>5009.333333333333</v>
      </c>
      <c r="J92" s="40">
        <v>5031.7166666666662</v>
      </c>
      <c r="K92" s="31">
        <v>4986.95</v>
      </c>
      <c r="L92" s="31">
        <v>4945.3</v>
      </c>
      <c r="M92" s="31">
        <v>1.9194199999999999</v>
      </c>
      <c r="N92" s="1"/>
      <c r="O92" s="1"/>
    </row>
    <row r="93" spans="1:15" ht="12.75" customHeight="1">
      <c r="A93" s="33">
        <v>83</v>
      </c>
      <c r="B93" s="62" t="s">
        <v>354</v>
      </c>
      <c r="C93" s="31">
        <v>1237</v>
      </c>
      <c r="D93" s="40">
        <v>1221.8500000000001</v>
      </c>
      <c r="E93" s="40">
        <v>1183.7000000000003</v>
      </c>
      <c r="F93" s="40">
        <v>1130.4000000000001</v>
      </c>
      <c r="G93" s="40">
        <v>1092.2500000000002</v>
      </c>
      <c r="H93" s="40">
        <v>1275.1500000000003</v>
      </c>
      <c r="I93" s="40">
        <v>1313.3000000000004</v>
      </c>
      <c r="J93" s="40">
        <v>1366.6000000000004</v>
      </c>
      <c r="K93" s="31">
        <v>1260</v>
      </c>
      <c r="L93" s="31">
        <v>1168.55</v>
      </c>
      <c r="M93" s="31">
        <v>4.5796799999999998</v>
      </c>
      <c r="N93" s="1"/>
      <c r="O93" s="1"/>
    </row>
    <row r="94" spans="1:15" ht="12.75" customHeight="1">
      <c r="A94" s="33">
        <v>84</v>
      </c>
      <c r="B94" s="62" t="s">
        <v>355</v>
      </c>
      <c r="C94" s="31">
        <v>638.15</v>
      </c>
      <c r="D94" s="40">
        <v>642.7166666666667</v>
      </c>
      <c r="E94" s="40">
        <v>626.43333333333339</v>
      </c>
      <c r="F94" s="40">
        <v>614.7166666666667</v>
      </c>
      <c r="G94" s="40">
        <v>598.43333333333339</v>
      </c>
      <c r="H94" s="40">
        <v>654.43333333333339</v>
      </c>
      <c r="I94" s="40">
        <v>670.7166666666667</v>
      </c>
      <c r="J94" s="40">
        <v>682.43333333333339</v>
      </c>
      <c r="K94" s="31">
        <v>659</v>
      </c>
      <c r="L94" s="31">
        <v>631</v>
      </c>
      <c r="M94" s="31">
        <v>1.07375</v>
      </c>
      <c r="N94" s="1"/>
      <c r="O94" s="1"/>
    </row>
    <row r="95" spans="1:15" ht="12.75" customHeight="1">
      <c r="A95" s="33">
        <v>85</v>
      </c>
      <c r="B95" s="62" t="s">
        <v>356</v>
      </c>
      <c r="C95" s="31">
        <v>71.900000000000006</v>
      </c>
      <c r="D95" s="40">
        <v>72.183333333333323</v>
      </c>
      <c r="E95" s="40">
        <v>71.316666666666649</v>
      </c>
      <c r="F95" s="40">
        <v>70.73333333333332</v>
      </c>
      <c r="G95" s="40">
        <v>69.866666666666646</v>
      </c>
      <c r="H95" s="40">
        <v>72.766666666666652</v>
      </c>
      <c r="I95" s="40">
        <v>73.633333333333326</v>
      </c>
      <c r="J95" s="40">
        <v>74.216666666666654</v>
      </c>
      <c r="K95" s="31">
        <v>73.05</v>
      </c>
      <c r="L95" s="31">
        <v>71.599999999999994</v>
      </c>
      <c r="M95" s="31">
        <v>15.969620000000001</v>
      </c>
      <c r="N95" s="1"/>
      <c r="O95" s="1"/>
    </row>
    <row r="96" spans="1:15" ht="12.75" customHeight="1">
      <c r="A96" s="33">
        <v>86</v>
      </c>
      <c r="B96" s="62" t="s">
        <v>357</v>
      </c>
      <c r="C96" s="31">
        <v>368.8</v>
      </c>
      <c r="D96" s="40">
        <v>368.85000000000008</v>
      </c>
      <c r="E96" s="40">
        <v>364.35000000000014</v>
      </c>
      <c r="F96" s="40">
        <v>359.90000000000003</v>
      </c>
      <c r="G96" s="40">
        <v>355.40000000000009</v>
      </c>
      <c r="H96" s="40">
        <v>373.30000000000018</v>
      </c>
      <c r="I96" s="40">
        <v>377.80000000000007</v>
      </c>
      <c r="J96" s="40">
        <v>382.25000000000023</v>
      </c>
      <c r="K96" s="31">
        <v>373.35</v>
      </c>
      <c r="L96" s="31">
        <v>364.4</v>
      </c>
      <c r="M96" s="31">
        <v>11.6716</v>
      </c>
      <c r="N96" s="1"/>
      <c r="O96" s="1"/>
    </row>
    <row r="97" spans="1:15" ht="12.75" customHeight="1">
      <c r="A97" s="33">
        <v>87</v>
      </c>
      <c r="B97" s="62" t="s">
        <v>358</v>
      </c>
      <c r="C97" s="31">
        <v>3783.2</v>
      </c>
      <c r="D97" s="40">
        <v>3789.7833333333333</v>
      </c>
      <c r="E97" s="40">
        <v>3762.4166666666665</v>
      </c>
      <c r="F97" s="40">
        <v>3741.6333333333332</v>
      </c>
      <c r="G97" s="40">
        <v>3714.2666666666664</v>
      </c>
      <c r="H97" s="40">
        <v>3810.5666666666666</v>
      </c>
      <c r="I97" s="40">
        <v>3837.9333333333334</v>
      </c>
      <c r="J97" s="40">
        <v>3858.7166666666667</v>
      </c>
      <c r="K97" s="31">
        <v>3817.15</v>
      </c>
      <c r="L97" s="31">
        <v>3769</v>
      </c>
      <c r="M97" s="31">
        <v>7.4649999999999994E-2</v>
      </c>
      <c r="N97" s="1"/>
      <c r="O97" s="1"/>
    </row>
    <row r="98" spans="1:15" ht="12.75" customHeight="1">
      <c r="A98" s="33">
        <v>88</v>
      </c>
      <c r="B98" s="62" t="s">
        <v>359</v>
      </c>
      <c r="C98" s="31">
        <v>270.05</v>
      </c>
      <c r="D98" s="40">
        <v>269.95</v>
      </c>
      <c r="E98" s="40">
        <v>267.2</v>
      </c>
      <c r="F98" s="40">
        <v>264.35000000000002</v>
      </c>
      <c r="G98" s="40">
        <v>261.60000000000002</v>
      </c>
      <c r="H98" s="40">
        <v>272.79999999999995</v>
      </c>
      <c r="I98" s="40">
        <v>275.54999999999995</v>
      </c>
      <c r="J98" s="40">
        <v>278.39999999999992</v>
      </c>
      <c r="K98" s="31">
        <v>272.7</v>
      </c>
      <c r="L98" s="31">
        <v>267.10000000000002</v>
      </c>
      <c r="M98" s="31">
        <v>2.04813</v>
      </c>
      <c r="N98" s="1"/>
      <c r="O98" s="1"/>
    </row>
    <row r="99" spans="1:15" ht="12.75" customHeight="1">
      <c r="A99" s="33">
        <v>89</v>
      </c>
      <c r="B99" s="62" t="s">
        <v>360</v>
      </c>
      <c r="C99" s="31">
        <v>314.7</v>
      </c>
      <c r="D99" s="40">
        <v>316.5333333333333</v>
      </c>
      <c r="E99" s="40">
        <v>312.16666666666663</v>
      </c>
      <c r="F99" s="40">
        <v>309.63333333333333</v>
      </c>
      <c r="G99" s="40">
        <v>305.26666666666665</v>
      </c>
      <c r="H99" s="40">
        <v>319.06666666666661</v>
      </c>
      <c r="I99" s="40">
        <v>323.43333333333328</v>
      </c>
      <c r="J99" s="40">
        <v>325.96666666666658</v>
      </c>
      <c r="K99" s="31">
        <v>320.89999999999998</v>
      </c>
      <c r="L99" s="31">
        <v>314</v>
      </c>
      <c r="M99" s="31">
        <v>6.91934</v>
      </c>
      <c r="N99" s="1"/>
      <c r="O99" s="1"/>
    </row>
    <row r="100" spans="1:15" ht="12.75" customHeight="1">
      <c r="A100" s="33">
        <v>90</v>
      </c>
      <c r="B100" s="62" t="s">
        <v>91</v>
      </c>
      <c r="C100" s="31">
        <v>736.6</v>
      </c>
      <c r="D100" s="40">
        <v>731.88333333333321</v>
      </c>
      <c r="E100" s="40">
        <v>725.26666666666642</v>
      </c>
      <c r="F100" s="40">
        <v>713.93333333333317</v>
      </c>
      <c r="G100" s="40">
        <v>707.31666666666638</v>
      </c>
      <c r="H100" s="40">
        <v>743.21666666666647</v>
      </c>
      <c r="I100" s="40">
        <v>749.83333333333326</v>
      </c>
      <c r="J100" s="40">
        <v>761.16666666666652</v>
      </c>
      <c r="K100" s="31">
        <v>738.5</v>
      </c>
      <c r="L100" s="31">
        <v>720.55</v>
      </c>
      <c r="M100" s="31">
        <v>4.5238899999999997</v>
      </c>
      <c r="N100" s="1"/>
      <c r="O100" s="1"/>
    </row>
    <row r="101" spans="1:15" ht="12.75" customHeight="1">
      <c r="A101" s="33">
        <v>91</v>
      </c>
      <c r="B101" s="62" t="s">
        <v>90</v>
      </c>
      <c r="C101" s="31">
        <v>296.39999999999998</v>
      </c>
      <c r="D101" s="40">
        <v>297.56666666666666</v>
      </c>
      <c r="E101" s="40">
        <v>293.43333333333334</v>
      </c>
      <c r="F101" s="40">
        <v>290.4666666666667</v>
      </c>
      <c r="G101" s="40">
        <v>286.33333333333337</v>
      </c>
      <c r="H101" s="40">
        <v>300.5333333333333</v>
      </c>
      <c r="I101" s="40">
        <v>304.66666666666663</v>
      </c>
      <c r="J101" s="40">
        <v>307.63333333333327</v>
      </c>
      <c r="K101" s="31">
        <v>301.7</v>
      </c>
      <c r="L101" s="31">
        <v>294.60000000000002</v>
      </c>
      <c r="M101" s="31">
        <v>47.399160000000002</v>
      </c>
      <c r="N101" s="1"/>
      <c r="O101" s="1"/>
    </row>
    <row r="102" spans="1:15" ht="12.75" customHeight="1">
      <c r="A102" s="33">
        <v>92</v>
      </c>
      <c r="B102" s="62" t="s">
        <v>361</v>
      </c>
      <c r="C102" s="31">
        <v>787</v>
      </c>
      <c r="D102" s="40">
        <v>789.43333333333339</v>
      </c>
      <c r="E102" s="40">
        <v>779.41666666666674</v>
      </c>
      <c r="F102" s="40">
        <v>771.83333333333337</v>
      </c>
      <c r="G102" s="40">
        <v>761.81666666666672</v>
      </c>
      <c r="H102" s="40">
        <v>797.01666666666677</v>
      </c>
      <c r="I102" s="40">
        <v>807.03333333333342</v>
      </c>
      <c r="J102" s="40">
        <v>814.61666666666679</v>
      </c>
      <c r="K102" s="31">
        <v>799.45</v>
      </c>
      <c r="L102" s="31">
        <v>781.85</v>
      </c>
      <c r="M102" s="31">
        <v>0.62814000000000003</v>
      </c>
      <c r="N102" s="1"/>
      <c r="O102" s="1"/>
    </row>
    <row r="103" spans="1:15" ht="12.75" customHeight="1">
      <c r="A103" s="33">
        <v>93</v>
      </c>
      <c r="B103" s="62" t="s">
        <v>362</v>
      </c>
      <c r="C103" s="31">
        <v>733.85</v>
      </c>
      <c r="D103" s="40">
        <v>733.76666666666677</v>
      </c>
      <c r="E103" s="40">
        <v>725.08333333333348</v>
      </c>
      <c r="F103" s="40">
        <v>716.31666666666672</v>
      </c>
      <c r="G103" s="40">
        <v>707.63333333333344</v>
      </c>
      <c r="H103" s="40">
        <v>742.53333333333353</v>
      </c>
      <c r="I103" s="40">
        <v>751.2166666666667</v>
      </c>
      <c r="J103" s="40">
        <v>759.98333333333358</v>
      </c>
      <c r="K103" s="31">
        <v>742.45</v>
      </c>
      <c r="L103" s="31">
        <v>725</v>
      </c>
      <c r="M103" s="31">
        <v>1.7850999999999999</v>
      </c>
      <c r="N103" s="1"/>
      <c r="O103" s="1"/>
    </row>
    <row r="104" spans="1:15" ht="12.75" customHeight="1">
      <c r="A104" s="33">
        <v>94</v>
      </c>
      <c r="B104" s="62" t="s">
        <v>363</v>
      </c>
      <c r="C104" s="31">
        <v>1192.95</v>
      </c>
      <c r="D104" s="40">
        <v>1200.2</v>
      </c>
      <c r="E104" s="40">
        <v>1174.75</v>
      </c>
      <c r="F104" s="40">
        <v>1156.55</v>
      </c>
      <c r="G104" s="40">
        <v>1131.0999999999999</v>
      </c>
      <c r="H104" s="40">
        <v>1218.4000000000001</v>
      </c>
      <c r="I104" s="40">
        <v>1243.8500000000004</v>
      </c>
      <c r="J104" s="40">
        <v>1262.0500000000002</v>
      </c>
      <c r="K104" s="31">
        <v>1225.6500000000001</v>
      </c>
      <c r="L104" s="31">
        <v>1182</v>
      </c>
      <c r="M104" s="31">
        <v>1.5252600000000001</v>
      </c>
      <c r="N104" s="1"/>
      <c r="O104" s="1"/>
    </row>
    <row r="105" spans="1:15" ht="12.75" customHeight="1">
      <c r="A105" s="33">
        <v>95</v>
      </c>
      <c r="B105" s="62" t="s">
        <v>364</v>
      </c>
      <c r="C105" s="31">
        <v>120.35</v>
      </c>
      <c r="D105" s="40">
        <v>120.91666666666667</v>
      </c>
      <c r="E105" s="40">
        <v>118.93333333333334</v>
      </c>
      <c r="F105" s="40">
        <v>117.51666666666667</v>
      </c>
      <c r="G105" s="40">
        <v>115.53333333333333</v>
      </c>
      <c r="H105" s="40">
        <v>122.33333333333334</v>
      </c>
      <c r="I105" s="40">
        <v>124.31666666666666</v>
      </c>
      <c r="J105" s="40">
        <v>125.73333333333335</v>
      </c>
      <c r="K105" s="31">
        <v>122.9</v>
      </c>
      <c r="L105" s="31">
        <v>119.5</v>
      </c>
      <c r="M105" s="31">
        <v>7.5235500000000002</v>
      </c>
      <c r="N105" s="1"/>
      <c r="O105" s="1"/>
    </row>
    <row r="106" spans="1:15" ht="12.75" customHeight="1">
      <c r="A106" s="33">
        <v>96</v>
      </c>
      <c r="B106" s="62" t="s">
        <v>365</v>
      </c>
      <c r="C106" s="31">
        <v>2000.15</v>
      </c>
      <c r="D106" s="40">
        <v>2022.9000000000003</v>
      </c>
      <c r="E106" s="40">
        <v>1969.6500000000005</v>
      </c>
      <c r="F106" s="40">
        <v>1939.1500000000003</v>
      </c>
      <c r="G106" s="40">
        <v>1885.9000000000005</v>
      </c>
      <c r="H106" s="40">
        <v>2053.4000000000005</v>
      </c>
      <c r="I106" s="40">
        <v>2106.65</v>
      </c>
      <c r="J106" s="40">
        <v>2137.1500000000005</v>
      </c>
      <c r="K106" s="31">
        <v>2076.15</v>
      </c>
      <c r="L106" s="31">
        <v>1992.4</v>
      </c>
      <c r="M106" s="31">
        <v>1.24346</v>
      </c>
      <c r="N106" s="1"/>
      <c r="O106" s="1"/>
    </row>
    <row r="107" spans="1:15" ht="12.75" customHeight="1">
      <c r="A107" s="33">
        <v>97</v>
      </c>
      <c r="B107" s="62" t="s">
        <v>366</v>
      </c>
      <c r="C107" s="31">
        <v>27.95</v>
      </c>
      <c r="D107" s="40">
        <v>27.983333333333331</v>
      </c>
      <c r="E107" s="40">
        <v>27.61666666666666</v>
      </c>
      <c r="F107" s="40">
        <v>27.283333333333328</v>
      </c>
      <c r="G107" s="40">
        <v>26.916666666666657</v>
      </c>
      <c r="H107" s="40">
        <v>28.316666666666663</v>
      </c>
      <c r="I107" s="40">
        <v>28.68333333333333</v>
      </c>
      <c r="J107" s="40">
        <v>29.016666666666666</v>
      </c>
      <c r="K107" s="31">
        <v>28.35</v>
      </c>
      <c r="L107" s="31">
        <v>27.65</v>
      </c>
      <c r="M107" s="31">
        <v>58.590760000000003</v>
      </c>
      <c r="N107" s="1"/>
      <c r="O107" s="1"/>
    </row>
    <row r="108" spans="1:15" ht="12.75" customHeight="1">
      <c r="A108" s="33">
        <v>98</v>
      </c>
      <c r="B108" s="62" t="s">
        <v>367</v>
      </c>
      <c r="C108" s="31">
        <v>1036.2</v>
      </c>
      <c r="D108" s="40">
        <v>1042.7833333333333</v>
      </c>
      <c r="E108" s="40">
        <v>1027.0166666666667</v>
      </c>
      <c r="F108" s="40">
        <v>1017.8333333333333</v>
      </c>
      <c r="G108" s="40">
        <v>1002.0666666666666</v>
      </c>
      <c r="H108" s="40">
        <v>1051.9666666666667</v>
      </c>
      <c r="I108" s="40">
        <v>1067.7333333333331</v>
      </c>
      <c r="J108" s="40">
        <v>1076.9166666666667</v>
      </c>
      <c r="K108" s="31">
        <v>1058.55</v>
      </c>
      <c r="L108" s="31">
        <v>1033.5999999999999</v>
      </c>
      <c r="M108" s="31">
        <v>4.2402699999999998</v>
      </c>
      <c r="N108" s="1"/>
      <c r="O108" s="1"/>
    </row>
    <row r="109" spans="1:15" ht="12.75" customHeight="1">
      <c r="A109" s="33">
        <v>99</v>
      </c>
      <c r="B109" s="62" t="s">
        <v>368</v>
      </c>
      <c r="C109" s="31">
        <v>612.85</v>
      </c>
      <c r="D109" s="40">
        <v>619.44999999999993</v>
      </c>
      <c r="E109" s="40">
        <v>601.39999999999986</v>
      </c>
      <c r="F109" s="40">
        <v>589.94999999999993</v>
      </c>
      <c r="G109" s="40">
        <v>571.89999999999986</v>
      </c>
      <c r="H109" s="40">
        <v>630.89999999999986</v>
      </c>
      <c r="I109" s="40">
        <v>648.94999999999982</v>
      </c>
      <c r="J109" s="40">
        <v>660.39999999999986</v>
      </c>
      <c r="K109" s="31">
        <v>637.5</v>
      </c>
      <c r="L109" s="31">
        <v>608</v>
      </c>
      <c r="M109" s="31">
        <v>4.1655199999999999</v>
      </c>
      <c r="N109" s="1"/>
      <c r="O109" s="1"/>
    </row>
    <row r="110" spans="1:15" ht="12.75" customHeight="1">
      <c r="A110" s="33">
        <v>100</v>
      </c>
      <c r="B110" s="62" t="s">
        <v>369</v>
      </c>
      <c r="C110" s="31">
        <v>798.65</v>
      </c>
      <c r="D110" s="40">
        <v>804.0333333333333</v>
      </c>
      <c r="E110" s="40">
        <v>789.66666666666663</v>
      </c>
      <c r="F110" s="40">
        <v>780.68333333333328</v>
      </c>
      <c r="G110" s="40">
        <v>766.31666666666661</v>
      </c>
      <c r="H110" s="40">
        <v>813.01666666666665</v>
      </c>
      <c r="I110" s="40">
        <v>827.38333333333344</v>
      </c>
      <c r="J110" s="40">
        <v>836.36666666666667</v>
      </c>
      <c r="K110" s="31">
        <v>818.4</v>
      </c>
      <c r="L110" s="31">
        <v>795.05</v>
      </c>
      <c r="M110" s="31">
        <v>2.0743</v>
      </c>
      <c r="N110" s="1"/>
      <c r="O110" s="1"/>
    </row>
    <row r="111" spans="1:15" ht="12.75" customHeight="1">
      <c r="A111" s="33">
        <v>101</v>
      </c>
      <c r="B111" s="62" t="s">
        <v>370</v>
      </c>
      <c r="C111" s="31">
        <v>7663.95</v>
      </c>
      <c r="D111" s="40">
        <v>7727.333333333333</v>
      </c>
      <c r="E111" s="40">
        <v>7518.7666666666664</v>
      </c>
      <c r="F111" s="40">
        <v>7373.583333333333</v>
      </c>
      <c r="G111" s="40">
        <v>7165.0166666666664</v>
      </c>
      <c r="H111" s="40">
        <v>7872.5166666666664</v>
      </c>
      <c r="I111" s="40">
        <v>8081.0833333333339</v>
      </c>
      <c r="J111" s="40">
        <v>8226.2666666666664</v>
      </c>
      <c r="K111" s="31">
        <v>7935.9</v>
      </c>
      <c r="L111" s="31">
        <v>7582.15</v>
      </c>
      <c r="M111" s="31">
        <v>0.26726</v>
      </c>
      <c r="N111" s="1"/>
      <c r="O111" s="1"/>
    </row>
    <row r="112" spans="1:15" ht="12.75" customHeight="1">
      <c r="A112" s="33">
        <v>102</v>
      </c>
      <c r="B112" s="62" t="s">
        <v>371</v>
      </c>
      <c r="C112" s="31">
        <v>407.35</v>
      </c>
      <c r="D112" s="40">
        <v>407.18333333333334</v>
      </c>
      <c r="E112" s="40">
        <v>401.7166666666667</v>
      </c>
      <c r="F112" s="40">
        <v>396.08333333333337</v>
      </c>
      <c r="G112" s="40">
        <v>390.61666666666673</v>
      </c>
      <c r="H112" s="40">
        <v>412.81666666666666</v>
      </c>
      <c r="I112" s="40">
        <v>418.28333333333325</v>
      </c>
      <c r="J112" s="40">
        <v>423.91666666666663</v>
      </c>
      <c r="K112" s="31">
        <v>412.65</v>
      </c>
      <c r="L112" s="31">
        <v>401.55</v>
      </c>
      <c r="M112" s="31">
        <v>2.0925400000000001</v>
      </c>
      <c r="N112" s="1"/>
      <c r="O112" s="1"/>
    </row>
    <row r="113" spans="1:15" ht="12.75" customHeight="1">
      <c r="A113" s="33">
        <v>103</v>
      </c>
      <c r="B113" s="62" t="s">
        <v>92</v>
      </c>
      <c r="C113" s="31">
        <v>267.89999999999998</v>
      </c>
      <c r="D113" s="40">
        <v>269.63333333333327</v>
      </c>
      <c r="E113" s="40">
        <v>265.31666666666655</v>
      </c>
      <c r="F113" s="40">
        <v>262.73333333333329</v>
      </c>
      <c r="G113" s="40">
        <v>258.41666666666657</v>
      </c>
      <c r="H113" s="40">
        <v>272.21666666666653</v>
      </c>
      <c r="I113" s="40">
        <v>276.53333333333325</v>
      </c>
      <c r="J113" s="40">
        <v>279.1166666666665</v>
      </c>
      <c r="K113" s="31">
        <v>273.95</v>
      </c>
      <c r="L113" s="31">
        <v>267.05</v>
      </c>
      <c r="M113" s="31">
        <v>12.6038</v>
      </c>
      <c r="N113" s="1"/>
      <c r="O113" s="1"/>
    </row>
    <row r="114" spans="1:15" ht="12.75" customHeight="1">
      <c r="A114" s="33">
        <v>104</v>
      </c>
      <c r="B114" s="62" t="s">
        <v>372</v>
      </c>
      <c r="C114" s="31">
        <v>440.6</v>
      </c>
      <c r="D114" s="40">
        <v>442.68333333333334</v>
      </c>
      <c r="E114" s="40">
        <v>434.86666666666667</v>
      </c>
      <c r="F114" s="40">
        <v>429.13333333333333</v>
      </c>
      <c r="G114" s="40">
        <v>421.31666666666666</v>
      </c>
      <c r="H114" s="40">
        <v>448.41666666666669</v>
      </c>
      <c r="I114" s="40">
        <v>456.23333333333341</v>
      </c>
      <c r="J114" s="40">
        <v>461.9666666666667</v>
      </c>
      <c r="K114" s="31">
        <v>450.5</v>
      </c>
      <c r="L114" s="31">
        <v>436.95</v>
      </c>
      <c r="M114" s="31">
        <v>5.8185599999999997</v>
      </c>
      <c r="N114" s="1"/>
      <c r="O114" s="1"/>
    </row>
    <row r="115" spans="1:15" ht="12.75" customHeight="1">
      <c r="A115" s="33">
        <v>105</v>
      </c>
      <c r="B115" s="62" t="s">
        <v>373</v>
      </c>
      <c r="C115" s="31">
        <v>869.1</v>
      </c>
      <c r="D115" s="40">
        <v>877.45000000000016</v>
      </c>
      <c r="E115" s="40">
        <v>854.70000000000027</v>
      </c>
      <c r="F115" s="40">
        <v>840.30000000000007</v>
      </c>
      <c r="G115" s="40">
        <v>817.55000000000018</v>
      </c>
      <c r="H115" s="40">
        <v>891.85000000000036</v>
      </c>
      <c r="I115" s="40">
        <v>914.60000000000014</v>
      </c>
      <c r="J115" s="40">
        <v>929.00000000000045</v>
      </c>
      <c r="K115" s="31">
        <v>900.2</v>
      </c>
      <c r="L115" s="31">
        <v>863.05</v>
      </c>
      <c r="M115" s="31">
        <v>0.39967999999999998</v>
      </c>
      <c r="N115" s="1"/>
      <c r="O115" s="1"/>
    </row>
    <row r="116" spans="1:15" ht="12.75" customHeight="1">
      <c r="A116" s="33">
        <v>106</v>
      </c>
      <c r="B116" s="62" t="s">
        <v>93</v>
      </c>
      <c r="C116" s="31">
        <v>1090.1500000000001</v>
      </c>
      <c r="D116" s="40">
        <v>1091.1833333333332</v>
      </c>
      <c r="E116" s="40">
        <v>1076.3166666666664</v>
      </c>
      <c r="F116" s="40">
        <v>1062.4833333333331</v>
      </c>
      <c r="G116" s="40">
        <v>1047.6166666666663</v>
      </c>
      <c r="H116" s="40">
        <v>1105.0166666666664</v>
      </c>
      <c r="I116" s="40">
        <v>1119.8833333333332</v>
      </c>
      <c r="J116" s="40">
        <v>1133.7166666666665</v>
      </c>
      <c r="K116" s="31">
        <v>1106.05</v>
      </c>
      <c r="L116" s="31">
        <v>1077.3499999999999</v>
      </c>
      <c r="M116" s="31">
        <v>9.7631499999999996</v>
      </c>
      <c r="N116" s="1"/>
      <c r="O116" s="1"/>
    </row>
    <row r="117" spans="1:15" ht="12.75" customHeight="1">
      <c r="A117" s="33">
        <v>107</v>
      </c>
      <c r="B117" s="62" t="s">
        <v>94</v>
      </c>
      <c r="C117" s="31">
        <v>989.4</v>
      </c>
      <c r="D117" s="40">
        <v>991.66666666666663</v>
      </c>
      <c r="E117" s="40">
        <v>983.38333333333321</v>
      </c>
      <c r="F117" s="40">
        <v>977.36666666666656</v>
      </c>
      <c r="G117" s="40">
        <v>969.08333333333314</v>
      </c>
      <c r="H117" s="40">
        <v>997.68333333333328</v>
      </c>
      <c r="I117" s="40">
        <v>1005.9666666666668</v>
      </c>
      <c r="J117" s="40">
        <v>1011.9833333333333</v>
      </c>
      <c r="K117" s="31">
        <v>999.95</v>
      </c>
      <c r="L117" s="31">
        <v>985.65</v>
      </c>
      <c r="M117" s="31">
        <v>17.76614</v>
      </c>
      <c r="N117" s="1"/>
      <c r="O117" s="1"/>
    </row>
    <row r="118" spans="1:15" ht="12.75" customHeight="1">
      <c r="A118" s="33">
        <v>108</v>
      </c>
      <c r="B118" s="62" t="s">
        <v>101</v>
      </c>
      <c r="C118" s="31">
        <v>119.9</v>
      </c>
      <c r="D118" s="40">
        <v>121.21666666666665</v>
      </c>
      <c r="E118" s="40">
        <v>118.18333333333331</v>
      </c>
      <c r="F118" s="40">
        <v>116.46666666666665</v>
      </c>
      <c r="G118" s="40">
        <v>113.43333333333331</v>
      </c>
      <c r="H118" s="40">
        <v>122.93333333333331</v>
      </c>
      <c r="I118" s="40">
        <v>125.96666666666664</v>
      </c>
      <c r="J118" s="40">
        <v>127.68333333333331</v>
      </c>
      <c r="K118" s="31">
        <v>124.25</v>
      </c>
      <c r="L118" s="31">
        <v>119.5</v>
      </c>
      <c r="M118" s="31">
        <v>52.79965</v>
      </c>
      <c r="N118" s="1"/>
      <c r="O118" s="1"/>
    </row>
    <row r="119" spans="1:15" ht="12.75" customHeight="1">
      <c r="A119" s="33">
        <v>109</v>
      </c>
      <c r="B119" s="62" t="s">
        <v>275</v>
      </c>
      <c r="C119" s="31">
        <v>1346.65</v>
      </c>
      <c r="D119" s="40">
        <v>1351.3666666666668</v>
      </c>
      <c r="E119" s="40">
        <v>1332.7833333333335</v>
      </c>
      <c r="F119" s="40">
        <v>1318.9166666666667</v>
      </c>
      <c r="G119" s="40">
        <v>1300.3333333333335</v>
      </c>
      <c r="H119" s="40">
        <v>1365.2333333333336</v>
      </c>
      <c r="I119" s="40">
        <v>1383.8166666666666</v>
      </c>
      <c r="J119" s="40">
        <v>1397.6833333333336</v>
      </c>
      <c r="K119" s="31">
        <v>1369.95</v>
      </c>
      <c r="L119" s="31">
        <v>1337.5</v>
      </c>
      <c r="M119" s="31">
        <v>2.1141700000000001</v>
      </c>
      <c r="N119" s="1"/>
      <c r="O119" s="1"/>
    </row>
    <row r="120" spans="1:15" ht="12.75" customHeight="1">
      <c r="A120" s="33">
        <v>110</v>
      </c>
      <c r="B120" s="62" t="s">
        <v>95</v>
      </c>
      <c r="C120" s="31">
        <v>225.9</v>
      </c>
      <c r="D120" s="40">
        <v>226.08333333333334</v>
      </c>
      <c r="E120" s="40">
        <v>224.61666666666667</v>
      </c>
      <c r="F120" s="40">
        <v>223.33333333333334</v>
      </c>
      <c r="G120" s="40">
        <v>221.86666666666667</v>
      </c>
      <c r="H120" s="40">
        <v>227.36666666666667</v>
      </c>
      <c r="I120" s="40">
        <v>228.83333333333331</v>
      </c>
      <c r="J120" s="40">
        <v>230.11666666666667</v>
      </c>
      <c r="K120" s="31">
        <v>227.55</v>
      </c>
      <c r="L120" s="31">
        <v>224.8</v>
      </c>
      <c r="M120" s="31">
        <v>38.817070000000001</v>
      </c>
      <c r="N120" s="1"/>
      <c r="O120" s="1"/>
    </row>
    <row r="121" spans="1:15" ht="12.75" customHeight="1">
      <c r="A121" s="33">
        <v>111</v>
      </c>
      <c r="B121" s="62" t="s">
        <v>374</v>
      </c>
      <c r="C121" s="31">
        <v>572.1</v>
      </c>
      <c r="D121" s="40">
        <v>575.16666666666674</v>
      </c>
      <c r="E121" s="40">
        <v>563.38333333333344</v>
      </c>
      <c r="F121" s="40">
        <v>554.66666666666674</v>
      </c>
      <c r="G121" s="40">
        <v>542.88333333333344</v>
      </c>
      <c r="H121" s="40">
        <v>583.88333333333344</v>
      </c>
      <c r="I121" s="40">
        <v>595.66666666666674</v>
      </c>
      <c r="J121" s="40">
        <v>604.38333333333344</v>
      </c>
      <c r="K121" s="31">
        <v>586.95000000000005</v>
      </c>
      <c r="L121" s="31">
        <v>566.45000000000005</v>
      </c>
      <c r="M121" s="31">
        <v>7.8010900000000003</v>
      </c>
      <c r="N121" s="1"/>
      <c r="O121" s="1"/>
    </row>
    <row r="122" spans="1:15" ht="12.75" customHeight="1">
      <c r="A122" s="33">
        <v>112</v>
      </c>
      <c r="B122" s="62" t="s">
        <v>96</v>
      </c>
      <c r="C122" s="31">
        <v>4499.45</v>
      </c>
      <c r="D122" s="40">
        <v>4497.1500000000005</v>
      </c>
      <c r="E122" s="40">
        <v>4462.3000000000011</v>
      </c>
      <c r="F122" s="40">
        <v>4425.1500000000005</v>
      </c>
      <c r="G122" s="40">
        <v>4390.3000000000011</v>
      </c>
      <c r="H122" s="40">
        <v>4534.3000000000011</v>
      </c>
      <c r="I122" s="40">
        <v>4569.1500000000015</v>
      </c>
      <c r="J122" s="40">
        <v>4606.3000000000011</v>
      </c>
      <c r="K122" s="31">
        <v>4532</v>
      </c>
      <c r="L122" s="31">
        <v>4460</v>
      </c>
      <c r="M122" s="31">
        <v>1.7341800000000001</v>
      </c>
      <c r="N122" s="1"/>
      <c r="O122" s="1"/>
    </row>
    <row r="123" spans="1:15" ht="12.75" customHeight="1">
      <c r="A123" s="33">
        <v>113</v>
      </c>
      <c r="B123" s="62" t="s">
        <v>97</v>
      </c>
      <c r="C123" s="31">
        <v>1631.4</v>
      </c>
      <c r="D123" s="40">
        <v>1633.6166666666668</v>
      </c>
      <c r="E123" s="40">
        <v>1623.3833333333337</v>
      </c>
      <c r="F123" s="40">
        <v>1615.3666666666668</v>
      </c>
      <c r="G123" s="40">
        <v>1605.1333333333337</v>
      </c>
      <c r="H123" s="40">
        <v>1641.6333333333337</v>
      </c>
      <c r="I123" s="40">
        <v>1651.8666666666668</v>
      </c>
      <c r="J123" s="40">
        <v>1659.8833333333337</v>
      </c>
      <c r="K123" s="31">
        <v>1643.85</v>
      </c>
      <c r="L123" s="31">
        <v>1625.6</v>
      </c>
      <c r="M123" s="31">
        <v>1.7433000000000001</v>
      </c>
      <c r="N123" s="1"/>
      <c r="O123" s="1"/>
    </row>
    <row r="124" spans="1:15" ht="12.75" customHeight="1">
      <c r="A124" s="33">
        <v>114</v>
      </c>
      <c r="B124" s="62" t="s">
        <v>375</v>
      </c>
      <c r="C124" s="31">
        <v>2156.8000000000002</v>
      </c>
      <c r="D124" s="40">
        <v>2164.8666666666668</v>
      </c>
      <c r="E124" s="40">
        <v>2139.7833333333338</v>
      </c>
      <c r="F124" s="40">
        <v>2122.7666666666669</v>
      </c>
      <c r="G124" s="40">
        <v>2097.6833333333338</v>
      </c>
      <c r="H124" s="40">
        <v>2181.8833333333337</v>
      </c>
      <c r="I124" s="40">
        <v>2206.9666666666667</v>
      </c>
      <c r="J124" s="40">
        <v>2223.9833333333336</v>
      </c>
      <c r="K124" s="31">
        <v>2189.9499999999998</v>
      </c>
      <c r="L124" s="31">
        <v>2147.85</v>
      </c>
      <c r="M124" s="31">
        <v>0.46138000000000001</v>
      </c>
      <c r="N124" s="1"/>
      <c r="O124" s="1"/>
    </row>
    <row r="125" spans="1:15" ht="12.75" customHeight="1">
      <c r="A125" s="33">
        <v>115</v>
      </c>
      <c r="B125" s="62" t="s">
        <v>98</v>
      </c>
      <c r="C125" s="31">
        <v>642.4</v>
      </c>
      <c r="D125" s="40">
        <v>641.74999999999989</v>
      </c>
      <c r="E125" s="40">
        <v>633.69999999999982</v>
      </c>
      <c r="F125" s="40">
        <v>624.99999999999989</v>
      </c>
      <c r="G125" s="40">
        <v>616.94999999999982</v>
      </c>
      <c r="H125" s="40">
        <v>650.44999999999982</v>
      </c>
      <c r="I125" s="40">
        <v>658.49999999999977</v>
      </c>
      <c r="J125" s="40">
        <v>667.19999999999982</v>
      </c>
      <c r="K125" s="31">
        <v>649.79999999999995</v>
      </c>
      <c r="L125" s="31">
        <v>633.04999999999995</v>
      </c>
      <c r="M125" s="31">
        <v>6.5394300000000003</v>
      </c>
      <c r="N125" s="1"/>
      <c r="O125" s="1"/>
    </row>
    <row r="126" spans="1:15" ht="12.75" customHeight="1">
      <c r="A126" s="33">
        <v>116</v>
      </c>
      <c r="B126" s="62" t="s">
        <v>99</v>
      </c>
      <c r="C126" s="31">
        <v>928.25</v>
      </c>
      <c r="D126" s="40">
        <v>933.83333333333337</v>
      </c>
      <c r="E126" s="40">
        <v>910.41666666666674</v>
      </c>
      <c r="F126" s="40">
        <v>892.58333333333337</v>
      </c>
      <c r="G126" s="40">
        <v>869.16666666666674</v>
      </c>
      <c r="H126" s="40">
        <v>951.66666666666674</v>
      </c>
      <c r="I126" s="40">
        <v>975.08333333333348</v>
      </c>
      <c r="J126" s="40">
        <v>992.91666666666674</v>
      </c>
      <c r="K126" s="31">
        <v>957.25</v>
      </c>
      <c r="L126" s="31">
        <v>916</v>
      </c>
      <c r="M126" s="31">
        <v>7.5978399999999997</v>
      </c>
      <c r="N126" s="1"/>
      <c r="O126" s="1"/>
    </row>
    <row r="127" spans="1:15" ht="12.75" customHeight="1">
      <c r="A127" s="33">
        <v>117</v>
      </c>
      <c r="B127" s="62" t="s">
        <v>376</v>
      </c>
      <c r="C127" s="31">
        <v>1383.7</v>
      </c>
      <c r="D127" s="40">
        <v>1365.8166666666668</v>
      </c>
      <c r="E127" s="40">
        <v>1334.7333333333336</v>
      </c>
      <c r="F127" s="40">
        <v>1285.7666666666667</v>
      </c>
      <c r="G127" s="40">
        <v>1254.6833333333334</v>
      </c>
      <c r="H127" s="40">
        <v>1414.7833333333338</v>
      </c>
      <c r="I127" s="40">
        <v>1445.8666666666672</v>
      </c>
      <c r="J127" s="40">
        <v>1494.8333333333339</v>
      </c>
      <c r="K127" s="31">
        <v>1396.9</v>
      </c>
      <c r="L127" s="31">
        <v>1316.85</v>
      </c>
      <c r="M127" s="31">
        <v>3.48292</v>
      </c>
      <c r="N127" s="1"/>
      <c r="O127" s="1"/>
    </row>
    <row r="128" spans="1:15" ht="12.75" customHeight="1">
      <c r="A128" s="33">
        <v>118</v>
      </c>
      <c r="B128" s="62" t="s">
        <v>100</v>
      </c>
      <c r="C128" s="31">
        <v>289.3</v>
      </c>
      <c r="D128" s="40">
        <v>287.25</v>
      </c>
      <c r="E128" s="40">
        <v>283.5</v>
      </c>
      <c r="F128" s="40">
        <v>277.7</v>
      </c>
      <c r="G128" s="40">
        <v>273.95</v>
      </c>
      <c r="H128" s="40">
        <v>293.05</v>
      </c>
      <c r="I128" s="40">
        <v>296.8</v>
      </c>
      <c r="J128" s="40">
        <v>302.60000000000002</v>
      </c>
      <c r="K128" s="31">
        <v>291</v>
      </c>
      <c r="L128" s="31">
        <v>281.45</v>
      </c>
      <c r="M128" s="31">
        <v>22.835619999999999</v>
      </c>
      <c r="N128" s="1"/>
      <c r="O128" s="1"/>
    </row>
    <row r="129" spans="1:15" ht="12.75" customHeight="1">
      <c r="A129" s="33">
        <v>119</v>
      </c>
      <c r="B129" s="62" t="s">
        <v>102</v>
      </c>
      <c r="C129" s="31">
        <v>1846.7</v>
      </c>
      <c r="D129" s="40">
        <v>1836.4333333333332</v>
      </c>
      <c r="E129" s="40">
        <v>1817.3666666666663</v>
      </c>
      <c r="F129" s="40">
        <v>1788.0333333333331</v>
      </c>
      <c r="G129" s="40">
        <v>1768.9666666666662</v>
      </c>
      <c r="H129" s="40">
        <v>1865.7666666666664</v>
      </c>
      <c r="I129" s="40">
        <v>1884.8333333333335</v>
      </c>
      <c r="J129" s="40">
        <v>1914.1666666666665</v>
      </c>
      <c r="K129" s="31">
        <v>1855.5</v>
      </c>
      <c r="L129" s="31">
        <v>1807.1</v>
      </c>
      <c r="M129" s="31">
        <v>6.4880000000000004</v>
      </c>
      <c r="N129" s="1"/>
      <c r="O129" s="1"/>
    </row>
    <row r="130" spans="1:15" ht="12.75" customHeight="1">
      <c r="A130" s="33">
        <v>120</v>
      </c>
      <c r="B130" s="62" t="s">
        <v>377</v>
      </c>
      <c r="C130" s="31">
        <v>1460.3</v>
      </c>
      <c r="D130" s="40">
        <v>1466.1000000000001</v>
      </c>
      <c r="E130" s="40">
        <v>1445.2000000000003</v>
      </c>
      <c r="F130" s="40">
        <v>1430.1000000000001</v>
      </c>
      <c r="G130" s="40">
        <v>1409.2000000000003</v>
      </c>
      <c r="H130" s="40">
        <v>1481.2000000000003</v>
      </c>
      <c r="I130" s="40">
        <v>1502.1000000000004</v>
      </c>
      <c r="J130" s="40">
        <v>1517.2000000000003</v>
      </c>
      <c r="K130" s="31">
        <v>1487</v>
      </c>
      <c r="L130" s="31">
        <v>1451</v>
      </c>
      <c r="M130" s="31">
        <v>2.4584600000000001</v>
      </c>
      <c r="N130" s="1"/>
      <c r="O130" s="1"/>
    </row>
    <row r="131" spans="1:15" ht="12.75" customHeight="1">
      <c r="A131" s="33">
        <v>121</v>
      </c>
      <c r="B131" s="62" t="s">
        <v>378</v>
      </c>
      <c r="C131" s="31">
        <v>917.4</v>
      </c>
      <c r="D131" s="40">
        <v>906.9666666666667</v>
      </c>
      <c r="E131" s="40">
        <v>879.43333333333339</v>
      </c>
      <c r="F131" s="40">
        <v>841.4666666666667</v>
      </c>
      <c r="G131" s="40">
        <v>813.93333333333339</v>
      </c>
      <c r="H131" s="40">
        <v>944.93333333333339</v>
      </c>
      <c r="I131" s="40">
        <v>972.4666666666667</v>
      </c>
      <c r="J131" s="40">
        <v>1010.4333333333334</v>
      </c>
      <c r="K131" s="31">
        <v>934.5</v>
      </c>
      <c r="L131" s="31">
        <v>869</v>
      </c>
      <c r="M131" s="31">
        <v>27.625859999999999</v>
      </c>
      <c r="N131" s="1"/>
      <c r="O131" s="1"/>
    </row>
    <row r="132" spans="1:15" ht="12.75" customHeight="1">
      <c r="A132" s="33">
        <v>122</v>
      </c>
      <c r="B132" s="62" t="s">
        <v>110</v>
      </c>
      <c r="C132" s="31">
        <v>477.7</v>
      </c>
      <c r="D132" s="40">
        <v>477.43333333333334</v>
      </c>
      <c r="E132" s="40">
        <v>473.26666666666665</v>
      </c>
      <c r="F132" s="40">
        <v>468.83333333333331</v>
      </c>
      <c r="G132" s="40">
        <v>464.66666666666663</v>
      </c>
      <c r="H132" s="40">
        <v>481.86666666666667</v>
      </c>
      <c r="I132" s="40">
        <v>486.0333333333333</v>
      </c>
      <c r="J132" s="40">
        <v>490.4666666666667</v>
      </c>
      <c r="K132" s="31">
        <v>481.6</v>
      </c>
      <c r="L132" s="31">
        <v>473</v>
      </c>
      <c r="M132" s="31">
        <v>25.834849999999999</v>
      </c>
      <c r="N132" s="1"/>
      <c r="O132" s="1"/>
    </row>
    <row r="133" spans="1:15" ht="12.75" customHeight="1">
      <c r="A133" s="33">
        <v>123</v>
      </c>
      <c r="B133" s="62" t="s">
        <v>103</v>
      </c>
      <c r="C133" s="31">
        <v>563.35</v>
      </c>
      <c r="D133" s="40">
        <v>561.69999999999993</v>
      </c>
      <c r="E133" s="40">
        <v>557.64999999999986</v>
      </c>
      <c r="F133" s="40">
        <v>551.94999999999993</v>
      </c>
      <c r="G133" s="40">
        <v>547.89999999999986</v>
      </c>
      <c r="H133" s="40">
        <v>567.39999999999986</v>
      </c>
      <c r="I133" s="40">
        <v>571.44999999999982</v>
      </c>
      <c r="J133" s="40">
        <v>577.14999999999986</v>
      </c>
      <c r="K133" s="31">
        <v>565.75</v>
      </c>
      <c r="L133" s="31">
        <v>556</v>
      </c>
      <c r="M133" s="31">
        <v>15.361929999999999</v>
      </c>
      <c r="N133" s="1"/>
      <c r="O133" s="1"/>
    </row>
    <row r="134" spans="1:15" ht="12.75" customHeight="1">
      <c r="A134" s="33">
        <v>124</v>
      </c>
      <c r="B134" s="62" t="s">
        <v>104</v>
      </c>
      <c r="C134" s="31">
        <v>2167.4</v>
      </c>
      <c r="D134" s="40">
        <v>2176.3000000000002</v>
      </c>
      <c r="E134" s="40">
        <v>2154.0500000000002</v>
      </c>
      <c r="F134" s="40">
        <v>2140.6999999999998</v>
      </c>
      <c r="G134" s="40">
        <v>2118.4499999999998</v>
      </c>
      <c r="H134" s="40">
        <v>2189.6500000000005</v>
      </c>
      <c r="I134" s="40">
        <v>2211.9000000000005</v>
      </c>
      <c r="J134" s="40">
        <v>2225.2500000000009</v>
      </c>
      <c r="K134" s="31">
        <v>2198.5500000000002</v>
      </c>
      <c r="L134" s="31">
        <v>2162.9499999999998</v>
      </c>
      <c r="M134" s="31">
        <v>1.04348</v>
      </c>
      <c r="N134" s="1"/>
      <c r="O134" s="1"/>
    </row>
    <row r="135" spans="1:15" ht="12.75" customHeight="1">
      <c r="A135" s="33">
        <v>125</v>
      </c>
      <c r="B135" s="62" t="s">
        <v>379</v>
      </c>
      <c r="C135" s="31">
        <v>570.85</v>
      </c>
      <c r="D135" s="40">
        <v>575.31666666666672</v>
      </c>
      <c r="E135" s="40">
        <v>565.23333333333346</v>
      </c>
      <c r="F135" s="40">
        <v>559.61666666666679</v>
      </c>
      <c r="G135" s="40">
        <v>549.53333333333353</v>
      </c>
      <c r="H135" s="40">
        <v>580.93333333333339</v>
      </c>
      <c r="I135" s="40">
        <v>591.01666666666665</v>
      </c>
      <c r="J135" s="40">
        <v>596.63333333333333</v>
      </c>
      <c r="K135" s="31">
        <v>585.4</v>
      </c>
      <c r="L135" s="31">
        <v>569.70000000000005</v>
      </c>
      <c r="M135" s="31">
        <v>5.3617900000000001</v>
      </c>
      <c r="N135" s="1"/>
      <c r="O135" s="1"/>
    </row>
    <row r="136" spans="1:15" ht="12.75" customHeight="1">
      <c r="A136" s="33">
        <v>126</v>
      </c>
      <c r="B136" s="62" t="s">
        <v>105</v>
      </c>
      <c r="C136" s="31">
        <v>2211.6999999999998</v>
      </c>
      <c r="D136" s="40">
        <v>2229.9499999999998</v>
      </c>
      <c r="E136" s="40">
        <v>2177.7999999999997</v>
      </c>
      <c r="F136" s="40">
        <v>2143.9</v>
      </c>
      <c r="G136" s="40">
        <v>2091.75</v>
      </c>
      <c r="H136" s="40">
        <v>2263.8499999999995</v>
      </c>
      <c r="I136" s="40">
        <v>2315.9999999999991</v>
      </c>
      <c r="J136" s="40">
        <v>2349.8999999999992</v>
      </c>
      <c r="K136" s="31">
        <v>2282.1</v>
      </c>
      <c r="L136" s="31">
        <v>2196.0500000000002</v>
      </c>
      <c r="M136" s="31">
        <v>7.6062900000000004</v>
      </c>
      <c r="N136" s="1"/>
      <c r="O136" s="1"/>
    </row>
    <row r="137" spans="1:15" ht="12.75" customHeight="1">
      <c r="A137" s="33">
        <v>127</v>
      </c>
      <c r="B137" s="62" t="s">
        <v>276</v>
      </c>
      <c r="C137" s="31">
        <v>373</v>
      </c>
      <c r="D137" s="40">
        <v>375.81666666666666</v>
      </c>
      <c r="E137" s="40">
        <v>365.7833333333333</v>
      </c>
      <c r="F137" s="40">
        <v>358.56666666666666</v>
      </c>
      <c r="G137" s="40">
        <v>348.5333333333333</v>
      </c>
      <c r="H137" s="40">
        <v>383.0333333333333</v>
      </c>
      <c r="I137" s="40">
        <v>393.06666666666672</v>
      </c>
      <c r="J137" s="40">
        <v>400.2833333333333</v>
      </c>
      <c r="K137" s="31">
        <v>385.85</v>
      </c>
      <c r="L137" s="31">
        <v>368.6</v>
      </c>
      <c r="M137" s="31">
        <v>20.20194</v>
      </c>
      <c r="N137" s="1"/>
      <c r="O137" s="1"/>
    </row>
    <row r="138" spans="1:15" ht="12.75" customHeight="1">
      <c r="A138" s="33">
        <v>128</v>
      </c>
      <c r="B138" s="62" t="s">
        <v>106</v>
      </c>
      <c r="C138" s="31">
        <v>238.15</v>
      </c>
      <c r="D138" s="40">
        <v>237.04999999999998</v>
      </c>
      <c r="E138" s="40">
        <v>232.09999999999997</v>
      </c>
      <c r="F138" s="40">
        <v>226.04999999999998</v>
      </c>
      <c r="G138" s="40">
        <v>221.09999999999997</v>
      </c>
      <c r="H138" s="40">
        <v>243.09999999999997</v>
      </c>
      <c r="I138" s="40">
        <v>248.04999999999995</v>
      </c>
      <c r="J138" s="40">
        <v>254.09999999999997</v>
      </c>
      <c r="K138" s="31">
        <v>242</v>
      </c>
      <c r="L138" s="31">
        <v>231</v>
      </c>
      <c r="M138" s="31">
        <v>41.561880000000002</v>
      </c>
      <c r="N138" s="1"/>
      <c r="O138" s="1"/>
    </row>
    <row r="139" spans="1:15" ht="12.75" customHeight="1">
      <c r="A139" s="33">
        <v>129</v>
      </c>
      <c r="B139" s="62" t="s">
        <v>380</v>
      </c>
      <c r="C139" s="31">
        <v>188.75</v>
      </c>
      <c r="D139" s="40">
        <v>188.51666666666665</v>
      </c>
      <c r="E139" s="40">
        <v>186.23333333333329</v>
      </c>
      <c r="F139" s="40">
        <v>183.71666666666664</v>
      </c>
      <c r="G139" s="40">
        <v>181.43333333333328</v>
      </c>
      <c r="H139" s="40">
        <v>191.0333333333333</v>
      </c>
      <c r="I139" s="40">
        <v>193.31666666666666</v>
      </c>
      <c r="J139" s="40">
        <v>195.83333333333331</v>
      </c>
      <c r="K139" s="31">
        <v>190.8</v>
      </c>
      <c r="L139" s="31">
        <v>186</v>
      </c>
      <c r="M139" s="31">
        <v>9.82606</v>
      </c>
      <c r="N139" s="1"/>
      <c r="O139" s="1"/>
    </row>
    <row r="140" spans="1:15" ht="12.75" customHeight="1">
      <c r="A140" s="33">
        <v>130</v>
      </c>
      <c r="B140" s="62" t="s">
        <v>381</v>
      </c>
      <c r="C140" s="31">
        <v>33.15</v>
      </c>
      <c r="D140" s="40">
        <v>33.366666666666667</v>
      </c>
      <c r="E140" s="40">
        <v>32.833333333333336</v>
      </c>
      <c r="F140" s="40">
        <v>32.516666666666666</v>
      </c>
      <c r="G140" s="40">
        <v>31.983333333333334</v>
      </c>
      <c r="H140" s="40">
        <v>33.683333333333337</v>
      </c>
      <c r="I140" s="40">
        <v>34.216666666666669</v>
      </c>
      <c r="J140" s="40">
        <v>34.533333333333339</v>
      </c>
      <c r="K140" s="31">
        <v>33.9</v>
      </c>
      <c r="L140" s="31">
        <v>33.049999999999997</v>
      </c>
      <c r="M140" s="31">
        <v>17.929549999999999</v>
      </c>
      <c r="N140" s="1"/>
      <c r="O140" s="1"/>
    </row>
    <row r="141" spans="1:15" ht="12.75" customHeight="1">
      <c r="A141" s="33">
        <v>131</v>
      </c>
      <c r="B141" s="62" t="s">
        <v>382</v>
      </c>
      <c r="C141" s="31">
        <v>233.15</v>
      </c>
      <c r="D141" s="40">
        <v>235.70000000000002</v>
      </c>
      <c r="E141" s="40">
        <v>229.45000000000005</v>
      </c>
      <c r="F141" s="40">
        <v>225.75000000000003</v>
      </c>
      <c r="G141" s="40">
        <v>219.50000000000006</v>
      </c>
      <c r="H141" s="40">
        <v>239.40000000000003</v>
      </c>
      <c r="I141" s="40">
        <v>245.64999999999998</v>
      </c>
      <c r="J141" s="40">
        <v>249.35000000000002</v>
      </c>
      <c r="K141" s="31">
        <v>241.95</v>
      </c>
      <c r="L141" s="31">
        <v>232</v>
      </c>
      <c r="M141" s="31">
        <v>6.2517300000000002</v>
      </c>
      <c r="N141" s="1"/>
      <c r="O141" s="1"/>
    </row>
    <row r="142" spans="1:15" ht="12.75" customHeight="1">
      <c r="A142" s="33">
        <v>132</v>
      </c>
      <c r="B142" s="62" t="s">
        <v>107</v>
      </c>
      <c r="C142" s="31">
        <v>3462.95</v>
      </c>
      <c r="D142" s="40">
        <v>3483.6333333333332</v>
      </c>
      <c r="E142" s="40">
        <v>3429.4166666666665</v>
      </c>
      <c r="F142" s="40">
        <v>3395.8833333333332</v>
      </c>
      <c r="G142" s="40">
        <v>3341.6666666666665</v>
      </c>
      <c r="H142" s="40">
        <v>3517.1666666666665</v>
      </c>
      <c r="I142" s="40">
        <v>3571.3833333333337</v>
      </c>
      <c r="J142" s="40">
        <v>3604.9166666666665</v>
      </c>
      <c r="K142" s="31">
        <v>3537.85</v>
      </c>
      <c r="L142" s="31">
        <v>3450.1</v>
      </c>
      <c r="M142" s="31">
        <v>4.5567900000000003</v>
      </c>
      <c r="N142" s="1"/>
      <c r="O142" s="1"/>
    </row>
    <row r="143" spans="1:15" ht="12.75" customHeight="1">
      <c r="A143" s="33">
        <v>133</v>
      </c>
      <c r="B143" s="62" t="s">
        <v>108</v>
      </c>
      <c r="C143" s="31">
        <v>4326.2</v>
      </c>
      <c r="D143" s="40">
        <v>4366.3833333333332</v>
      </c>
      <c r="E143" s="40">
        <v>4257.8166666666666</v>
      </c>
      <c r="F143" s="40">
        <v>4189.4333333333334</v>
      </c>
      <c r="G143" s="40">
        <v>4080.8666666666668</v>
      </c>
      <c r="H143" s="40">
        <v>4434.7666666666664</v>
      </c>
      <c r="I143" s="40">
        <v>4543.3333333333321</v>
      </c>
      <c r="J143" s="40">
        <v>4611.7166666666662</v>
      </c>
      <c r="K143" s="31">
        <v>4474.95</v>
      </c>
      <c r="L143" s="31">
        <v>4298</v>
      </c>
      <c r="M143" s="31">
        <v>6.6265400000000003</v>
      </c>
      <c r="N143" s="1"/>
      <c r="O143" s="1"/>
    </row>
    <row r="144" spans="1:15" ht="12.75" customHeight="1">
      <c r="A144" s="33">
        <v>134</v>
      </c>
      <c r="B144" s="62" t="s">
        <v>166</v>
      </c>
      <c r="C144" s="31">
        <v>2109.85</v>
      </c>
      <c r="D144" s="40">
        <v>2130.1833333333329</v>
      </c>
      <c r="E144" s="40">
        <v>2078.6666666666661</v>
      </c>
      <c r="F144" s="40">
        <v>2047.4833333333331</v>
      </c>
      <c r="G144" s="40">
        <v>1995.9666666666662</v>
      </c>
      <c r="H144" s="40">
        <v>2161.3666666666659</v>
      </c>
      <c r="I144" s="40">
        <v>2212.8833333333332</v>
      </c>
      <c r="J144" s="40">
        <v>2244.0666666666657</v>
      </c>
      <c r="K144" s="31">
        <v>2181.6999999999998</v>
      </c>
      <c r="L144" s="31">
        <v>2099</v>
      </c>
      <c r="M144" s="31">
        <v>3.1441400000000002</v>
      </c>
      <c r="N144" s="1"/>
      <c r="O144" s="1"/>
    </row>
    <row r="145" spans="1:15" ht="12.75" customHeight="1">
      <c r="A145" s="33">
        <v>135</v>
      </c>
      <c r="B145" s="62" t="s">
        <v>111</v>
      </c>
      <c r="C145" s="31">
        <v>4993.8999999999996</v>
      </c>
      <c r="D145" s="40">
        <v>4969.9666666666662</v>
      </c>
      <c r="E145" s="40">
        <v>4924.9333333333325</v>
      </c>
      <c r="F145" s="40">
        <v>4855.9666666666662</v>
      </c>
      <c r="G145" s="40">
        <v>4810.9333333333325</v>
      </c>
      <c r="H145" s="40">
        <v>5038.9333333333325</v>
      </c>
      <c r="I145" s="40">
        <v>5083.9666666666672</v>
      </c>
      <c r="J145" s="40">
        <v>5152.9333333333325</v>
      </c>
      <c r="K145" s="31">
        <v>5015</v>
      </c>
      <c r="L145" s="31">
        <v>4901</v>
      </c>
      <c r="M145" s="31">
        <v>5.5822799999999999</v>
      </c>
      <c r="N145" s="1"/>
      <c r="O145" s="1"/>
    </row>
    <row r="146" spans="1:15" ht="12.75" customHeight="1">
      <c r="A146" s="33">
        <v>136</v>
      </c>
      <c r="B146" s="62" t="s">
        <v>383</v>
      </c>
      <c r="C146" s="31">
        <v>482.75</v>
      </c>
      <c r="D146" s="40">
        <v>483.84999999999997</v>
      </c>
      <c r="E146" s="40">
        <v>477.89999999999992</v>
      </c>
      <c r="F146" s="40">
        <v>473.04999999999995</v>
      </c>
      <c r="G146" s="40">
        <v>467.09999999999991</v>
      </c>
      <c r="H146" s="40">
        <v>488.69999999999993</v>
      </c>
      <c r="I146" s="40">
        <v>494.65</v>
      </c>
      <c r="J146" s="40">
        <v>499.49999999999994</v>
      </c>
      <c r="K146" s="31">
        <v>489.8</v>
      </c>
      <c r="L146" s="31">
        <v>479</v>
      </c>
      <c r="M146" s="31">
        <v>5.4176399999999996</v>
      </c>
      <c r="N146" s="1"/>
      <c r="O146" s="1"/>
    </row>
    <row r="147" spans="1:15" ht="12.75" customHeight="1">
      <c r="A147" s="33">
        <v>137</v>
      </c>
      <c r="B147" s="62" t="s">
        <v>384</v>
      </c>
      <c r="C147" s="31">
        <v>207.5</v>
      </c>
      <c r="D147" s="40">
        <v>208.58333333333334</v>
      </c>
      <c r="E147" s="40">
        <v>205.41666666666669</v>
      </c>
      <c r="F147" s="40">
        <v>203.33333333333334</v>
      </c>
      <c r="G147" s="40">
        <v>200.16666666666669</v>
      </c>
      <c r="H147" s="40">
        <v>210.66666666666669</v>
      </c>
      <c r="I147" s="40">
        <v>213.83333333333337</v>
      </c>
      <c r="J147" s="40">
        <v>215.91666666666669</v>
      </c>
      <c r="K147" s="31">
        <v>211.75</v>
      </c>
      <c r="L147" s="31">
        <v>206.5</v>
      </c>
      <c r="M147" s="31">
        <v>3.3612199999999999</v>
      </c>
      <c r="N147" s="1"/>
      <c r="O147" s="1"/>
    </row>
    <row r="148" spans="1:15" ht="12.75" customHeight="1">
      <c r="A148" s="33">
        <v>138</v>
      </c>
      <c r="B148" s="62" t="s">
        <v>385</v>
      </c>
      <c r="C148" s="31">
        <v>206.7</v>
      </c>
      <c r="D148" s="40">
        <v>205.16666666666666</v>
      </c>
      <c r="E148" s="40">
        <v>201.33333333333331</v>
      </c>
      <c r="F148" s="40">
        <v>195.96666666666667</v>
      </c>
      <c r="G148" s="40">
        <v>192.13333333333333</v>
      </c>
      <c r="H148" s="40">
        <v>210.5333333333333</v>
      </c>
      <c r="I148" s="40">
        <v>214.36666666666662</v>
      </c>
      <c r="J148" s="40">
        <v>219.73333333333329</v>
      </c>
      <c r="K148" s="31">
        <v>209</v>
      </c>
      <c r="L148" s="31">
        <v>199.8</v>
      </c>
      <c r="M148" s="31">
        <v>15.580579999999999</v>
      </c>
      <c r="N148" s="1"/>
      <c r="O148" s="1"/>
    </row>
    <row r="149" spans="1:15" ht="12.75" customHeight="1">
      <c r="A149" s="33">
        <v>139</v>
      </c>
      <c r="B149" s="62" t="s">
        <v>386</v>
      </c>
      <c r="C149" s="31">
        <v>42.1</v>
      </c>
      <c r="D149" s="40">
        <v>42.916666666666664</v>
      </c>
      <c r="E149" s="40">
        <v>41.033333333333331</v>
      </c>
      <c r="F149" s="40">
        <v>39.966666666666669</v>
      </c>
      <c r="G149" s="40">
        <v>38.083333333333336</v>
      </c>
      <c r="H149" s="40">
        <v>43.983333333333327</v>
      </c>
      <c r="I149" s="40">
        <v>45.866666666666667</v>
      </c>
      <c r="J149" s="40">
        <v>46.933333333333323</v>
      </c>
      <c r="K149" s="31">
        <v>44.8</v>
      </c>
      <c r="L149" s="31">
        <v>41.85</v>
      </c>
      <c r="M149" s="31">
        <v>252.60420999999999</v>
      </c>
      <c r="N149" s="1"/>
      <c r="O149" s="1"/>
    </row>
    <row r="150" spans="1:15" ht="12.75" customHeight="1">
      <c r="A150" s="33">
        <v>140</v>
      </c>
      <c r="B150" s="62" t="s">
        <v>387</v>
      </c>
      <c r="C150" s="31">
        <v>49.5</v>
      </c>
      <c r="D150" s="40">
        <v>49.9</v>
      </c>
      <c r="E150" s="40">
        <v>48.849999999999994</v>
      </c>
      <c r="F150" s="40">
        <v>48.199999999999996</v>
      </c>
      <c r="G150" s="40">
        <v>47.149999999999991</v>
      </c>
      <c r="H150" s="40">
        <v>50.55</v>
      </c>
      <c r="I150" s="40">
        <v>51.599999999999994</v>
      </c>
      <c r="J150" s="40">
        <v>52.25</v>
      </c>
      <c r="K150" s="31">
        <v>50.95</v>
      </c>
      <c r="L150" s="31">
        <v>49.25</v>
      </c>
      <c r="M150" s="31">
        <v>11.32593</v>
      </c>
      <c r="N150" s="1"/>
      <c r="O150" s="1"/>
    </row>
    <row r="151" spans="1:15" ht="12.75" customHeight="1">
      <c r="A151" s="33">
        <v>141</v>
      </c>
      <c r="B151" s="62" t="s">
        <v>112</v>
      </c>
      <c r="C151" s="31">
        <v>3539.2</v>
      </c>
      <c r="D151" s="40">
        <v>3537.9</v>
      </c>
      <c r="E151" s="40">
        <v>3511.1000000000004</v>
      </c>
      <c r="F151" s="40">
        <v>3483.0000000000005</v>
      </c>
      <c r="G151" s="40">
        <v>3456.2000000000007</v>
      </c>
      <c r="H151" s="40">
        <v>3566</v>
      </c>
      <c r="I151" s="40">
        <v>3592.8</v>
      </c>
      <c r="J151" s="40">
        <v>3620.8999999999996</v>
      </c>
      <c r="K151" s="31">
        <v>3564.7</v>
      </c>
      <c r="L151" s="31">
        <v>3509.8</v>
      </c>
      <c r="M151" s="31">
        <v>2.8163999999999998</v>
      </c>
      <c r="N151" s="1"/>
      <c r="O151" s="1"/>
    </row>
    <row r="152" spans="1:15" ht="12.75" customHeight="1">
      <c r="A152" s="33">
        <v>142</v>
      </c>
      <c r="B152" s="62" t="s">
        <v>388</v>
      </c>
      <c r="C152" s="31">
        <v>541.54999999999995</v>
      </c>
      <c r="D152" s="40">
        <v>539.6</v>
      </c>
      <c r="E152" s="40">
        <v>529.20000000000005</v>
      </c>
      <c r="F152" s="40">
        <v>516.85</v>
      </c>
      <c r="G152" s="40">
        <v>506.45000000000005</v>
      </c>
      <c r="H152" s="40">
        <v>551.95000000000005</v>
      </c>
      <c r="I152" s="40">
        <v>562.34999999999991</v>
      </c>
      <c r="J152" s="40">
        <v>574.70000000000005</v>
      </c>
      <c r="K152" s="31">
        <v>550</v>
      </c>
      <c r="L152" s="31">
        <v>527.25</v>
      </c>
      <c r="M152" s="31">
        <v>5.3134499999999996</v>
      </c>
      <c r="N152" s="1"/>
      <c r="O152" s="1"/>
    </row>
    <row r="153" spans="1:15" ht="12.75" customHeight="1">
      <c r="A153" s="33">
        <v>143</v>
      </c>
      <c r="B153" s="62" t="s">
        <v>277</v>
      </c>
      <c r="C153" s="31">
        <v>409.9</v>
      </c>
      <c r="D153" s="40">
        <v>411.79999999999995</v>
      </c>
      <c r="E153" s="40">
        <v>405.14999999999992</v>
      </c>
      <c r="F153" s="40">
        <v>400.4</v>
      </c>
      <c r="G153" s="40">
        <v>393.74999999999994</v>
      </c>
      <c r="H153" s="40">
        <v>416.5499999999999</v>
      </c>
      <c r="I153" s="40">
        <v>423.2</v>
      </c>
      <c r="J153" s="40">
        <v>427.94999999999987</v>
      </c>
      <c r="K153" s="31">
        <v>418.45</v>
      </c>
      <c r="L153" s="31">
        <v>407.05</v>
      </c>
      <c r="M153" s="31">
        <v>3.0110600000000001</v>
      </c>
      <c r="N153" s="1"/>
      <c r="O153" s="1"/>
    </row>
    <row r="154" spans="1:15" ht="12.75" customHeight="1">
      <c r="A154" s="33">
        <v>144</v>
      </c>
      <c r="B154" s="62" t="s">
        <v>389</v>
      </c>
      <c r="C154" s="31">
        <v>1581.4</v>
      </c>
      <c r="D154" s="40">
        <v>1578.6000000000001</v>
      </c>
      <c r="E154" s="40">
        <v>1557.8500000000004</v>
      </c>
      <c r="F154" s="40">
        <v>1534.3000000000002</v>
      </c>
      <c r="G154" s="40">
        <v>1513.5500000000004</v>
      </c>
      <c r="H154" s="40">
        <v>1602.1500000000003</v>
      </c>
      <c r="I154" s="40">
        <v>1622.8999999999999</v>
      </c>
      <c r="J154" s="40">
        <v>1646.4500000000003</v>
      </c>
      <c r="K154" s="31">
        <v>1599.35</v>
      </c>
      <c r="L154" s="31">
        <v>1555.05</v>
      </c>
      <c r="M154" s="31">
        <v>2.3566699999999998</v>
      </c>
      <c r="N154" s="1"/>
      <c r="O154" s="1"/>
    </row>
    <row r="155" spans="1:15" ht="12.75" customHeight="1">
      <c r="A155" s="33">
        <v>145</v>
      </c>
      <c r="B155" s="62" t="s">
        <v>390</v>
      </c>
      <c r="C155" s="31">
        <v>112.95</v>
      </c>
      <c r="D155" s="40">
        <v>114.06666666666666</v>
      </c>
      <c r="E155" s="40">
        <v>111.18333333333332</v>
      </c>
      <c r="F155" s="40">
        <v>109.41666666666666</v>
      </c>
      <c r="G155" s="40">
        <v>106.53333333333332</v>
      </c>
      <c r="H155" s="40">
        <v>115.83333333333333</v>
      </c>
      <c r="I155" s="40">
        <v>118.71666666666665</v>
      </c>
      <c r="J155" s="40">
        <v>120.48333333333333</v>
      </c>
      <c r="K155" s="31">
        <v>116.95</v>
      </c>
      <c r="L155" s="31">
        <v>112.3</v>
      </c>
      <c r="M155" s="31">
        <v>39.345680000000002</v>
      </c>
      <c r="N155" s="1"/>
      <c r="O155" s="1"/>
    </row>
    <row r="156" spans="1:15" ht="12.75" customHeight="1">
      <c r="A156" s="33">
        <v>146</v>
      </c>
      <c r="B156" s="62" t="s">
        <v>391</v>
      </c>
      <c r="C156" s="31">
        <v>82.05</v>
      </c>
      <c r="D156" s="40">
        <v>82.88333333333334</v>
      </c>
      <c r="E156" s="40">
        <v>80.76666666666668</v>
      </c>
      <c r="F156" s="40">
        <v>79.483333333333334</v>
      </c>
      <c r="G156" s="40">
        <v>77.366666666666674</v>
      </c>
      <c r="H156" s="40">
        <v>84.166666666666686</v>
      </c>
      <c r="I156" s="40">
        <v>86.283333333333331</v>
      </c>
      <c r="J156" s="40">
        <v>87.566666666666691</v>
      </c>
      <c r="K156" s="31">
        <v>85</v>
      </c>
      <c r="L156" s="31">
        <v>81.599999999999994</v>
      </c>
      <c r="M156" s="31">
        <v>105.34524999999999</v>
      </c>
      <c r="N156" s="1"/>
      <c r="O156" s="1"/>
    </row>
    <row r="157" spans="1:15" ht="12.75" customHeight="1">
      <c r="A157" s="33">
        <v>147</v>
      </c>
      <c r="B157" s="62" t="s">
        <v>113</v>
      </c>
      <c r="C157" s="31">
        <v>2155.9</v>
      </c>
      <c r="D157" s="40">
        <v>2144.3833333333337</v>
      </c>
      <c r="E157" s="40">
        <v>2128.7166666666672</v>
      </c>
      <c r="F157" s="40">
        <v>2101.5333333333333</v>
      </c>
      <c r="G157" s="40">
        <v>2085.8666666666668</v>
      </c>
      <c r="H157" s="40">
        <v>2171.5666666666675</v>
      </c>
      <c r="I157" s="40">
        <v>2187.2333333333345</v>
      </c>
      <c r="J157" s="40">
        <v>2214.4166666666679</v>
      </c>
      <c r="K157" s="31">
        <v>2160.0500000000002</v>
      </c>
      <c r="L157" s="31">
        <v>2117.1999999999998</v>
      </c>
      <c r="M157" s="31">
        <v>1.88859</v>
      </c>
      <c r="N157" s="1"/>
      <c r="O157" s="1"/>
    </row>
    <row r="158" spans="1:15" ht="12.75" customHeight="1">
      <c r="A158" s="33">
        <v>148</v>
      </c>
      <c r="B158" s="62" t="s">
        <v>114</v>
      </c>
      <c r="C158" s="31">
        <v>232.5</v>
      </c>
      <c r="D158" s="40">
        <v>230.7833333333333</v>
      </c>
      <c r="E158" s="40">
        <v>225.9166666666666</v>
      </c>
      <c r="F158" s="40">
        <v>219.33333333333329</v>
      </c>
      <c r="G158" s="40">
        <v>214.46666666666658</v>
      </c>
      <c r="H158" s="40">
        <v>237.36666666666662</v>
      </c>
      <c r="I158" s="40">
        <v>242.23333333333329</v>
      </c>
      <c r="J158" s="40">
        <v>248.81666666666663</v>
      </c>
      <c r="K158" s="31">
        <v>235.65</v>
      </c>
      <c r="L158" s="31">
        <v>224.2</v>
      </c>
      <c r="M158" s="31">
        <v>78.869039999999998</v>
      </c>
      <c r="N158" s="1"/>
      <c r="O158" s="1"/>
    </row>
    <row r="159" spans="1:15" ht="12.75" customHeight="1">
      <c r="A159" s="33">
        <v>149</v>
      </c>
      <c r="B159" s="62" t="s">
        <v>392</v>
      </c>
      <c r="C159" s="31">
        <v>314.55</v>
      </c>
      <c r="D159" s="40">
        <v>313.18333333333334</v>
      </c>
      <c r="E159" s="40">
        <v>310.56666666666666</v>
      </c>
      <c r="F159" s="40">
        <v>306.58333333333331</v>
      </c>
      <c r="G159" s="40">
        <v>303.96666666666664</v>
      </c>
      <c r="H159" s="40">
        <v>317.16666666666669</v>
      </c>
      <c r="I159" s="40">
        <v>319.78333333333336</v>
      </c>
      <c r="J159" s="40">
        <v>323.76666666666671</v>
      </c>
      <c r="K159" s="31">
        <v>315.8</v>
      </c>
      <c r="L159" s="31">
        <v>309.2</v>
      </c>
      <c r="M159" s="31">
        <v>4.6836000000000002</v>
      </c>
      <c r="N159" s="1"/>
      <c r="O159" s="1"/>
    </row>
    <row r="160" spans="1:15" ht="12.75" customHeight="1">
      <c r="A160" s="33">
        <v>150</v>
      </c>
      <c r="B160" s="62" t="s">
        <v>278</v>
      </c>
      <c r="C160" s="31">
        <v>148.9</v>
      </c>
      <c r="D160" s="40">
        <v>149.63333333333333</v>
      </c>
      <c r="E160" s="40">
        <v>147.61666666666665</v>
      </c>
      <c r="F160" s="40">
        <v>146.33333333333331</v>
      </c>
      <c r="G160" s="40">
        <v>144.31666666666663</v>
      </c>
      <c r="H160" s="40">
        <v>150.91666666666666</v>
      </c>
      <c r="I160" s="40">
        <v>152.93333333333331</v>
      </c>
      <c r="J160" s="40">
        <v>154.21666666666667</v>
      </c>
      <c r="K160" s="31">
        <v>151.65</v>
      </c>
      <c r="L160" s="31">
        <v>148.35</v>
      </c>
      <c r="M160" s="31">
        <v>89.044039999999995</v>
      </c>
      <c r="N160" s="1"/>
      <c r="O160" s="1"/>
    </row>
    <row r="161" spans="1:15" ht="12.75" customHeight="1">
      <c r="A161" s="33">
        <v>151</v>
      </c>
      <c r="B161" s="62" t="s">
        <v>115</v>
      </c>
      <c r="C161" s="31">
        <v>122.15</v>
      </c>
      <c r="D161" s="40">
        <v>122.55</v>
      </c>
      <c r="E161" s="40">
        <v>121.35</v>
      </c>
      <c r="F161" s="40">
        <v>120.55</v>
      </c>
      <c r="G161" s="40">
        <v>119.35</v>
      </c>
      <c r="H161" s="40">
        <v>123.35</v>
      </c>
      <c r="I161" s="40">
        <v>124.55000000000001</v>
      </c>
      <c r="J161" s="40">
        <v>125.35</v>
      </c>
      <c r="K161" s="31">
        <v>123.75</v>
      </c>
      <c r="L161" s="31">
        <v>121.75</v>
      </c>
      <c r="M161" s="31">
        <v>66.02216</v>
      </c>
      <c r="N161" s="1"/>
      <c r="O161" s="1"/>
    </row>
    <row r="162" spans="1:15" ht="12.75" customHeight="1">
      <c r="A162" s="33">
        <v>152</v>
      </c>
      <c r="B162" s="62" t="s">
        <v>393</v>
      </c>
      <c r="C162" s="31">
        <v>415.65</v>
      </c>
      <c r="D162" s="40">
        <v>418.83333333333331</v>
      </c>
      <c r="E162" s="40">
        <v>408.66666666666663</v>
      </c>
      <c r="F162" s="40">
        <v>401.68333333333334</v>
      </c>
      <c r="G162" s="40">
        <v>391.51666666666665</v>
      </c>
      <c r="H162" s="40">
        <v>425.81666666666661</v>
      </c>
      <c r="I162" s="40">
        <v>435.98333333333323</v>
      </c>
      <c r="J162" s="40">
        <v>442.96666666666658</v>
      </c>
      <c r="K162" s="31">
        <v>429</v>
      </c>
      <c r="L162" s="31">
        <v>411.85</v>
      </c>
      <c r="M162" s="31">
        <v>16.236910000000002</v>
      </c>
      <c r="N162" s="1"/>
      <c r="O162" s="1"/>
    </row>
    <row r="163" spans="1:15" ht="12.75" customHeight="1">
      <c r="A163" s="33">
        <v>153</v>
      </c>
      <c r="B163" s="62" t="s">
        <v>394</v>
      </c>
      <c r="C163" s="31">
        <v>4827.45</v>
      </c>
      <c r="D163" s="40">
        <v>4814.5666666666666</v>
      </c>
      <c r="E163" s="40">
        <v>4769.1333333333332</v>
      </c>
      <c r="F163" s="40">
        <v>4710.8166666666666</v>
      </c>
      <c r="G163" s="40">
        <v>4665.3833333333332</v>
      </c>
      <c r="H163" s="40">
        <v>4872.8833333333332</v>
      </c>
      <c r="I163" s="40">
        <v>4918.3166666666657</v>
      </c>
      <c r="J163" s="40">
        <v>4976.6333333333332</v>
      </c>
      <c r="K163" s="31">
        <v>4860</v>
      </c>
      <c r="L163" s="31">
        <v>4756.25</v>
      </c>
      <c r="M163" s="31">
        <v>0.26995999999999998</v>
      </c>
      <c r="N163" s="1"/>
      <c r="O163" s="1"/>
    </row>
    <row r="164" spans="1:15" ht="12.75" customHeight="1">
      <c r="A164" s="33">
        <v>154</v>
      </c>
      <c r="B164" s="62" t="s">
        <v>395</v>
      </c>
      <c r="C164" s="31">
        <v>812.25</v>
      </c>
      <c r="D164" s="40">
        <v>815.63333333333333</v>
      </c>
      <c r="E164" s="40">
        <v>797.61666666666667</v>
      </c>
      <c r="F164" s="40">
        <v>782.98333333333335</v>
      </c>
      <c r="G164" s="40">
        <v>764.9666666666667</v>
      </c>
      <c r="H164" s="40">
        <v>830.26666666666665</v>
      </c>
      <c r="I164" s="40">
        <v>848.2833333333333</v>
      </c>
      <c r="J164" s="40">
        <v>862.91666666666663</v>
      </c>
      <c r="K164" s="31">
        <v>833.65</v>
      </c>
      <c r="L164" s="31">
        <v>801</v>
      </c>
      <c r="M164" s="31">
        <v>2.1550400000000001</v>
      </c>
      <c r="N164" s="1"/>
      <c r="O164" s="1"/>
    </row>
    <row r="165" spans="1:15" ht="12.75" customHeight="1">
      <c r="A165" s="33">
        <v>155</v>
      </c>
      <c r="B165" s="62" t="s">
        <v>396</v>
      </c>
      <c r="C165" s="31">
        <v>175.3</v>
      </c>
      <c r="D165" s="40">
        <v>175.46666666666667</v>
      </c>
      <c r="E165" s="40">
        <v>173.43333333333334</v>
      </c>
      <c r="F165" s="40">
        <v>171.56666666666666</v>
      </c>
      <c r="G165" s="40">
        <v>169.53333333333333</v>
      </c>
      <c r="H165" s="40">
        <v>177.33333333333334</v>
      </c>
      <c r="I165" s="40">
        <v>179.3666666666667</v>
      </c>
      <c r="J165" s="40">
        <v>181.23333333333335</v>
      </c>
      <c r="K165" s="31">
        <v>177.5</v>
      </c>
      <c r="L165" s="31">
        <v>173.6</v>
      </c>
      <c r="M165" s="31">
        <v>8.1939100000000007</v>
      </c>
      <c r="N165" s="1"/>
      <c r="O165" s="1"/>
    </row>
    <row r="166" spans="1:15" ht="12.75" customHeight="1">
      <c r="A166" s="33">
        <v>156</v>
      </c>
      <c r="B166" s="62" t="s">
        <v>397</v>
      </c>
      <c r="C166" s="31">
        <v>127.05</v>
      </c>
      <c r="D166" s="40">
        <v>127.7</v>
      </c>
      <c r="E166" s="40">
        <v>125.9</v>
      </c>
      <c r="F166" s="40">
        <v>124.75</v>
      </c>
      <c r="G166" s="40">
        <v>122.95</v>
      </c>
      <c r="H166" s="40">
        <v>128.85000000000002</v>
      </c>
      <c r="I166" s="40">
        <v>130.64999999999998</v>
      </c>
      <c r="J166" s="40">
        <v>131.80000000000001</v>
      </c>
      <c r="K166" s="31">
        <v>129.5</v>
      </c>
      <c r="L166" s="31">
        <v>126.55</v>
      </c>
      <c r="M166" s="31">
        <v>20.416820000000001</v>
      </c>
      <c r="N166" s="1"/>
      <c r="O166" s="1"/>
    </row>
    <row r="167" spans="1:15" ht="12.75" customHeight="1">
      <c r="A167" s="33">
        <v>157</v>
      </c>
      <c r="B167" s="62" t="s">
        <v>279</v>
      </c>
      <c r="C167" s="31">
        <v>304.8</v>
      </c>
      <c r="D167" s="40">
        <v>305.75</v>
      </c>
      <c r="E167" s="40">
        <v>301.7</v>
      </c>
      <c r="F167" s="40">
        <v>298.59999999999997</v>
      </c>
      <c r="G167" s="40">
        <v>294.54999999999995</v>
      </c>
      <c r="H167" s="40">
        <v>308.85000000000002</v>
      </c>
      <c r="I167" s="40">
        <v>312.89999999999998</v>
      </c>
      <c r="J167" s="40">
        <v>316.00000000000006</v>
      </c>
      <c r="K167" s="31">
        <v>309.8</v>
      </c>
      <c r="L167" s="31">
        <v>302.64999999999998</v>
      </c>
      <c r="M167" s="31">
        <v>10.72917</v>
      </c>
      <c r="N167" s="1"/>
      <c r="O167" s="1"/>
    </row>
    <row r="168" spans="1:15" ht="12.75" customHeight="1">
      <c r="A168" s="33">
        <v>158</v>
      </c>
      <c r="B168" s="62" t="s">
        <v>398</v>
      </c>
      <c r="C168" s="31">
        <v>1287.25</v>
      </c>
      <c r="D168" s="40">
        <v>1288.5</v>
      </c>
      <c r="E168" s="40">
        <v>1268.05</v>
      </c>
      <c r="F168" s="40">
        <v>1248.8499999999999</v>
      </c>
      <c r="G168" s="40">
        <v>1228.3999999999999</v>
      </c>
      <c r="H168" s="40">
        <v>1307.7</v>
      </c>
      <c r="I168" s="40">
        <v>1328.1499999999999</v>
      </c>
      <c r="J168" s="40">
        <v>1347.3500000000001</v>
      </c>
      <c r="K168" s="31">
        <v>1308.95</v>
      </c>
      <c r="L168" s="31">
        <v>1269.3</v>
      </c>
      <c r="M168" s="31">
        <v>0.30395</v>
      </c>
      <c r="N168" s="1"/>
      <c r="O168" s="1"/>
    </row>
    <row r="169" spans="1:15" ht="12.75" customHeight="1">
      <c r="A169" s="33">
        <v>159</v>
      </c>
      <c r="B169" s="62" t="s">
        <v>116</v>
      </c>
      <c r="C169" s="31">
        <v>105.05</v>
      </c>
      <c r="D169" s="40">
        <v>104.58333333333333</v>
      </c>
      <c r="E169" s="40">
        <v>103.76666666666665</v>
      </c>
      <c r="F169" s="40">
        <v>102.48333333333332</v>
      </c>
      <c r="G169" s="40">
        <v>101.66666666666664</v>
      </c>
      <c r="H169" s="40">
        <v>105.86666666666666</v>
      </c>
      <c r="I169" s="40">
        <v>106.68333333333335</v>
      </c>
      <c r="J169" s="40">
        <v>107.96666666666667</v>
      </c>
      <c r="K169" s="31">
        <v>105.4</v>
      </c>
      <c r="L169" s="31">
        <v>103.3</v>
      </c>
      <c r="M169" s="31">
        <v>78.804169999999999</v>
      </c>
      <c r="N169" s="1"/>
      <c r="O169" s="1"/>
    </row>
    <row r="170" spans="1:15" ht="12.75" customHeight="1">
      <c r="A170" s="33">
        <v>160</v>
      </c>
      <c r="B170" s="62" t="s">
        <v>399</v>
      </c>
      <c r="C170" s="31">
        <v>1474.95</v>
      </c>
      <c r="D170" s="40">
        <v>1487.2833333333335</v>
      </c>
      <c r="E170" s="40">
        <v>1457.666666666667</v>
      </c>
      <c r="F170" s="40">
        <v>1440.3833333333334</v>
      </c>
      <c r="G170" s="40">
        <v>1410.7666666666669</v>
      </c>
      <c r="H170" s="40">
        <v>1504.5666666666671</v>
      </c>
      <c r="I170" s="40">
        <v>1534.1833333333334</v>
      </c>
      <c r="J170" s="40">
        <v>1551.4666666666672</v>
      </c>
      <c r="K170" s="31">
        <v>1516.9</v>
      </c>
      <c r="L170" s="31">
        <v>1470</v>
      </c>
      <c r="M170" s="31">
        <v>0.62070999999999998</v>
      </c>
      <c r="N170" s="1"/>
      <c r="O170" s="1"/>
    </row>
    <row r="171" spans="1:15" ht="12.75" customHeight="1">
      <c r="A171" s="33">
        <v>161</v>
      </c>
      <c r="B171" s="62" t="s">
        <v>119</v>
      </c>
      <c r="C171" s="31">
        <v>42.4</v>
      </c>
      <c r="D171" s="40">
        <v>42.333333333333336</v>
      </c>
      <c r="E171" s="40">
        <v>41.916666666666671</v>
      </c>
      <c r="F171" s="40">
        <v>41.433333333333337</v>
      </c>
      <c r="G171" s="40">
        <v>41.016666666666673</v>
      </c>
      <c r="H171" s="40">
        <v>42.81666666666667</v>
      </c>
      <c r="I171" s="40">
        <v>43.233333333333341</v>
      </c>
      <c r="J171" s="40">
        <v>43.716666666666669</v>
      </c>
      <c r="K171" s="31">
        <v>42.75</v>
      </c>
      <c r="L171" s="31">
        <v>41.85</v>
      </c>
      <c r="M171" s="31">
        <v>81.029570000000007</v>
      </c>
      <c r="N171" s="1"/>
      <c r="O171" s="1"/>
    </row>
    <row r="172" spans="1:15" ht="12.75" customHeight="1">
      <c r="A172" s="33">
        <v>162</v>
      </c>
      <c r="B172" s="62" t="s">
        <v>400</v>
      </c>
      <c r="C172" s="31">
        <v>2744.6</v>
      </c>
      <c r="D172" s="40">
        <v>2769.9499999999994</v>
      </c>
      <c r="E172" s="40">
        <v>2707.8499999999985</v>
      </c>
      <c r="F172" s="40">
        <v>2671.099999999999</v>
      </c>
      <c r="G172" s="40">
        <v>2608.9999999999982</v>
      </c>
      <c r="H172" s="40">
        <v>2806.6999999999989</v>
      </c>
      <c r="I172" s="40">
        <v>2868.8</v>
      </c>
      <c r="J172" s="40">
        <v>2905.5499999999993</v>
      </c>
      <c r="K172" s="31">
        <v>2832.05</v>
      </c>
      <c r="L172" s="31">
        <v>2733.2</v>
      </c>
      <c r="M172" s="31">
        <v>0.14745</v>
      </c>
      <c r="N172" s="1"/>
      <c r="O172" s="1"/>
    </row>
    <row r="173" spans="1:15" ht="12.75" customHeight="1">
      <c r="A173" s="33">
        <v>163</v>
      </c>
      <c r="B173" s="62" t="s">
        <v>401</v>
      </c>
      <c r="C173" s="31">
        <v>3129.6</v>
      </c>
      <c r="D173" s="40">
        <v>3126.0833333333335</v>
      </c>
      <c r="E173" s="40">
        <v>3118.666666666667</v>
      </c>
      <c r="F173" s="40">
        <v>3107.7333333333336</v>
      </c>
      <c r="G173" s="40">
        <v>3100.3166666666671</v>
      </c>
      <c r="H173" s="40">
        <v>3137.0166666666669</v>
      </c>
      <c r="I173" s="40">
        <v>3144.4333333333338</v>
      </c>
      <c r="J173" s="40">
        <v>3155.3666666666668</v>
      </c>
      <c r="K173" s="31">
        <v>3133.5</v>
      </c>
      <c r="L173" s="31">
        <v>3115.15</v>
      </c>
      <c r="M173" s="31">
        <v>7.0510000000000003E-2</v>
      </c>
      <c r="N173" s="1"/>
      <c r="O173" s="1"/>
    </row>
    <row r="174" spans="1:15" ht="12.75" customHeight="1">
      <c r="A174" s="33">
        <v>164</v>
      </c>
      <c r="B174" s="62" t="s">
        <v>402</v>
      </c>
      <c r="C174" s="31">
        <v>179.55</v>
      </c>
      <c r="D174" s="40">
        <v>180.83333333333334</v>
      </c>
      <c r="E174" s="40">
        <v>177.31666666666669</v>
      </c>
      <c r="F174" s="40">
        <v>175.08333333333334</v>
      </c>
      <c r="G174" s="40">
        <v>171.56666666666669</v>
      </c>
      <c r="H174" s="40">
        <v>183.06666666666669</v>
      </c>
      <c r="I174" s="40">
        <v>186.58333333333334</v>
      </c>
      <c r="J174" s="40">
        <v>188.81666666666669</v>
      </c>
      <c r="K174" s="31">
        <v>184.35</v>
      </c>
      <c r="L174" s="31">
        <v>178.6</v>
      </c>
      <c r="M174" s="31">
        <v>3.4274100000000001</v>
      </c>
      <c r="N174" s="1"/>
      <c r="O174" s="1"/>
    </row>
    <row r="175" spans="1:15" ht="12.75" customHeight="1">
      <c r="A175" s="33">
        <v>165</v>
      </c>
      <c r="B175" s="62" t="s">
        <v>280</v>
      </c>
      <c r="C175" s="31">
        <v>980</v>
      </c>
      <c r="D175" s="40">
        <v>985.31666666666661</v>
      </c>
      <c r="E175" s="40">
        <v>965.68333333333317</v>
      </c>
      <c r="F175" s="40">
        <v>951.36666666666656</v>
      </c>
      <c r="G175" s="40">
        <v>931.73333333333312</v>
      </c>
      <c r="H175" s="40">
        <v>999.63333333333321</v>
      </c>
      <c r="I175" s="40">
        <v>1019.2666666666667</v>
      </c>
      <c r="J175" s="40">
        <v>1033.5833333333333</v>
      </c>
      <c r="K175" s="31">
        <v>1004.95</v>
      </c>
      <c r="L175" s="31">
        <v>971</v>
      </c>
      <c r="M175" s="31">
        <v>4.98393</v>
      </c>
      <c r="N175" s="1"/>
      <c r="O175" s="1"/>
    </row>
    <row r="176" spans="1:15" ht="12.75" customHeight="1">
      <c r="A176" s="33">
        <v>166</v>
      </c>
      <c r="B176" s="62" t="s">
        <v>403</v>
      </c>
      <c r="C176" s="31">
        <v>1414.75</v>
      </c>
      <c r="D176" s="40">
        <v>1419.1666666666667</v>
      </c>
      <c r="E176" s="40">
        <v>1394.5833333333335</v>
      </c>
      <c r="F176" s="40">
        <v>1374.4166666666667</v>
      </c>
      <c r="G176" s="40">
        <v>1349.8333333333335</v>
      </c>
      <c r="H176" s="40">
        <v>1439.3333333333335</v>
      </c>
      <c r="I176" s="40">
        <v>1463.916666666667</v>
      </c>
      <c r="J176" s="40">
        <v>1484.0833333333335</v>
      </c>
      <c r="K176" s="31">
        <v>1443.75</v>
      </c>
      <c r="L176" s="31">
        <v>1399</v>
      </c>
      <c r="M176" s="31">
        <v>0.54332999999999998</v>
      </c>
      <c r="N176" s="1"/>
      <c r="O176" s="1"/>
    </row>
    <row r="177" spans="1:15" ht="12.75" customHeight="1">
      <c r="A177" s="33">
        <v>167</v>
      </c>
      <c r="B177" s="62" t="s">
        <v>117</v>
      </c>
      <c r="C177" s="31">
        <v>633</v>
      </c>
      <c r="D177" s="40">
        <v>631.18333333333328</v>
      </c>
      <c r="E177" s="40">
        <v>623.86666666666656</v>
      </c>
      <c r="F177" s="40">
        <v>614.73333333333323</v>
      </c>
      <c r="G177" s="40">
        <v>607.41666666666652</v>
      </c>
      <c r="H177" s="40">
        <v>640.31666666666661</v>
      </c>
      <c r="I177" s="40">
        <v>647.63333333333344</v>
      </c>
      <c r="J177" s="40">
        <v>656.76666666666665</v>
      </c>
      <c r="K177" s="31">
        <v>638.5</v>
      </c>
      <c r="L177" s="31">
        <v>622.04999999999995</v>
      </c>
      <c r="M177" s="31">
        <v>9.7155400000000007</v>
      </c>
      <c r="N177" s="1"/>
      <c r="O177" s="1"/>
    </row>
    <row r="178" spans="1:15" ht="12.75" customHeight="1">
      <c r="A178" s="33">
        <v>168</v>
      </c>
      <c r="B178" s="62" t="s">
        <v>404</v>
      </c>
      <c r="C178" s="31">
        <v>1139.4000000000001</v>
      </c>
      <c r="D178" s="40">
        <v>1129.8</v>
      </c>
      <c r="E178" s="40">
        <v>1113.5999999999999</v>
      </c>
      <c r="F178" s="40">
        <v>1087.8</v>
      </c>
      <c r="G178" s="40">
        <v>1071.5999999999999</v>
      </c>
      <c r="H178" s="40">
        <v>1155.5999999999999</v>
      </c>
      <c r="I178" s="40">
        <v>1171.8000000000002</v>
      </c>
      <c r="J178" s="40">
        <v>1197.5999999999999</v>
      </c>
      <c r="K178" s="31">
        <v>1146</v>
      </c>
      <c r="L178" s="31">
        <v>1104</v>
      </c>
      <c r="M178" s="31">
        <v>1.04769</v>
      </c>
      <c r="N178" s="1"/>
      <c r="O178" s="1"/>
    </row>
    <row r="179" spans="1:15" ht="12.75" customHeight="1">
      <c r="A179" s="33">
        <v>169</v>
      </c>
      <c r="B179" s="62" t="s">
        <v>405</v>
      </c>
      <c r="C179" s="31">
        <v>1677.4</v>
      </c>
      <c r="D179" s="40">
        <v>1684.1499999999999</v>
      </c>
      <c r="E179" s="40">
        <v>1667.7499999999998</v>
      </c>
      <c r="F179" s="40">
        <v>1658.1</v>
      </c>
      <c r="G179" s="40">
        <v>1641.6999999999998</v>
      </c>
      <c r="H179" s="40">
        <v>1693.7999999999997</v>
      </c>
      <c r="I179" s="40">
        <v>1710.1999999999998</v>
      </c>
      <c r="J179" s="40">
        <v>1719.8499999999997</v>
      </c>
      <c r="K179" s="31">
        <v>1700.55</v>
      </c>
      <c r="L179" s="31">
        <v>1674.5</v>
      </c>
      <c r="M179" s="31">
        <v>0.39241999999999999</v>
      </c>
      <c r="N179" s="1"/>
      <c r="O179" s="1"/>
    </row>
    <row r="180" spans="1:15" ht="12.75" customHeight="1">
      <c r="A180" s="33">
        <v>170</v>
      </c>
      <c r="B180" s="62" t="s">
        <v>406</v>
      </c>
      <c r="C180" s="31">
        <v>450.1</v>
      </c>
      <c r="D180" s="40">
        <v>450.65000000000003</v>
      </c>
      <c r="E180" s="40">
        <v>445.30000000000007</v>
      </c>
      <c r="F180" s="40">
        <v>440.50000000000006</v>
      </c>
      <c r="G180" s="40">
        <v>435.15000000000009</v>
      </c>
      <c r="H180" s="40">
        <v>455.45000000000005</v>
      </c>
      <c r="I180" s="40">
        <v>460.80000000000007</v>
      </c>
      <c r="J180" s="40">
        <v>465.6</v>
      </c>
      <c r="K180" s="31">
        <v>456</v>
      </c>
      <c r="L180" s="31">
        <v>445.85</v>
      </c>
      <c r="M180" s="31">
        <v>0.44952999999999999</v>
      </c>
      <c r="N180" s="1"/>
      <c r="O180" s="1"/>
    </row>
    <row r="181" spans="1:15" ht="12.75" customHeight="1">
      <c r="A181" s="33">
        <v>171</v>
      </c>
      <c r="B181" s="62" t="s">
        <v>121</v>
      </c>
      <c r="C181" s="31">
        <v>1035.95</v>
      </c>
      <c r="D181" s="40">
        <v>1037.3333333333333</v>
      </c>
      <c r="E181" s="40">
        <v>1030.2166666666665</v>
      </c>
      <c r="F181" s="40">
        <v>1024.4833333333331</v>
      </c>
      <c r="G181" s="40">
        <v>1017.3666666666663</v>
      </c>
      <c r="H181" s="40">
        <v>1043.0666666666666</v>
      </c>
      <c r="I181" s="40">
        <v>1050.1833333333334</v>
      </c>
      <c r="J181" s="40">
        <v>1055.9166666666667</v>
      </c>
      <c r="K181" s="31">
        <v>1044.45</v>
      </c>
      <c r="L181" s="31">
        <v>1031.5999999999999</v>
      </c>
      <c r="M181" s="31">
        <v>6.11409</v>
      </c>
      <c r="N181" s="1"/>
      <c r="O181" s="1"/>
    </row>
    <row r="182" spans="1:15" ht="12.75" customHeight="1">
      <c r="A182" s="33">
        <v>172</v>
      </c>
      <c r="B182" s="62" t="s">
        <v>407</v>
      </c>
      <c r="C182" s="31">
        <v>481.55</v>
      </c>
      <c r="D182" s="40">
        <v>486.93333333333339</v>
      </c>
      <c r="E182" s="40">
        <v>474.71666666666681</v>
      </c>
      <c r="F182" s="40">
        <v>467.88333333333344</v>
      </c>
      <c r="G182" s="40">
        <v>455.66666666666686</v>
      </c>
      <c r="H182" s="40">
        <v>493.76666666666677</v>
      </c>
      <c r="I182" s="40">
        <v>505.98333333333335</v>
      </c>
      <c r="J182" s="40">
        <v>512.81666666666672</v>
      </c>
      <c r="K182" s="31">
        <v>499.15</v>
      </c>
      <c r="L182" s="31">
        <v>480.1</v>
      </c>
      <c r="M182" s="31">
        <v>1.65693</v>
      </c>
      <c r="N182" s="1"/>
      <c r="O182" s="1"/>
    </row>
    <row r="183" spans="1:15" ht="12.75" customHeight="1">
      <c r="A183" s="33">
        <v>173</v>
      </c>
      <c r="B183" s="62" t="s">
        <v>122</v>
      </c>
      <c r="C183" s="31">
        <v>1499.45</v>
      </c>
      <c r="D183" s="40">
        <v>1499.2666666666667</v>
      </c>
      <c r="E183" s="40">
        <v>1478.8833333333332</v>
      </c>
      <c r="F183" s="40">
        <v>1458.3166666666666</v>
      </c>
      <c r="G183" s="40">
        <v>1437.9333333333332</v>
      </c>
      <c r="H183" s="40">
        <v>1519.8333333333333</v>
      </c>
      <c r="I183" s="40">
        <v>1540.2166666666669</v>
      </c>
      <c r="J183" s="40">
        <v>1560.7833333333333</v>
      </c>
      <c r="K183" s="31">
        <v>1519.65</v>
      </c>
      <c r="L183" s="31">
        <v>1478.7</v>
      </c>
      <c r="M183" s="31">
        <v>4.8543200000000004</v>
      </c>
      <c r="N183" s="1"/>
      <c r="O183" s="1"/>
    </row>
    <row r="184" spans="1:15" ht="12.75" customHeight="1">
      <c r="A184" s="33">
        <v>174</v>
      </c>
      <c r="B184" s="62" t="s">
        <v>123</v>
      </c>
      <c r="C184" s="31">
        <v>287</v>
      </c>
      <c r="D184" s="40">
        <v>286.33333333333331</v>
      </c>
      <c r="E184" s="40">
        <v>282.01666666666665</v>
      </c>
      <c r="F184" s="40">
        <v>277.03333333333336</v>
      </c>
      <c r="G184" s="40">
        <v>272.7166666666667</v>
      </c>
      <c r="H184" s="40">
        <v>291.31666666666661</v>
      </c>
      <c r="I184" s="40">
        <v>295.63333333333333</v>
      </c>
      <c r="J184" s="40">
        <v>300.61666666666656</v>
      </c>
      <c r="K184" s="31">
        <v>290.64999999999998</v>
      </c>
      <c r="L184" s="31">
        <v>281.35000000000002</v>
      </c>
      <c r="M184" s="31">
        <v>11.323779999999999</v>
      </c>
      <c r="N184" s="1"/>
      <c r="O184" s="1"/>
    </row>
    <row r="185" spans="1:15" ht="12.75" customHeight="1">
      <c r="A185" s="33">
        <v>175</v>
      </c>
      <c r="B185" s="62" t="s">
        <v>408</v>
      </c>
      <c r="C185" s="31">
        <v>393.25</v>
      </c>
      <c r="D185" s="40">
        <v>397.93333333333339</v>
      </c>
      <c r="E185" s="40">
        <v>386.9166666666668</v>
      </c>
      <c r="F185" s="40">
        <v>380.58333333333343</v>
      </c>
      <c r="G185" s="40">
        <v>369.56666666666683</v>
      </c>
      <c r="H185" s="40">
        <v>404.26666666666677</v>
      </c>
      <c r="I185" s="40">
        <v>415.28333333333342</v>
      </c>
      <c r="J185" s="40">
        <v>421.61666666666673</v>
      </c>
      <c r="K185" s="31">
        <v>408.95</v>
      </c>
      <c r="L185" s="31">
        <v>391.6</v>
      </c>
      <c r="M185" s="31">
        <v>9.9031699999999994</v>
      </c>
      <c r="N185" s="1"/>
      <c r="O185" s="1"/>
    </row>
    <row r="186" spans="1:15" ht="12.75" customHeight="1">
      <c r="A186" s="33">
        <v>176</v>
      </c>
      <c r="B186" s="62" t="s">
        <v>124</v>
      </c>
      <c r="C186" s="31">
        <v>1716.1</v>
      </c>
      <c r="D186" s="40">
        <v>1725.75</v>
      </c>
      <c r="E186" s="40">
        <v>1701.55</v>
      </c>
      <c r="F186" s="40">
        <v>1687</v>
      </c>
      <c r="G186" s="40">
        <v>1662.8</v>
      </c>
      <c r="H186" s="40">
        <v>1740.3</v>
      </c>
      <c r="I186" s="40">
        <v>1764.4999999999998</v>
      </c>
      <c r="J186" s="40">
        <v>1779.05</v>
      </c>
      <c r="K186" s="31">
        <v>1749.95</v>
      </c>
      <c r="L186" s="31">
        <v>1711.2</v>
      </c>
      <c r="M186" s="31">
        <v>3.4214899999999999</v>
      </c>
      <c r="N186" s="1"/>
      <c r="O186" s="1"/>
    </row>
    <row r="187" spans="1:15" ht="12.75" customHeight="1">
      <c r="A187" s="33">
        <v>177</v>
      </c>
      <c r="B187" s="62" t="s">
        <v>409</v>
      </c>
      <c r="C187" s="31">
        <v>702.05</v>
      </c>
      <c r="D187" s="40">
        <v>704.48333333333323</v>
      </c>
      <c r="E187" s="40">
        <v>689.76666666666642</v>
      </c>
      <c r="F187" s="40">
        <v>677.48333333333323</v>
      </c>
      <c r="G187" s="40">
        <v>662.76666666666642</v>
      </c>
      <c r="H187" s="40">
        <v>716.76666666666642</v>
      </c>
      <c r="I187" s="40">
        <v>731.48333333333335</v>
      </c>
      <c r="J187" s="40">
        <v>743.76666666666642</v>
      </c>
      <c r="K187" s="31">
        <v>719.2</v>
      </c>
      <c r="L187" s="31">
        <v>692.2</v>
      </c>
      <c r="M187" s="31">
        <v>3.2759299999999998</v>
      </c>
      <c r="N187" s="1"/>
      <c r="O187" s="1"/>
    </row>
    <row r="188" spans="1:15" ht="12.75" customHeight="1">
      <c r="A188" s="33">
        <v>178</v>
      </c>
      <c r="B188" s="62" t="s">
        <v>410</v>
      </c>
      <c r="C188" s="31">
        <v>319.89999999999998</v>
      </c>
      <c r="D188" s="40">
        <v>324.46666666666664</v>
      </c>
      <c r="E188" s="40">
        <v>314.48333333333329</v>
      </c>
      <c r="F188" s="40">
        <v>309.06666666666666</v>
      </c>
      <c r="G188" s="40">
        <v>299.08333333333331</v>
      </c>
      <c r="H188" s="40">
        <v>329.88333333333327</v>
      </c>
      <c r="I188" s="40">
        <v>339.86666666666662</v>
      </c>
      <c r="J188" s="40">
        <v>345.28333333333325</v>
      </c>
      <c r="K188" s="31">
        <v>334.45</v>
      </c>
      <c r="L188" s="31">
        <v>319.05</v>
      </c>
      <c r="M188" s="31">
        <v>6.5269399999999997</v>
      </c>
      <c r="N188" s="1"/>
      <c r="O188" s="1"/>
    </row>
    <row r="189" spans="1:15" ht="12.75" customHeight="1">
      <c r="A189" s="33">
        <v>179</v>
      </c>
      <c r="B189" s="62" t="s">
        <v>411</v>
      </c>
      <c r="C189" s="31">
        <v>2200.4</v>
      </c>
      <c r="D189" s="40">
        <v>2204.9500000000003</v>
      </c>
      <c r="E189" s="40">
        <v>2184.4500000000007</v>
      </c>
      <c r="F189" s="40">
        <v>2168.5000000000005</v>
      </c>
      <c r="G189" s="40">
        <v>2148.0000000000009</v>
      </c>
      <c r="H189" s="40">
        <v>2220.9000000000005</v>
      </c>
      <c r="I189" s="40">
        <v>2241.3999999999996</v>
      </c>
      <c r="J189" s="40">
        <v>2257.3500000000004</v>
      </c>
      <c r="K189" s="31">
        <v>2225.4499999999998</v>
      </c>
      <c r="L189" s="31">
        <v>2189</v>
      </c>
      <c r="M189" s="31">
        <v>0.21579999999999999</v>
      </c>
      <c r="N189" s="1"/>
      <c r="O189" s="1"/>
    </row>
    <row r="190" spans="1:15" ht="12.75" customHeight="1">
      <c r="A190" s="33">
        <v>180</v>
      </c>
      <c r="B190" s="62" t="s">
        <v>412</v>
      </c>
      <c r="C190" s="31">
        <v>679.2</v>
      </c>
      <c r="D190" s="40">
        <v>681.85</v>
      </c>
      <c r="E190" s="40">
        <v>668.7</v>
      </c>
      <c r="F190" s="40">
        <v>658.2</v>
      </c>
      <c r="G190" s="40">
        <v>645.05000000000007</v>
      </c>
      <c r="H190" s="40">
        <v>692.35</v>
      </c>
      <c r="I190" s="40">
        <v>705.49999999999989</v>
      </c>
      <c r="J190" s="40">
        <v>716</v>
      </c>
      <c r="K190" s="31">
        <v>695</v>
      </c>
      <c r="L190" s="31">
        <v>671.35</v>
      </c>
      <c r="M190" s="31">
        <v>0.75007999999999997</v>
      </c>
      <c r="N190" s="1"/>
      <c r="O190" s="1"/>
    </row>
    <row r="191" spans="1:15" ht="12.75" customHeight="1">
      <c r="A191" s="33">
        <v>181</v>
      </c>
      <c r="B191" s="62" t="s">
        <v>413</v>
      </c>
      <c r="C191" s="31">
        <v>243.5</v>
      </c>
      <c r="D191" s="40">
        <v>243.88333333333333</v>
      </c>
      <c r="E191" s="40">
        <v>240.11666666666665</v>
      </c>
      <c r="F191" s="40">
        <v>236.73333333333332</v>
      </c>
      <c r="G191" s="40">
        <v>232.96666666666664</v>
      </c>
      <c r="H191" s="40">
        <v>247.26666666666665</v>
      </c>
      <c r="I191" s="40">
        <v>251.0333333333333</v>
      </c>
      <c r="J191" s="40">
        <v>254.41666666666666</v>
      </c>
      <c r="K191" s="31">
        <v>247.65</v>
      </c>
      <c r="L191" s="31">
        <v>240.5</v>
      </c>
      <c r="M191" s="31">
        <v>2.1718000000000002</v>
      </c>
      <c r="N191" s="1"/>
      <c r="O191" s="1"/>
    </row>
    <row r="192" spans="1:15" ht="12.75" customHeight="1">
      <c r="A192" s="33">
        <v>182</v>
      </c>
      <c r="B192" s="62" t="s">
        <v>414</v>
      </c>
      <c r="C192" s="31">
        <v>3059.1</v>
      </c>
      <c r="D192" s="40">
        <v>3062.4833333333336</v>
      </c>
      <c r="E192" s="40">
        <v>3021.6166666666672</v>
      </c>
      <c r="F192" s="40">
        <v>2984.1333333333337</v>
      </c>
      <c r="G192" s="40">
        <v>2943.2666666666673</v>
      </c>
      <c r="H192" s="40">
        <v>3099.9666666666672</v>
      </c>
      <c r="I192" s="40">
        <v>3140.8333333333339</v>
      </c>
      <c r="J192" s="40">
        <v>3178.3166666666671</v>
      </c>
      <c r="K192" s="31">
        <v>3103.35</v>
      </c>
      <c r="L192" s="31">
        <v>3025</v>
      </c>
      <c r="M192" s="31">
        <v>0.28437000000000001</v>
      </c>
      <c r="N192" s="1"/>
      <c r="O192" s="1"/>
    </row>
    <row r="193" spans="1:15" ht="12.75" customHeight="1">
      <c r="A193" s="33">
        <v>183</v>
      </c>
      <c r="B193" s="62" t="s">
        <v>125</v>
      </c>
      <c r="C193" s="31">
        <v>461.95</v>
      </c>
      <c r="D193" s="40">
        <v>464.2</v>
      </c>
      <c r="E193" s="40">
        <v>458.5</v>
      </c>
      <c r="F193" s="40">
        <v>455.05</v>
      </c>
      <c r="G193" s="40">
        <v>449.35</v>
      </c>
      <c r="H193" s="40">
        <v>467.65</v>
      </c>
      <c r="I193" s="40">
        <v>473.34999999999991</v>
      </c>
      <c r="J193" s="40">
        <v>476.79999999999995</v>
      </c>
      <c r="K193" s="31">
        <v>469.9</v>
      </c>
      <c r="L193" s="31">
        <v>460.75</v>
      </c>
      <c r="M193" s="31">
        <v>8.97119</v>
      </c>
      <c r="N193" s="1"/>
      <c r="O193" s="1"/>
    </row>
    <row r="194" spans="1:15" ht="12.75" customHeight="1">
      <c r="A194" s="33">
        <v>184</v>
      </c>
      <c r="B194" s="62" t="s">
        <v>120</v>
      </c>
      <c r="C194" s="31">
        <v>574.75</v>
      </c>
      <c r="D194" s="40">
        <v>578.81666666666672</v>
      </c>
      <c r="E194" s="40">
        <v>567.93333333333339</v>
      </c>
      <c r="F194" s="40">
        <v>561.11666666666667</v>
      </c>
      <c r="G194" s="40">
        <v>550.23333333333335</v>
      </c>
      <c r="H194" s="40">
        <v>585.63333333333344</v>
      </c>
      <c r="I194" s="40">
        <v>596.51666666666688</v>
      </c>
      <c r="J194" s="40">
        <v>603.33333333333348</v>
      </c>
      <c r="K194" s="31">
        <v>589.70000000000005</v>
      </c>
      <c r="L194" s="31">
        <v>572</v>
      </c>
      <c r="M194" s="31">
        <v>10.55287</v>
      </c>
      <c r="N194" s="1"/>
      <c r="O194" s="1"/>
    </row>
    <row r="195" spans="1:15" ht="12.75" customHeight="1">
      <c r="A195" s="33">
        <v>185</v>
      </c>
      <c r="B195" s="62" t="s">
        <v>415</v>
      </c>
      <c r="C195" s="31">
        <v>114</v>
      </c>
      <c r="D195" s="40">
        <v>113.51666666666665</v>
      </c>
      <c r="E195" s="40">
        <v>112.3333333333333</v>
      </c>
      <c r="F195" s="40">
        <v>110.66666666666664</v>
      </c>
      <c r="G195" s="40">
        <v>109.48333333333329</v>
      </c>
      <c r="H195" s="40">
        <v>115.18333333333331</v>
      </c>
      <c r="I195" s="40">
        <v>116.36666666666665</v>
      </c>
      <c r="J195" s="40">
        <v>118.03333333333332</v>
      </c>
      <c r="K195" s="31">
        <v>114.7</v>
      </c>
      <c r="L195" s="31">
        <v>111.85</v>
      </c>
      <c r="M195" s="31">
        <v>5.2293700000000003</v>
      </c>
      <c r="N195" s="1"/>
      <c r="O195" s="1"/>
    </row>
    <row r="196" spans="1:15" ht="12.75" customHeight="1">
      <c r="A196" s="33">
        <v>186</v>
      </c>
      <c r="B196" s="62" t="s">
        <v>416</v>
      </c>
      <c r="C196" s="31">
        <v>161.1</v>
      </c>
      <c r="D196" s="40">
        <v>161.70000000000002</v>
      </c>
      <c r="E196" s="40">
        <v>159.40000000000003</v>
      </c>
      <c r="F196" s="40">
        <v>157.70000000000002</v>
      </c>
      <c r="G196" s="40">
        <v>155.40000000000003</v>
      </c>
      <c r="H196" s="40">
        <v>163.40000000000003</v>
      </c>
      <c r="I196" s="40">
        <v>165.70000000000005</v>
      </c>
      <c r="J196" s="40">
        <v>167.40000000000003</v>
      </c>
      <c r="K196" s="31">
        <v>164</v>
      </c>
      <c r="L196" s="31">
        <v>160</v>
      </c>
      <c r="M196" s="31">
        <v>12.69125</v>
      </c>
      <c r="N196" s="1"/>
      <c r="O196" s="1"/>
    </row>
    <row r="197" spans="1:15" ht="12.75" customHeight="1">
      <c r="A197" s="33">
        <v>187</v>
      </c>
      <c r="B197" s="62" t="s">
        <v>281</v>
      </c>
      <c r="C197" s="31">
        <v>296.25</v>
      </c>
      <c r="D197" s="40">
        <v>296.93333333333334</v>
      </c>
      <c r="E197" s="40">
        <v>293.56666666666666</v>
      </c>
      <c r="F197" s="40">
        <v>290.88333333333333</v>
      </c>
      <c r="G197" s="40">
        <v>287.51666666666665</v>
      </c>
      <c r="H197" s="40">
        <v>299.61666666666667</v>
      </c>
      <c r="I197" s="40">
        <v>302.98333333333335</v>
      </c>
      <c r="J197" s="40">
        <v>305.66666666666669</v>
      </c>
      <c r="K197" s="31">
        <v>300.3</v>
      </c>
      <c r="L197" s="31">
        <v>294.25</v>
      </c>
      <c r="M197" s="31">
        <v>7.7895200000000004</v>
      </c>
      <c r="N197" s="1"/>
      <c r="O197" s="1"/>
    </row>
    <row r="198" spans="1:15" ht="12.75" customHeight="1">
      <c r="A198" s="33">
        <v>188</v>
      </c>
      <c r="B198" s="62" t="s">
        <v>417</v>
      </c>
      <c r="C198" s="31">
        <v>1556.5</v>
      </c>
      <c r="D198" s="40">
        <v>1572.75</v>
      </c>
      <c r="E198" s="40">
        <v>1535.25</v>
      </c>
      <c r="F198" s="40">
        <v>1514</v>
      </c>
      <c r="G198" s="40">
        <v>1476.5</v>
      </c>
      <c r="H198" s="40">
        <v>1594</v>
      </c>
      <c r="I198" s="40">
        <v>1631.5</v>
      </c>
      <c r="J198" s="40">
        <v>1652.75</v>
      </c>
      <c r="K198" s="31">
        <v>1610.25</v>
      </c>
      <c r="L198" s="31">
        <v>1551.5</v>
      </c>
      <c r="M198" s="31">
        <v>2.5917500000000002</v>
      </c>
      <c r="N198" s="1"/>
      <c r="O198" s="1"/>
    </row>
    <row r="199" spans="1:15" ht="12.75" customHeight="1">
      <c r="A199" s="33">
        <v>189</v>
      </c>
      <c r="B199" s="62" t="s">
        <v>128</v>
      </c>
      <c r="C199" s="31">
        <v>1165.1500000000001</v>
      </c>
      <c r="D199" s="40">
        <v>1162.2333333333333</v>
      </c>
      <c r="E199" s="40">
        <v>1153.9166666666667</v>
      </c>
      <c r="F199" s="40">
        <v>1142.6833333333334</v>
      </c>
      <c r="G199" s="40">
        <v>1134.3666666666668</v>
      </c>
      <c r="H199" s="40">
        <v>1173.4666666666667</v>
      </c>
      <c r="I199" s="40">
        <v>1181.7833333333333</v>
      </c>
      <c r="J199" s="40">
        <v>1193.0166666666667</v>
      </c>
      <c r="K199" s="31">
        <v>1170.55</v>
      </c>
      <c r="L199" s="31">
        <v>1151</v>
      </c>
      <c r="M199" s="31">
        <v>16.997900000000001</v>
      </c>
      <c r="N199" s="1"/>
      <c r="O199" s="1"/>
    </row>
    <row r="200" spans="1:15" ht="12.75" customHeight="1">
      <c r="A200" s="33">
        <v>190</v>
      </c>
      <c r="B200" s="62" t="s">
        <v>130</v>
      </c>
      <c r="C200" s="31">
        <v>2016.1</v>
      </c>
      <c r="D200" s="40">
        <v>2012.3500000000001</v>
      </c>
      <c r="E200" s="40">
        <v>1998.7500000000002</v>
      </c>
      <c r="F200" s="40">
        <v>1981.4</v>
      </c>
      <c r="G200" s="40">
        <v>1967.8000000000002</v>
      </c>
      <c r="H200" s="40">
        <v>2029.7000000000003</v>
      </c>
      <c r="I200" s="40">
        <v>2043.3000000000002</v>
      </c>
      <c r="J200" s="40">
        <v>2060.6500000000005</v>
      </c>
      <c r="K200" s="31">
        <v>2025.95</v>
      </c>
      <c r="L200" s="31">
        <v>1995</v>
      </c>
      <c r="M200" s="31">
        <v>16.61129</v>
      </c>
      <c r="N200" s="1"/>
      <c r="O200" s="1"/>
    </row>
    <row r="201" spans="1:15" ht="12.75" customHeight="1">
      <c r="A201" s="33">
        <v>191</v>
      </c>
      <c r="B201" s="62" t="s">
        <v>131</v>
      </c>
      <c r="C201" s="31">
        <v>1643.5</v>
      </c>
      <c r="D201" s="40">
        <v>1645.8166666666666</v>
      </c>
      <c r="E201" s="40">
        <v>1631.7333333333331</v>
      </c>
      <c r="F201" s="40">
        <v>1619.9666666666665</v>
      </c>
      <c r="G201" s="40">
        <v>1605.883333333333</v>
      </c>
      <c r="H201" s="40">
        <v>1657.5833333333333</v>
      </c>
      <c r="I201" s="40">
        <v>1671.6666666666667</v>
      </c>
      <c r="J201" s="40">
        <v>1683.4333333333334</v>
      </c>
      <c r="K201" s="31">
        <v>1659.9</v>
      </c>
      <c r="L201" s="31">
        <v>1634.05</v>
      </c>
      <c r="M201" s="31">
        <v>106.69609</v>
      </c>
      <c r="N201" s="1"/>
      <c r="O201" s="1"/>
    </row>
    <row r="202" spans="1:15" ht="12.75" customHeight="1">
      <c r="A202" s="33">
        <v>192</v>
      </c>
      <c r="B202" s="62" t="s">
        <v>132</v>
      </c>
      <c r="C202" s="31">
        <v>626.9</v>
      </c>
      <c r="D202" s="40">
        <v>631.23333333333335</v>
      </c>
      <c r="E202" s="40">
        <v>619.4666666666667</v>
      </c>
      <c r="F202" s="40">
        <v>612.0333333333333</v>
      </c>
      <c r="G202" s="40">
        <v>600.26666666666665</v>
      </c>
      <c r="H202" s="40">
        <v>638.66666666666674</v>
      </c>
      <c r="I202" s="40">
        <v>650.43333333333339</v>
      </c>
      <c r="J202" s="40">
        <v>657.86666666666679</v>
      </c>
      <c r="K202" s="31">
        <v>643</v>
      </c>
      <c r="L202" s="31">
        <v>623.79999999999995</v>
      </c>
      <c r="M202" s="31">
        <v>41.592930000000003</v>
      </c>
      <c r="N202" s="1"/>
      <c r="O202" s="1"/>
    </row>
    <row r="203" spans="1:15" ht="12.75" customHeight="1">
      <c r="A203" s="33">
        <v>193</v>
      </c>
      <c r="B203" s="62" t="s">
        <v>418</v>
      </c>
      <c r="C203" s="31">
        <v>65.55</v>
      </c>
      <c r="D203" s="40">
        <v>65.883333333333326</v>
      </c>
      <c r="E203" s="40">
        <v>64.916666666666657</v>
      </c>
      <c r="F203" s="40">
        <v>64.283333333333331</v>
      </c>
      <c r="G203" s="40">
        <v>63.316666666666663</v>
      </c>
      <c r="H203" s="40">
        <v>66.516666666666652</v>
      </c>
      <c r="I203" s="40">
        <v>67.48333333333332</v>
      </c>
      <c r="J203" s="40">
        <v>68.116666666666646</v>
      </c>
      <c r="K203" s="31">
        <v>66.849999999999994</v>
      </c>
      <c r="L203" s="31">
        <v>65.25</v>
      </c>
      <c r="M203" s="31">
        <v>32.739370000000001</v>
      </c>
      <c r="N203" s="1"/>
      <c r="O203" s="1"/>
    </row>
    <row r="204" spans="1:15" ht="12.75" customHeight="1">
      <c r="A204" s="33">
        <v>194</v>
      </c>
      <c r="B204" s="62" t="s">
        <v>419</v>
      </c>
      <c r="C204" s="31">
        <v>661.8</v>
      </c>
      <c r="D204" s="40">
        <v>669.94999999999993</v>
      </c>
      <c r="E204" s="40">
        <v>641.89999999999986</v>
      </c>
      <c r="F204" s="40">
        <v>621.99999999999989</v>
      </c>
      <c r="G204" s="40">
        <v>593.94999999999982</v>
      </c>
      <c r="H204" s="40">
        <v>689.84999999999991</v>
      </c>
      <c r="I204" s="40">
        <v>717.89999999999986</v>
      </c>
      <c r="J204" s="40">
        <v>737.8</v>
      </c>
      <c r="K204" s="31">
        <v>698</v>
      </c>
      <c r="L204" s="31">
        <v>650.04999999999995</v>
      </c>
      <c r="M204" s="31">
        <v>2.2383700000000002</v>
      </c>
      <c r="N204" s="1"/>
      <c r="O204" s="1"/>
    </row>
    <row r="205" spans="1:15" ht="12.75" customHeight="1">
      <c r="A205" s="33">
        <v>195</v>
      </c>
      <c r="B205" s="62" t="s">
        <v>420</v>
      </c>
      <c r="C205" s="31">
        <v>955.5</v>
      </c>
      <c r="D205" s="40">
        <v>964.83333333333337</v>
      </c>
      <c r="E205" s="40">
        <v>942.66666666666674</v>
      </c>
      <c r="F205" s="40">
        <v>929.83333333333337</v>
      </c>
      <c r="G205" s="40">
        <v>907.66666666666674</v>
      </c>
      <c r="H205" s="40">
        <v>977.66666666666674</v>
      </c>
      <c r="I205" s="40">
        <v>999.83333333333348</v>
      </c>
      <c r="J205" s="40">
        <v>1012.6666666666667</v>
      </c>
      <c r="K205" s="31">
        <v>987</v>
      </c>
      <c r="L205" s="31">
        <v>952</v>
      </c>
      <c r="M205" s="31">
        <v>4.1589600000000004</v>
      </c>
      <c r="N205" s="1"/>
      <c r="O205" s="1"/>
    </row>
    <row r="206" spans="1:15" ht="12.75" customHeight="1">
      <c r="A206" s="33">
        <v>196</v>
      </c>
      <c r="B206" s="62" t="s">
        <v>421</v>
      </c>
      <c r="C206" s="31">
        <v>930.2</v>
      </c>
      <c r="D206" s="40">
        <v>926.83333333333337</v>
      </c>
      <c r="E206" s="40">
        <v>919.86666666666679</v>
      </c>
      <c r="F206" s="40">
        <v>909.53333333333342</v>
      </c>
      <c r="G206" s="40">
        <v>902.56666666666683</v>
      </c>
      <c r="H206" s="40">
        <v>937.16666666666674</v>
      </c>
      <c r="I206" s="40">
        <v>944.13333333333321</v>
      </c>
      <c r="J206" s="40">
        <v>954.4666666666667</v>
      </c>
      <c r="K206" s="31">
        <v>933.8</v>
      </c>
      <c r="L206" s="31">
        <v>916.5</v>
      </c>
      <c r="M206" s="31">
        <v>0.23344999999999999</v>
      </c>
      <c r="N206" s="1"/>
      <c r="O206" s="1"/>
    </row>
    <row r="207" spans="1:15" ht="12.75" customHeight="1">
      <c r="A207" s="33">
        <v>197</v>
      </c>
      <c r="B207" s="62" t="s">
        <v>127</v>
      </c>
      <c r="C207" s="31">
        <v>1284.95</v>
      </c>
      <c r="D207" s="40">
        <v>1296.6666666666667</v>
      </c>
      <c r="E207" s="40">
        <v>1266.4833333333336</v>
      </c>
      <c r="F207" s="40">
        <v>1248.0166666666669</v>
      </c>
      <c r="G207" s="40">
        <v>1217.8333333333337</v>
      </c>
      <c r="H207" s="40">
        <v>1315.1333333333334</v>
      </c>
      <c r="I207" s="40">
        <v>1345.3166666666664</v>
      </c>
      <c r="J207" s="40">
        <v>1363.7833333333333</v>
      </c>
      <c r="K207" s="31">
        <v>1326.85</v>
      </c>
      <c r="L207" s="31">
        <v>1278.2</v>
      </c>
      <c r="M207" s="31">
        <v>12.87346</v>
      </c>
      <c r="N207" s="1"/>
      <c r="O207" s="1"/>
    </row>
    <row r="208" spans="1:15" ht="12.75" customHeight="1">
      <c r="A208" s="33">
        <v>198</v>
      </c>
      <c r="B208" s="62" t="s">
        <v>133</v>
      </c>
      <c r="C208" s="31">
        <v>2776.4</v>
      </c>
      <c r="D208" s="40">
        <v>2793.7166666666667</v>
      </c>
      <c r="E208" s="40">
        <v>2747.6833333333334</v>
      </c>
      <c r="F208" s="40">
        <v>2718.9666666666667</v>
      </c>
      <c r="G208" s="40">
        <v>2672.9333333333334</v>
      </c>
      <c r="H208" s="40">
        <v>2822.4333333333334</v>
      </c>
      <c r="I208" s="40">
        <v>2868.4666666666672</v>
      </c>
      <c r="J208" s="40">
        <v>2897.1833333333334</v>
      </c>
      <c r="K208" s="31">
        <v>2839.75</v>
      </c>
      <c r="L208" s="31">
        <v>2765</v>
      </c>
      <c r="M208" s="31">
        <v>3.8168899999999999</v>
      </c>
      <c r="N208" s="1"/>
      <c r="O208" s="1"/>
    </row>
    <row r="209" spans="1:15" ht="12.75" customHeight="1">
      <c r="A209" s="33">
        <v>199</v>
      </c>
      <c r="B209" s="62" t="s">
        <v>422</v>
      </c>
      <c r="C209" s="31">
        <v>312.85000000000002</v>
      </c>
      <c r="D209" s="40">
        <v>312.46666666666664</v>
      </c>
      <c r="E209" s="40">
        <v>306.98333333333329</v>
      </c>
      <c r="F209" s="40">
        <v>301.11666666666667</v>
      </c>
      <c r="G209" s="40">
        <v>295.63333333333333</v>
      </c>
      <c r="H209" s="40">
        <v>318.33333333333326</v>
      </c>
      <c r="I209" s="40">
        <v>323.81666666666661</v>
      </c>
      <c r="J209" s="40">
        <v>329.68333333333322</v>
      </c>
      <c r="K209" s="31">
        <v>317.95</v>
      </c>
      <c r="L209" s="31">
        <v>306.60000000000002</v>
      </c>
      <c r="M209" s="31">
        <v>2.7515700000000001</v>
      </c>
      <c r="N209" s="1"/>
      <c r="O209" s="1"/>
    </row>
    <row r="210" spans="1:15" ht="12.75" customHeight="1">
      <c r="A210" s="33">
        <v>200</v>
      </c>
      <c r="B210" s="62" t="s">
        <v>135</v>
      </c>
      <c r="C210" s="31">
        <v>408.5</v>
      </c>
      <c r="D210" s="40">
        <v>410.9666666666667</v>
      </c>
      <c r="E210" s="40">
        <v>404.98333333333341</v>
      </c>
      <c r="F210" s="40">
        <v>401.4666666666667</v>
      </c>
      <c r="G210" s="40">
        <v>395.48333333333341</v>
      </c>
      <c r="H210" s="40">
        <v>414.48333333333341</v>
      </c>
      <c r="I210" s="40">
        <v>420.46666666666675</v>
      </c>
      <c r="J210" s="40">
        <v>423.98333333333341</v>
      </c>
      <c r="K210" s="31">
        <v>416.95</v>
      </c>
      <c r="L210" s="31">
        <v>407.45</v>
      </c>
      <c r="M210" s="31">
        <v>54.03772</v>
      </c>
      <c r="N210" s="1"/>
      <c r="O210" s="1"/>
    </row>
    <row r="211" spans="1:15" ht="12.75" customHeight="1">
      <c r="A211" s="33">
        <v>201</v>
      </c>
      <c r="B211" s="62" t="s">
        <v>423</v>
      </c>
      <c r="C211" s="31">
        <v>1068.25</v>
      </c>
      <c r="D211" s="40">
        <v>1070.95</v>
      </c>
      <c r="E211" s="40">
        <v>1063.45</v>
      </c>
      <c r="F211" s="40">
        <v>1058.6500000000001</v>
      </c>
      <c r="G211" s="40">
        <v>1051.1500000000001</v>
      </c>
      <c r="H211" s="40">
        <v>1075.75</v>
      </c>
      <c r="I211" s="40">
        <v>1083.25</v>
      </c>
      <c r="J211" s="40">
        <v>1088.05</v>
      </c>
      <c r="K211" s="31">
        <v>1078.45</v>
      </c>
      <c r="L211" s="31">
        <v>1066.1500000000001</v>
      </c>
      <c r="M211" s="31">
        <v>0.17834</v>
      </c>
      <c r="N211" s="1"/>
      <c r="O211" s="1"/>
    </row>
    <row r="212" spans="1:15" ht="12.75" customHeight="1">
      <c r="A212" s="33">
        <v>202</v>
      </c>
      <c r="B212" s="62" t="s">
        <v>126</v>
      </c>
      <c r="C212" s="31">
        <v>3640.55</v>
      </c>
      <c r="D212" s="40">
        <v>3707.1833333333329</v>
      </c>
      <c r="E212" s="40">
        <v>3554.3666666666659</v>
      </c>
      <c r="F212" s="40">
        <v>3468.1833333333329</v>
      </c>
      <c r="G212" s="40">
        <v>3315.3666666666659</v>
      </c>
      <c r="H212" s="40">
        <v>3793.3666666666659</v>
      </c>
      <c r="I212" s="40">
        <v>3946.1833333333325</v>
      </c>
      <c r="J212" s="40">
        <v>4032.3666666666659</v>
      </c>
      <c r="K212" s="31">
        <v>3860</v>
      </c>
      <c r="L212" s="31">
        <v>3621</v>
      </c>
      <c r="M212" s="31">
        <v>42.864840000000001</v>
      </c>
      <c r="N212" s="1"/>
      <c r="O212" s="1"/>
    </row>
    <row r="213" spans="1:15" ht="12.75" customHeight="1">
      <c r="A213" s="33">
        <v>203</v>
      </c>
      <c r="B213" s="62" t="s">
        <v>136</v>
      </c>
      <c r="C213" s="31">
        <v>114.05</v>
      </c>
      <c r="D213" s="40">
        <v>114.10000000000001</v>
      </c>
      <c r="E213" s="40">
        <v>112.20000000000002</v>
      </c>
      <c r="F213" s="40">
        <v>110.35000000000001</v>
      </c>
      <c r="G213" s="40">
        <v>108.45000000000002</v>
      </c>
      <c r="H213" s="40">
        <v>115.95000000000002</v>
      </c>
      <c r="I213" s="40">
        <v>117.85000000000002</v>
      </c>
      <c r="J213" s="40">
        <v>119.70000000000002</v>
      </c>
      <c r="K213" s="31">
        <v>116</v>
      </c>
      <c r="L213" s="31">
        <v>112.25</v>
      </c>
      <c r="M213" s="31">
        <v>47.364750000000001</v>
      </c>
      <c r="N213" s="1"/>
      <c r="O213" s="1"/>
    </row>
    <row r="214" spans="1:15" ht="12.75" customHeight="1">
      <c r="A214" s="33">
        <v>204</v>
      </c>
      <c r="B214" s="62" t="s">
        <v>137</v>
      </c>
      <c r="C214" s="31">
        <v>269.45</v>
      </c>
      <c r="D214" s="40">
        <v>269.73333333333335</v>
      </c>
      <c r="E214" s="40">
        <v>264.7166666666667</v>
      </c>
      <c r="F214" s="40">
        <v>259.98333333333335</v>
      </c>
      <c r="G214" s="40">
        <v>254.9666666666667</v>
      </c>
      <c r="H214" s="40">
        <v>274.4666666666667</v>
      </c>
      <c r="I214" s="40">
        <v>279.48333333333335</v>
      </c>
      <c r="J214" s="40">
        <v>284.2166666666667</v>
      </c>
      <c r="K214" s="31">
        <v>274.75</v>
      </c>
      <c r="L214" s="31">
        <v>265</v>
      </c>
      <c r="M214" s="31">
        <v>60.145780000000002</v>
      </c>
      <c r="N214" s="1"/>
      <c r="O214" s="1"/>
    </row>
    <row r="215" spans="1:15" ht="12.75" customHeight="1">
      <c r="A215" s="33">
        <v>205</v>
      </c>
      <c r="B215" s="62" t="s">
        <v>138</v>
      </c>
      <c r="C215" s="31">
        <v>2641.6</v>
      </c>
      <c r="D215" s="40">
        <v>2643.2</v>
      </c>
      <c r="E215" s="40">
        <v>2625.8499999999995</v>
      </c>
      <c r="F215" s="40">
        <v>2610.0999999999995</v>
      </c>
      <c r="G215" s="40">
        <v>2592.7499999999991</v>
      </c>
      <c r="H215" s="40">
        <v>2658.95</v>
      </c>
      <c r="I215" s="40">
        <v>2676.3</v>
      </c>
      <c r="J215" s="40">
        <v>2692.05</v>
      </c>
      <c r="K215" s="31">
        <v>2660.55</v>
      </c>
      <c r="L215" s="31">
        <v>2627.45</v>
      </c>
      <c r="M215" s="31">
        <v>9.9121400000000008</v>
      </c>
      <c r="N215" s="1"/>
      <c r="O215" s="1"/>
    </row>
    <row r="216" spans="1:15" ht="12.75" customHeight="1">
      <c r="A216" s="33">
        <v>206</v>
      </c>
      <c r="B216" s="62" t="s">
        <v>282</v>
      </c>
      <c r="C216" s="31">
        <v>308.45</v>
      </c>
      <c r="D216" s="40">
        <v>310.01666666666665</v>
      </c>
      <c r="E216" s="40">
        <v>306.43333333333328</v>
      </c>
      <c r="F216" s="40">
        <v>304.41666666666663</v>
      </c>
      <c r="G216" s="40">
        <v>300.83333333333326</v>
      </c>
      <c r="H216" s="40">
        <v>312.0333333333333</v>
      </c>
      <c r="I216" s="40">
        <v>315.61666666666667</v>
      </c>
      <c r="J216" s="40">
        <v>317.63333333333333</v>
      </c>
      <c r="K216" s="31">
        <v>313.60000000000002</v>
      </c>
      <c r="L216" s="31">
        <v>308</v>
      </c>
      <c r="M216" s="31">
        <v>3.3350399999999998</v>
      </c>
      <c r="N216" s="1"/>
      <c r="O216" s="1"/>
    </row>
    <row r="217" spans="1:15" ht="12.75" customHeight="1">
      <c r="A217" s="33">
        <v>207</v>
      </c>
      <c r="B217" s="62" t="s">
        <v>424</v>
      </c>
      <c r="C217" s="31">
        <v>4096.8999999999996</v>
      </c>
      <c r="D217" s="40">
        <v>4129.7999999999993</v>
      </c>
      <c r="E217" s="40">
        <v>4019.6499999999987</v>
      </c>
      <c r="F217" s="40">
        <v>3942.3999999999996</v>
      </c>
      <c r="G217" s="40">
        <v>3832.2499999999991</v>
      </c>
      <c r="H217" s="40">
        <v>4207.0499999999984</v>
      </c>
      <c r="I217" s="40">
        <v>4317.2</v>
      </c>
      <c r="J217" s="40">
        <v>4394.449999999998</v>
      </c>
      <c r="K217" s="31">
        <v>4239.95</v>
      </c>
      <c r="L217" s="31">
        <v>4052.55</v>
      </c>
      <c r="M217" s="31">
        <v>0.32308999999999999</v>
      </c>
      <c r="N217" s="1"/>
      <c r="O217" s="1"/>
    </row>
    <row r="218" spans="1:15" ht="12.75" customHeight="1">
      <c r="A218" s="33">
        <v>208</v>
      </c>
      <c r="B218" s="62" t="s">
        <v>425</v>
      </c>
      <c r="C218" s="31">
        <v>755.35</v>
      </c>
      <c r="D218" s="40">
        <v>755.7166666666667</v>
      </c>
      <c r="E218" s="40">
        <v>743.03333333333342</v>
      </c>
      <c r="F218" s="40">
        <v>730.7166666666667</v>
      </c>
      <c r="G218" s="40">
        <v>718.03333333333342</v>
      </c>
      <c r="H218" s="40">
        <v>768.03333333333342</v>
      </c>
      <c r="I218" s="40">
        <v>780.71666666666681</v>
      </c>
      <c r="J218" s="40">
        <v>793.03333333333342</v>
      </c>
      <c r="K218" s="31">
        <v>768.4</v>
      </c>
      <c r="L218" s="31">
        <v>743.4</v>
      </c>
      <c r="M218" s="31">
        <v>4.35358</v>
      </c>
      <c r="N218" s="1"/>
      <c r="O218" s="1"/>
    </row>
    <row r="219" spans="1:15" ht="12.75" customHeight="1">
      <c r="A219" s="33">
        <v>209</v>
      </c>
      <c r="B219" s="62" t="s">
        <v>283</v>
      </c>
      <c r="C219" s="31">
        <v>41527.300000000003</v>
      </c>
      <c r="D219" s="40">
        <v>41808.433333333334</v>
      </c>
      <c r="E219" s="40">
        <v>41218.866666666669</v>
      </c>
      <c r="F219" s="40">
        <v>40910.433333333334</v>
      </c>
      <c r="G219" s="40">
        <v>40320.866666666669</v>
      </c>
      <c r="H219" s="40">
        <v>42116.866666666669</v>
      </c>
      <c r="I219" s="40">
        <v>42706.433333333334</v>
      </c>
      <c r="J219" s="40">
        <v>43014.866666666669</v>
      </c>
      <c r="K219" s="31">
        <v>42398</v>
      </c>
      <c r="L219" s="31">
        <v>41500</v>
      </c>
      <c r="M219" s="31">
        <v>1.7069999999999998E-2</v>
      </c>
      <c r="N219" s="1"/>
      <c r="O219" s="1"/>
    </row>
    <row r="220" spans="1:15" ht="12.75" customHeight="1">
      <c r="A220" s="33">
        <v>210</v>
      </c>
      <c r="B220" s="62" t="s">
        <v>426</v>
      </c>
      <c r="C220" s="31">
        <v>57.75</v>
      </c>
      <c r="D220" s="40">
        <v>58.216666666666669</v>
      </c>
      <c r="E220" s="40">
        <v>56.733333333333334</v>
      </c>
      <c r="F220" s="40">
        <v>55.716666666666669</v>
      </c>
      <c r="G220" s="40">
        <v>54.233333333333334</v>
      </c>
      <c r="H220" s="40">
        <v>59.233333333333334</v>
      </c>
      <c r="I220" s="40">
        <v>60.716666666666669</v>
      </c>
      <c r="J220" s="40">
        <v>61.733333333333334</v>
      </c>
      <c r="K220" s="31">
        <v>59.7</v>
      </c>
      <c r="L220" s="31">
        <v>57.2</v>
      </c>
      <c r="M220" s="31">
        <v>96.603229999999996</v>
      </c>
      <c r="N220" s="1"/>
      <c r="O220" s="1"/>
    </row>
    <row r="221" spans="1:15" ht="12.75" customHeight="1">
      <c r="A221" s="33">
        <v>211</v>
      </c>
      <c r="B221" s="62" t="s">
        <v>129</v>
      </c>
      <c r="C221" s="31">
        <v>2723.15</v>
      </c>
      <c r="D221" s="40">
        <v>2722.1333333333337</v>
      </c>
      <c r="E221" s="40">
        <v>2701.5666666666675</v>
      </c>
      <c r="F221" s="40">
        <v>2679.983333333334</v>
      </c>
      <c r="G221" s="40">
        <v>2659.4166666666679</v>
      </c>
      <c r="H221" s="40">
        <v>2743.7166666666672</v>
      </c>
      <c r="I221" s="40">
        <v>2764.2833333333338</v>
      </c>
      <c r="J221" s="40">
        <v>2785.8666666666668</v>
      </c>
      <c r="K221" s="31">
        <v>2742.7</v>
      </c>
      <c r="L221" s="31">
        <v>2700.55</v>
      </c>
      <c r="M221" s="31">
        <v>30.890409999999999</v>
      </c>
      <c r="N221" s="1"/>
      <c r="O221" s="1"/>
    </row>
    <row r="222" spans="1:15" ht="12.75" customHeight="1">
      <c r="A222" s="33">
        <v>212</v>
      </c>
      <c r="B222" s="62" t="s">
        <v>140</v>
      </c>
      <c r="C222" s="31">
        <v>923.5</v>
      </c>
      <c r="D222" s="40">
        <v>924.80000000000007</v>
      </c>
      <c r="E222" s="40">
        <v>917.70000000000016</v>
      </c>
      <c r="F222" s="40">
        <v>911.90000000000009</v>
      </c>
      <c r="G222" s="40">
        <v>904.80000000000018</v>
      </c>
      <c r="H222" s="40">
        <v>930.60000000000014</v>
      </c>
      <c r="I222" s="40">
        <v>937.7</v>
      </c>
      <c r="J222" s="40">
        <v>943.50000000000011</v>
      </c>
      <c r="K222" s="31">
        <v>931.9</v>
      </c>
      <c r="L222" s="31">
        <v>919</v>
      </c>
      <c r="M222" s="31">
        <v>87.677329999999998</v>
      </c>
      <c r="N222" s="1"/>
      <c r="O222" s="1"/>
    </row>
    <row r="223" spans="1:15" ht="12.75" customHeight="1">
      <c r="A223" s="33">
        <v>213</v>
      </c>
      <c r="B223" s="62" t="s">
        <v>141</v>
      </c>
      <c r="C223" s="31">
        <v>1274.4000000000001</v>
      </c>
      <c r="D223" s="40">
        <v>1271.7333333333333</v>
      </c>
      <c r="E223" s="40">
        <v>1262.7666666666667</v>
      </c>
      <c r="F223" s="40">
        <v>1251.1333333333332</v>
      </c>
      <c r="G223" s="40">
        <v>1242.1666666666665</v>
      </c>
      <c r="H223" s="40">
        <v>1283.3666666666668</v>
      </c>
      <c r="I223" s="40">
        <v>1292.3333333333335</v>
      </c>
      <c r="J223" s="40">
        <v>1303.9666666666669</v>
      </c>
      <c r="K223" s="31">
        <v>1280.7</v>
      </c>
      <c r="L223" s="31">
        <v>1260.0999999999999</v>
      </c>
      <c r="M223" s="31">
        <v>3.25251</v>
      </c>
      <c r="N223" s="1"/>
      <c r="O223" s="1"/>
    </row>
    <row r="224" spans="1:15" ht="12.75" customHeight="1">
      <c r="A224" s="33">
        <v>214</v>
      </c>
      <c r="B224" s="62" t="s">
        <v>142</v>
      </c>
      <c r="C224" s="31">
        <v>556.15</v>
      </c>
      <c r="D224" s="40">
        <v>559.48333333333323</v>
      </c>
      <c r="E224" s="40">
        <v>551.06666666666649</v>
      </c>
      <c r="F224" s="40">
        <v>545.98333333333323</v>
      </c>
      <c r="G224" s="40">
        <v>537.56666666666649</v>
      </c>
      <c r="H224" s="40">
        <v>564.56666666666649</v>
      </c>
      <c r="I224" s="40">
        <v>572.98333333333323</v>
      </c>
      <c r="J224" s="40">
        <v>578.06666666666649</v>
      </c>
      <c r="K224" s="31">
        <v>567.9</v>
      </c>
      <c r="L224" s="31">
        <v>554.4</v>
      </c>
      <c r="M224" s="31">
        <v>14.739039999999999</v>
      </c>
      <c r="N224" s="1"/>
      <c r="O224" s="1"/>
    </row>
    <row r="225" spans="1:15" ht="12.75" customHeight="1">
      <c r="A225" s="33">
        <v>215</v>
      </c>
      <c r="B225" s="62" t="s">
        <v>284</v>
      </c>
      <c r="C225" s="31">
        <v>563.04999999999995</v>
      </c>
      <c r="D225" s="40">
        <v>553</v>
      </c>
      <c r="E225" s="40">
        <v>533.29999999999995</v>
      </c>
      <c r="F225" s="40">
        <v>503.54999999999995</v>
      </c>
      <c r="G225" s="40">
        <v>483.84999999999991</v>
      </c>
      <c r="H225" s="40">
        <v>582.75</v>
      </c>
      <c r="I225" s="40">
        <v>602.45000000000005</v>
      </c>
      <c r="J225" s="40">
        <v>632.20000000000005</v>
      </c>
      <c r="K225" s="31">
        <v>572.70000000000005</v>
      </c>
      <c r="L225" s="31">
        <v>523.25</v>
      </c>
      <c r="M225" s="31">
        <v>23.470030000000001</v>
      </c>
      <c r="N225" s="1"/>
      <c r="O225" s="1"/>
    </row>
    <row r="226" spans="1:15" ht="12.75" customHeight="1">
      <c r="A226" s="33">
        <v>216</v>
      </c>
      <c r="B226" s="62" t="s">
        <v>427</v>
      </c>
      <c r="C226" s="31">
        <v>53.65</v>
      </c>
      <c r="D226" s="40">
        <v>53.916666666666664</v>
      </c>
      <c r="E226" s="40">
        <v>53.133333333333326</v>
      </c>
      <c r="F226" s="40">
        <v>52.61666666666666</v>
      </c>
      <c r="G226" s="40">
        <v>51.833333333333321</v>
      </c>
      <c r="H226" s="40">
        <v>54.43333333333333</v>
      </c>
      <c r="I226" s="40">
        <v>55.216666666666676</v>
      </c>
      <c r="J226" s="40">
        <v>55.733333333333334</v>
      </c>
      <c r="K226" s="31">
        <v>54.7</v>
      </c>
      <c r="L226" s="31">
        <v>53.4</v>
      </c>
      <c r="M226" s="31">
        <v>54.971969999999999</v>
      </c>
      <c r="N226" s="1"/>
      <c r="O226" s="1"/>
    </row>
    <row r="227" spans="1:15" ht="12.75" customHeight="1">
      <c r="A227" s="33">
        <v>217</v>
      </c>
      <c r="B227" s="62" t="s">
        <v>145</v>
      </c>
      <c r="C227" s="31">
        <v>77.75</v>
      </c>
      <c r="D227" s="40">
        <v>77.483333333333334</v>
      </c>
      <c r="E227" s="40">
        <v>75.816666666666663</v>
      </c>
      <c r="F227" s="40">
        <v>73.883333333333326</v>
      </c>
      <c r="G227" s="40">
        <v>72.216666666666654</v>
      </c>
      <c r="H227" s="40">
        <v>79.416666666666671</v>
      </c>
      <c r="I227" s="40">
        <v>81.083333333333329</v>
      </c>
      <c r="J227" s="40">
        <v>83.01666666666668</v>
      </c>
      <c r="K227" s="31">
        <v>79.150000000000006</v>
      </c>
      <c r="L227" s="31">
        <v>75.55</v>
      </c>
      <c r="M227" s="31">
        <v>568.49915999999996</v>
      </c>
      <c r="N227" s="1"/>
      <c r="O227" s="1"/>
    </row>
    <row r="228" spans="1:15" ht="12.75" customHeight="1">
      <c r="A228" s="33">
        <v>218</v>
      </c>
      <c r="B228" s="62" t="s">
        <v>144</v>
      </c>
      <c r="C228" s="31">
        <v>98.3</v>
      </c>
      <c r="D228" s="40">
        <v>98.833333333333329</v>
      </c>
      <c r="E228" s="40">
        <v>96.916666666666657</v>
      </c>
      <c r="F228" s="40">
        <v>95.533333333333331</v>
      </c>
      <c r="G228" s="40">
        <v>93.61666666666666</v>
      </c>
      <c r="H228" s="40">
        <v>100.21666666666665</v>
      </c>
      <c r="I228" s="40">
        <v>102.13333333333331</v>
      </c>
      <c r="J228" s="40">
        <v>103.51666666666665</v>
      </c>
      <c r="K228" s="31">
        <v>100.75</v>
      </c>
      <c r="L228" s="31">
        <v>97.45</v>
      </c>
      <c r="M228" s="31">
        <v>69.237530000000007</v>
      </c>
      <c r="N228" s="1"/>
      <c r="O228" s="1"/>
    </row>
    <row r="229" spans="1:15" ht="12.75" customHeight="1">
      <c r="A229" s="33">
        <v>219</v>
      </c>
      <c r="B229" s="62" t="s">
        <v>428</v>
      </c>
      <c r="C229" s="31">
        <v>803.75</v>
      </c>
      <c r="D229" s="40">
        <v>806.1</v>
      </c>
      <c r="E229" s="40">
        <v>797.65000000000009</v>
      </c>
      <c r="F229" s="40">
        <v>791.55000000000007</v>
      </c>
      <c r="G229" s="40">
        <v>783.10000000000014</v>
      </c>
      <c r="H229" s="40">
        <v>812.2</v>
      </c>
      <c r="I229" s="40">
        <v>820.65000000000009</v>
      </c>
      <c r="J229" s="40">
        <v>826.75</v>
      </c>
      <c r="K229" s="31">
        <v>814.55</v>
      </c>
      <c r="L229" s="31">
        <v>800</v>
      </c>
      <c r="M229" s="31">
        <v>0.12669</v>
      </c>
      <c r="N229" s="1"/>
      <c r="O229" s="1"/>
    </row>
    <row r="230" spans="1:15" ht="12.75" customHeight="1">
      <c r="A230" s="33">
        <v>220</v>
      </c>
      <c r="B230" s="62" t="s">
        <v>429</v>
      </c>
      <c r="C230" s="31">
        <v>473.95</v>
      </c>
      <c r="D230" s="40">
        <v>474.43333333333334</v>
      </c>
      <c r="E230" s="40">
        <v>465.51666666666665</v>
      </c>
      <c r="F230" s="40">
        <v>457.08333333333331</v>
      </c>
      <c r="G230" s="40">
        <v>448.16666666666663</v>
      </c>
      <c r="H230" s="40">
        <v>482.86666666666667</v>
      </c>
      <c r="I230" s="40">
        <v>491.7833333333333</v>
      </c>
      <c r="J230" s="40">
        <v>500.2166666666667</v>
      </c>
      <c r="K230" s="31">
        <v>483.35</v>
      </c>
      <c r="L230" s="31">
        <v>466</v>
      </c>
      <c r="M230" s="31">
        <v>3.9796900000000002</v>
      </c>
      <c r="N230" s="1"/>
      <c r="O230" s="1"/>
    </row>
    <row r="231" spans="1:15" ht="12.75" customHeight="1">
      <c r="A231" s="33">
        <v>221</v>
      </c>
      <c r="B231" s="62" t="s">
        <v>430</v>
      </c>
      <c r="C231" s="31">
        <v>26.6</v>
      </c>
      <c r="D231" s="40">
        <v>26.683333333333334</v>
      </c>
      <c r="E231" s="40">
        <v>26.416666666666668</v>
      </c>
      <c r="F231" s="40">
        <v>26.233333333333334</v>
      </c>
      <c r="G231" s="40">
        <v>25.966666666666669</v>
      </c>
      <c r="H231" s="40">
        <v>26.866666666666667</v>
      </c>
      <c r="I231" s="40">
        <v>27.133333333333333</v>
      </c>
      <c r="J231" s="40">
        <v>27.316666666666666</v>
      </c>
      <c r="K231" s="31">
        <v>26.95</v>
      </c>
      <c r="L231" s="31">
        <v>26.5</v>
      </c>
      <c r="M231" s="31">
        <v>24.983059999999998</v>
      </c>
      <c r="N231" s="1"/>
      <c r="O231" s="1"/>
    </row>
    <row r="232" spans="1:15" ht="12.75" customHeight="1">
      <c r="A232" s="33">
        <v>222</v>
      </c>
      <c r="B232" s="62" t="s">
        <v>159</v>
      </c>
      <c r="C232" s="31">
        <v>444.75</v>
      </c>
      <c r="D232" s="40">
        <v>445.0333333333333</v>
      </c>
      <c r="E232" s="40">
        <v>442.41666666666663</v>
      </c>
      <c r="F232" s="40">
        <v>440.08333333333331</v>
      </c>
      <c r="G232" s="40">
        <v>437.46666666666664</v>
      </c>
      <c r="H232" s="40">
        <v>447.36666666666662</v>
      </c>
      <c r="I232" s="40">
        <v>449.98333333333329</v>
      </c>
      <c r="J232" s="40">
        <v>452.31666666666661</v>
      </c>
      <c r="K232" s="31">
        <v>447.65</v>
      </c>
      <c r="L232" s="31">
        <v>442.7</v>
      </c>
      <c r="M232" s="31">
        <v>60.909010000000002</v>
      </c>
      <c r="N232" s="1"/>
      <c r="O232" s="1"/>
    </row>
    <row r="233" spans="1:15" ht="12.75" customHeight="1">
      <c r="A233" s="33">
        <v>223</v>
      </c>
      <c r="B233" s="62" t="s">
        <v>431</v>
      </c>
      <c r="C233" s="31">
        <v>108.05</v>
      </c>
      <c r="D233" s="40">
        <v>108.01666666666667</v>
      </c>
      <c r="E233" s="40">
        <v>107.23333333333333</v>
      </c>
      <c r="F233" s="40">
        <v>106.41666666666667</v>
      </c>
      <c r="G233" s="40">
        <v>105.63333333333334</v>
      </c>
      <c r="H233" s="40">
        <v>108.83333333333333</v>
      </c>
      <c r="I233" s="40">
        <v>109.61666666666666</v>
      </c>
      <c r="J233" s="40">
        <v>110.43333333333332</v>
      </c>
      <c r="K233" s="31">
        <v>108.8</v>
      </c>
      <c r="L233" s="31">
        <v>107.2</v>
      </c>
      <c r="M233" s="31">
        <v>1.9901500000000001</v>
      </c>
      <c r="N233" s="1"/>
      <c r="O233" s="1"/>
    </row>
    <row r="234" spans="1:15" ht="12.75" customHeight="1">
      <c r="A234" s="33">
        <v>224</v>
      </c>
      <c r="B234" s="62" t="s">
        <v>149</v>
      </c>
      <c r="C234" s="31">
        <v>209.7</v>
      </c>
      <c r="D234" s="40">
        <v>212.45000000000002</v>
      </c>
      <c r="E234" s="40">
        <v>206.25000000000003</v>
      </c>
      <c r="F234" s="40">
        <v>202.8</v>
      </c>
      <c r="G234" s="40">
        <v>196.60000000000002</v>
      </c>
      <c r="H234" s="40">
        <v>215.90000000000003</v>
      </c>
      <c r="I234" s="40">
        <v>222.10000000000002</v>
      </c>
      <c r="J234" s="40">
        <v>225.55000000000004</v>
      </c>
      <c r="K234" s="31">
        <v>218.65</v>
      </c>
      <c r="L234" s="31">
        <v>209</v>
      </c>
      <c r="M234" s="31">
        <v>45.492730000000002</v>
      </c>
      <c r="N234" s="1"/>
      <c r="O234" s="1"/>
    </row>
    <row r="235" spans="1:15" ht="12.75" customHeight="1">
      <c r="A235" s="33">
        <v>225</v>
      </c>
      <c r="B235" s="62" t="s">
        <v>139</v>
      </c>
      <c r="C235" s="31">
        <v>116.35</v>
      </c>
      <c r="D235" s="40">
        <v>115.81666666666666</v>
      </c>
      <c r="E235" s="40">
        <v>114.13333333333333</v>
      </c>
      <c r="F235" s="40">
        <v>111.91666666666666</v>
      </c>
      <c r="G235" s="40">
        <v>110.23333333333332</v>
      </c>
      <c r="H235" s="40">
        <v>118.03333333333333</v>
      </c>
      <c r="I235" s="40">
        <v>119.71666666666667</v>
      </c>
      <c r="J235" s="40">
        <v>121.93333333333334</v>
      </c>
      <c r="K235" s="31">
        <v>117.5</v>
      </c>
      <c r="L235" s="31">
        <v>113.6</v>
      </c>
      <c r="M235" s="31">
        <v>180.72793999999999</v>
      </c>
      <c r="N235" s="1"/>
      <c r="O235" s="1"/>
    </row>
    <row r="236" spans="1:15" ht="12.75" customHeight="1">
      <c r="A236" s="33">
        <v>226</v>
      </c>
      <c r="B236" s="62" t="s">
        <v>432</v>
      </c>
      <c r="C236" s="31">
        <v>59.25</v>
      </c>
      <c r="D236" s="40">
        <v>59.5</v>
      </c>
      <c r="E236" s="40">
        <v>58.4</v>
      </c>
      <c r="F236" s="40">
        <v>57.55</v>
      </c>
      <c r="G236" s="40">
        <v>56.449999999999996</v>
      </c>
      <c r="H236" s="40">
        <v>60.35</v>
      </c>
      <c r="I236" s="40">
        <v>61.449999999999996</v>
      </c>
      <c r="J236" s="40">
        <v>62.300000000000004</v>
      </c>
      <c r="K236" s="31">
        <v>60.6</v>
      </c>
      <c r="L236" s="31">
        <v>58.65</v>
      </c>
      <c r="M236" s="31">
        <v>46.824599999999997</v>
      </c>
      <c r="N236" s="1"/>
      <c r="O236" s="1"/>
    </row>
    <row r="237" spans="1:15" ht="12.75" customHeight="1">
      <c r="A237" s="33">
        <v>227</v>
      </c>
      <c r="B237" s="62" t="s">
        <v>150</v>
      </c>
      <c r="C237" s="31">
        <v>2905.5</v>
      </c>
      <c r="D237" s="40">
        <v>2909.7000000000003</v>
      </c>
      <c r="E237" s="40">
        <v>2880.8000000000006</v>
      </c>
      <c r="F237" s="40">
        <v>2856.1000000000004</v>
      </c>
      <c r="G237" s="40">
        <v>2827.2000000000007</v>
      </c>
      <c r="H237" s="40">
        <v>2934.4000000000005</v>
      </c>
      <c r="I237" s="40">
        <v>2963.3</v>
      </c>
      <c r="J237" s="40">
        <v>2988.0000000000005</v>
      </c>
      <c r="K237" s="31">
        <v>2938.6</v>
      </c>
      <c r="L237" s="31">
        <v>2885</v>
      </c>
      <c r="M237" s="31">
        <v>1.3160400000000001</v>
      </c>
      <c r="N237" s="1"/>
      <c r="O237" s="1"/>
    </row>
    <row r="238" spans="1:15" ht="12.75" customHeight="1">
      <c r="A238" s="33">
        <v>228</v>
      </c>
      <c r="B238" s="62" t="s">
        <v>285</v>
      </c>
      <c r="C238" s="31">
        <v>277.5</v>
      </c>
      <c r="D238" s="40">
        <v>277.85000000000002</v>
      </c>
      <c r="E238" s="40">
        <v>275.25000000000006</v>
      </c>
      <c r="F238" s="40">
        <v>273.00000000000006</v>
      </c>
      <c r="G238" s="40">
        <v>270.40000000000009</v>
      </c>
      <c r="H238" s="40">
        <v>280.10000000000002</v>
      </c>
      <c r="I238" s="40">
        <v>282.69999999999993</v>
      </c>
      <c r="J238" s="40">
        <v>284.95</v>
      </c>
      <c r="K238" s="31">
        <v>280.45</v>
      </c>
      <c r="L238" s="31">
        <v>275.60000000000002</v>
      </c>
      <c r="M238" s="31">
        <v>6.65151</v>
      </c>
      <c r="N238" s="1"/>
      <c r="O238" s="1"/>
    </row>
    <row r="239" spans="1:15" ht="12.75" customHeight="1">
      <c r="A239" s="33">
        <v>229</v>
      </c>
      <c r="B239" s="62" t="s">
        <v>146</v>
      </c>
      <c r="C239" s="31">
        <v>127.2</v>
      </c>
      <c r="D239" s="40">
        <v>126.95</v>
      </c>
      <c r="E239" s="40">
        <v>125</v>
      </c>
      <c r="F239" s="40">
        <v>122.8</v>
      </c>
      <c r="G239" s="40">
        <v>120.85</v>
      </c>
      <c r="H239" s="40">
        <v>129.15</v>
      </c>
      <c r="I239" s="40">
        <v>131.10000000000002</v>
      </c>
      <c r="J239" s="40">
        <v>133.30000000000001</v>
      </c>
      <c r="K239" s="31">
        <v>128.9</v>
      </c>
      <c r="L239" s="31">
        <v>124.75</v>
      </c>
      <c r="M239" s="31">
        <v>77.866780000000006</v>
      </c>
      <c r="N239" s="1"/>
      <c r="O239" s="1"/>
    </row>
    <row r="240" spans="1:15" ht="12.75" customHeight="1">
      <c r="A240" s="33">
        <v>230</v>
      </c>
      <c r="B240" s="62" t="s">
        <v>148</v>
      </c>
      <c r="C240" s="31">
        <v>380.4</v>
      </c>
      <c r="D240" s="40">
        <v>381.8</v>
      </c>
      <c r="E240" s="40">
        <v>377.05</v>
      </c>
      <c r="F240" s="40">
        <v>373.7</v>
      </c>
      <c r="G240" s="40">
        <v>368.95</v>
      </c>
      <c r="H240" s="40">
        <v>385.15000000000003</v>
      </c>
      <c r="I240" s="40">
        <v>389.90000000000003</v>
      </c>
      <c r="J240" s="40">
        <v>393.25000000000006</v>
      </c>
      <c r="K240" s="31">
        <v>386.55</v>
      </c>
      <c r="L240" s="31">
        <v>378.45</v>
      </c>
      <c r="M240" s="31">
        <v>39.021140000000003</v>
      </c>
      <c r="N240" s="1"/>
      <c r="O240" s="1"/>
    </row>
    <row r="241" spans="1:15" ht="12.75" customHeight="1">
      <c r="A241" s="33">
        <v>231</v>
      </c>
      <c r="B241" s="62" t="s">
        <v>156</v>
      </c>
      <c r="C241" s="31">
        <v>89.3</v>
      </c>
      <c r="D241" s="40">
        <v>90.183333333333323</v>
      </c>
      <c r="E241" s="40">
        <v>87.96666666666664</v>
      </c>
      <c r="F241" s="40">
        <v>86.633333333333312</v>
      </c>
      <c r="G241" s="40">
        <v>84.416666666666629</v>
      </c>
      <c r="H241" s="40">
        <v>91.516666666666652</v>
      </c>
      <c r="I241" s="40">
        <v>93.73333333333332</v>
      </c>
      <c r="J241" s="40">
        <v>95.066666666666663</v>
      </c>
      <c r="K241" s="31">
        <v>92.4</v>
      </c>
      <c r="L241" s="31">
        <v>88.85</v>
      </c>
      <c r="M241" s="31">
        <v>181.34295</v>
      </c>
      <c r="N241" s="1"/>
      <c r="O241" s="1"/>
    </row>
    <row r="242" spans="1:15" ht="12.75" customHeight="1">
      <c r="A242" s="33">
        <v>232</v>
      </c>
      <c r="B242" s="62" t="s">
        <v>433</v>
      </c>
      <c r="C242" s="31">
        <v>23.85</v>
      </c>
      <c r="D242" s="40">
        <v>23.966666666666669</v>
      </c>
      <c r="E242" s="40">
        <v>23.633333333333336</v>
      </c>
      <c r="F242" s="40">
        <v>23.416666666666668</v>
      </c>
      <c r="G242" s="40">
        <v>23.083333333333336</v>
      </c>
      <c r="H242" s="40">
        <v>24.183333333333337</v>
      </c>
      <c r="I242" s="40">
        <v>24.516666666666666</v>
      </c>
      <c r="J242" s="40">
        <v>24.733333333333338</v>
      </c>
      <c r="K242" s="31">
        <v>24.3</v>
      </c>
      <c r="L242" s="31">
        <v>23.75</v>
      </c>
      <c r="M242" s="31">
        <v>41.476529999999997</v>
      </c>
      <c r="N242" s="1"/>
      <c r="O242" s="1"/>
    </row>
    <row r="243" spans="1:15" ht="12.75" customHeight="1">
      <c r="A243" s="33">
        <v>233</v>
      </c>
      <c r="B243" s="62" t="s">
        <v>158</v>
      </c>
      <c r="C243" s="31">
        <v>627.79999999999995</v>
      </c>
      <c r="D243" s="40">
        <v>633.13333333333333</v>
      </c>
      <c r="E243" s="40">
        <v>620.26666666666665</v>
      </c>
      <c r="F243" s="40">
        <v>612.73333333333335</v>
      </c>
      <c r="G243" s="40">
        <v>599.86666666666667</v>
      </c>
      <c r="H243" s="40">
        <v>640.66666666666663</v>
      </c>
      <c r="I243" s="40">
        <v>653.53333333333319</v>
      </c>
      <c r="J243" s="40">
        <v>661.06666666666661</v>
      </c>
      <c r="K243" s="31">
        <v>646</v>
      </c>
      <c r="L243" s="31">
        <v>625.6</v>
      </c>
      <c r="M243" s="31">
        <v>19.756329999999998</v>
      </c>
      <c r="N243" s="1"/>
      <c r="O243" s="1"/>
    </row>
    <row r="244" spans="1:15" ht="12.75" customHeight="1">
      <c r="A244" s="33">
        <v>234</v>
      </c>
      <c r="B244" s="62" t="s">
        <v>434</v>
      </c>
      <c r="C244" s="31">
        <v>32.25</v>
      </c>
      <c r="D244" s="40">
        <v>32.416666666666664</v>
      </c>
      <c r="E244" s="40">
        <v>31.983333333333327</v>
      </c>
      <c r="F244" s="40">
        <v>31.716666666666661</v>
      </c>
      <c r="G244" s="40">
        <v>31.283333333333324</v>
      </c>
      <c r="H244" s="40">
        <v>32.68333333333333</v>
      </c>
      <c r="I244" s="40">
        <v>33.116666666666667</v>
      </c>
      <c r="J244" s="40">
        <v>33.383333333333333</v>
      </c>
      <c r="K244" s="31">
        <v>32.85</v>
      </c>
      <c r="L244" s="31">
        <v>32.15</v>
      </c>
      <c r="M244" s="31">
        <v>243.07838000000001</v>
      </c>
      <c r="N244" s="1"/>
      <c r="O244" s="1"/>
    </row>
    <row r="245" spans="1:15" ht="12.75" customHeight="1">
      <c r="A245" s="33">
        <v>235</v>
      </c>
      <c r="B245" s="62" t="s">
        <v>435</v>
      </c>
      <c r="C245" s="31">
        <v>1421.2</v>
      </c>
      <c r="D245" s="40">
        <v>1429.7</v>
      </c>
      <c r="E245" s="40">
        <v>1408.5</v>
      </c>
      <c r="F245" s="40">
        <v>1395.8</v>
      </c>
      <c r="G245" s="40">
        <v>1374.6</v>
      </c>
      <c r="H245" s="40">
        <v>1442.4</v>
      </c>
      <c r="I245" s="40">
        <v>1463.6000000000004</v>
      </c>
      <c r="J245" s="40">
        <v>1476.3000000000002</v>
      </c>
      <c r="K245" s="31">
        <v>1450.9</v>
      </c>
      <c r="L245" s="31">
        <v>1417</v>
      </c>
      <c r="M245" s="31">
        <v>0.38057000000000002</v>
      </c>
      <c r="N245" s="1"/>
      <c r="O245" s="1"/>
    </row>
    <row r="246" spans="1:15" ht="12.75" customHeight="1">
      <c r="A246" s="33">
        <v>236</v>
      </c>
      <c r="B246" s="62" t="s">
        <v>436</v>
      </c>
      <c r="C246" s="31">
        <v>319.89999999999998</v>
      </c>
      <c r="D246" s="40">
        <v>319.85000000000002</v>
      </c>
      <c r="E246" s="40">
        <v>316.15000000000003</v>
      </c>
      <c r="F246" s="40">
        <v>312.40000000000003</v>
      </c>
      <c r="G246" s="40">
        <v>308.70000000000005</v>
      </c>
      <c r="H246" s="40">
        <v>323.60000000000002</v>
      </c>
      <c r="I246" s="40">
        <v>327.30000000000007</v>
      </c>
      <c r="J246" s="40">
        <v>331.05</v>
      </c>
      <c r="K246" s="31">
        <v>323.55</v>
      </c>
      <c r="L246" s="31">
        <v>316.10000000000002</v>
      </c>
      <c r="M246" s="31">
        <v>0.64102000000000003</v>
      </c>
      <c r="N246" s="1"/>
      <c r="O246" s="1"/>
    </row>
    <row r="247" spans="1:15" ht="12.75" customHeight="1">
      <c r="A247" s="33">
        <v>237</v>
      </c>
      <c r="B247" s="62" t="s">
        <v>147</v>
      </c>
      <c r="C247" s="31">
        <v>476.5</v>
      </c>
      <c r="D247" s="40">
        <v>479.95</v>
      </c>
      <c r="E247" s="40">
        <v>470.84999999999997</v>
      </c>
      <c r="F247" s="40">
        <v>465.2</v>
      </c>
      <c r="G247" s="40">
        <v>456.09999999999997</v>
      </c>
      <c r="H247" s="40">
        <v>485.59999999999997</v>
      </c>
      <c r="I247" s="40">
        <v>494.7</v>
      </c>
      <c r="J247" s="40">
        <v>500.34999999999997</v>
      </c>
      <c r="K247" s="31">
        <v>489.05</v>
      </c>
      <c r="L247" s="31">
        <v>474.3</v>
      </c>
      <c r="M247" s="31">
        <v>8.3407800000000005</v>
      </c>
      <c r="N247" s="1"/>
      <c r="O247" s="1"/>
    </row>
    <row r="248" spans="1:15" ht="12.75" customHeight="1">
      <c r="A248" s="33">
        <v>238</v>
      </c>
      <c r="B248" s="62" t="s">
        <v>153</v>
      </c>
      <c r="C248" s="31">
        <v>161.9</v>
      </c>
      <c r="D248" s="40">
        <v>162.48333333333335</v>
      </c>
      <c r="E248" s="40">
        <v>160.06666666666669</v>
      </c>
      <c r="F248" s="40">
        <v>158.23333333333335</v>
      </c>
      <c r="G248" s="40">
        <v>155.81666666666669</v>
      </c>
      <c r="H248" s="40">
        <v>164.31666666666669</v>
      </c>
      <c r="I248" s="40">
        <v>166.73333333333332</v>
      </c>
      <c r="J248" s="40">
        <v>168.56666666666669</v>
      </c>
      <c r="K248" s="31">
        <v>164.9</v>
      </c>
      <c r="L248" s="31">
        <v>160.65</v>
      </c>
      <c r="M248" s="31">
        <v>59.400410000000001</v>
      </c>
      <c r="N248" s="1"/>
      <c r="O248" s="1"/>
    </row>
    <row r="249" spans="1:15" ht="12.75" customHeight="1">
      <c r="A249" s="33">
        <v>239</v>
      </c>
      <c r="B249" s="62" t="s">
        <v>152</v>
      </c>
      <c r="C249" s="31">
        <v>1308.7</v>
      </c>
      <c r="D249" s="40">
        <v>1296.2333333333333</v>
      </c>
      <c r="E249" s="40">
        <v>1274.4666666666667</v>
      </c>
      <c r="F249" s="40">
        <v>1240.2333333333333</v>
      </c>
      <c r="G249" s="40">
        <v>1218.4666666666667</v>
      </c>
      <c r="H249" s="40">
        <v>1330.4666666666667</v>
      </c>
      <c r="I249" s="40">
        <v>1352.2333333333336</v>
      </c>
      <c r="J249" s="40">
        <v>1386.4666666666667</v>
      </c>
      <c r="K249" s="31">
        <v>1318</v>
      </c>
      <c r="L249" s="31">
        <v>1262</v>
      </c>
      <c r="M249" s="31">
        <v>46.36121</v>
      </c>
      <c r="N249" s="1"/>
      <c r="O249" s="1"/>
    </row>
    <row r="250" spans="1:15" ht="12.75" customHeight="1">
      <c r="A250" s="33">
        <v>240</v>
      </c>
      <c r="B250" s="62" t="s">
        <v>437</v>
      </c>
      <c r="C250" s="31">
        <v>15.7</v>
      </c>
      <c r="D250" s="40">
        <v>15.833333333333334</v>
      </c>
      <c r="E250" s="40">
        <v>15.366666666666667</v>
      </c>
      <c r="F250" s="40">
        <v>15.033333333333333</v>
      </c>
      <c r="G250" s="40">
        <v>14.566666666666666</v>
      </c>
      <c r="H250" s="40">
        <v>16.166666666666668</v>
      </c>
      <c r="I250" s="40">
        <v>16.633333333333333</v>
      </c>
      <c r="J250" s="40">
        <v>16.966666666666669</v>
      </c>
      <c r="K250" s="31">
        <v>16.3</v>
      </c>
      <c r="L250" s="31">
        <v>15.5</v>
      </c>
      <c r="M250" s="31">
        <v>298.35327000000001</v>
      </c>
      <c r="N250" s="1"/>
      <c r="O250" s="1"/>
    </row>
    <row r="251" spans="1:15" ht="12.75" customHeight="1">
      <c r="A251" s="33">
        <v>241</v>
      </c>
      <c r="B251" s="62" t="s">
        <v>188</v>
      </c>
      <c r="C251" s="31">
        <v>4306.8999999999996</v>
      </c>
      <c r="D251" s="40">
        <v>4329.7</v>
      </c>
      <c r="E251" s="40">
        <v>4259.45</v>
      </c>
      <c r="F251" s="40">
        <v>4212</v>
      </c>
      <c r="G251" s="40">
        <v>4141.75</v>
      </c>
      <c r="H251" s="40">
        <v>4377.1499999999996</v>
      </c>
      <c r="I251" s="40">
        <v>4447.3999999999996</v>
      </c>
      <c r="J251" s="40">
        <v>4494.8499999999995</v>
      </c>
      <c r="K251" s="31">
        <v>4399.95</v>
      </c>
      <c r="L251" s="31">
        <v>4282.25</v>
      </c>
      <c r="M251" s="31">
        <v>2.4219200000000001</v>
      </c>
      <c r="N251" s="1"/>
      <c r="O251" s="1"/>
    </row>
    <row r="252" spans="1:15" ht="12.75" customHeight="1">
      <c r="A252" s="33">
        <v>242</v>
      </c>
      <c r="B252" s="62" t="s">
        <v>154</v>
      </c>
      <c r="C252" s="31">
        <v>1265</v>
      </c>
      <c r="D252" s="40">
        <v>1269.2333333333333</v>
      </c>
      <c r="E252" s="40">
        <v>1259.1166666666668</v>
      </c>
      <c r="F252" s="40">
        <v>1253.2333333333333</v>
      </c>
      <c r="G252" s="40">
        <v>1243.1166666666668</v>
      </c>
      <c r="H252" s="40">
        <v>1275.1166666666668</v>
      </c>
      <c r="I252" s="40">
        <v>1285.2333333333331</v>
      </c>
      <c r="J252" s="40">
        <v>1291.1166666666668</v>
      </c>
      <c r="K252" s="31">
        <v>1279.3499999999999</v>
      </c>
      <c r="L252" s="31">
        <v>1263.3499999999999</v>
      </c>
      <c r="M252" s="31">
        <v>72.394670000000005</v>
      </c>
      <c r="N252" s="1"/>
      <c r="O252" s="1"/>
    </row>
    <row r="253" spans="1:15" ht="12.75" customHeight="1">
      <c r="A253" s="33">
        <v>243</v>
      </c>
      <c r="B253" s="62" t="s">
        <v>155</v>
      </c>
      <c r="C253" s="31">
        <v>596.45000000000005</v>
      </c>
      <c r="D253" s="40">
        <v>596.66666666666663</v>
      </c>
      <c r="E253" s="40">
        <v>591.08333333333326</v>
      </c>
      <c r="F253" s="40">
        <v>585.71666666666658</v>
      </c>
      <c r="G253" s="40">
        <v>580.13333333333321</v>
      </c>
      <c r="H253" s="40">
        <v>602.0333333333333</v>
      </c>
      <c r="I253" s="40">
        <v>607.61666666666656</v>
      </c>
      <c r="J253" s="40">
        <v>612.98333333333335</v>
      </c>
      <c r="K253" s="31">
        <v>602.25</v>
      </c>
      <c r="L253" s="31">
        <v>591.29999999999995</v>
      </c>
      <c r="M253" s="31">
        <v>3.3802400000000001</v>
      </c>
      <c r="N253" s="1"/>
      <c r="O253" s="1"/>
    </row>
    <row r="254" spans="1:15" ht="12.75" customHeight="1">
      <c r="A254" s="33">
        <v>244</v>
      </c>
      <c r="B254" s="62" t="s">
        <v>151</v>
      </c>
      <c r="C254" s="31">
        <v>2475.0500000000002</v>
      </c>
      <c r="D254" s="40">
        <v>2482</v>
      </c>
      <c r="E254" s="40">
        <v>2455.0500000000002</v>
      </c>
      <c r="F254" s="40">
        <v>2435.0500000000002</v>
      </c>
      <c r="G254" s="40">
        <v>2408.1000000000004</v>
      </c>
      <c r="H254" s="40">
        <v>2502</v>
      </c>
      <c r="I254" s="40">
        <v>2528.9499999999998</v>
      </c>
      <c r="J254" s="40">
        <v>2548.9499999999998</v>
      </c>
      <c r="K254" s="31">
        <v>2508.9499999999998</v>
      </c>
      <c r="L254" s="31">
        <v>2462</v>
      </c>
      <c r="M254" s="31">
        <v>7.4865199999999996</v>
      </c>
      <c r="N254" s="1"/>
      <c r="O254" s="1"/>
    </row>
    <row r="255" spans="1:15" ht="12.75" customHeight="1">
      <c r="A255" s="33">
        <v>245</v>
      </c>
      <c r="B255" s="62" t="s">
        <v>157</v>
      </c>
      <c r="C255" s="31">
        <v>727.2</v>
      </c>
      <c r="D255" s="40">
        <v>728</v>
      </c>
      <c r="E255" s="40">
        <v>722.25</v>
      </c>
      <c r="F255" s="40">
        <v>717.3</v>
      </c>
      <c r="G255" s="40">
        <v>711.55</v>
      </c>
      <c r="H255" s="40">
        <v>732.95</v>
      </c>
      <c r="I255" s="40">
        <v>738.7</v>
      </c>
      <c r="J255" s="40">
        <v>743.65000000000009</v>
      </c>
      <c r="K255" s="31">
        <v>733.75</v>
      </c>
      <c r="L255" s="31">
        <v>723.05</v>
      </c>
      <c r="M255" s="31">
        <v>9.4857200000000006</v>
      </c>
      <c r="N255" s="1"/>
      <c r="O255" s="1"/>
    </row>
    <row r="256" spans="1:15" ht="12.75" customHeight="1">
      <c r="A256" s="33">
        <v>246</v>
      </c>
      <c r="B256" s="62" t="s">
        <v>438</v>
      </c>
      <c r="C256" s="31">
        <v>2311.0500000000002</v>
      </c>
      <c r="D256" s="40">
        <v>2323.5333333333333</v>
      </c>
      <c r="E256" s="40">
        <v>2248.0666666666666</v>
      </c>
      <c r="F256" s="40">
        <v>2185.0833333333335</v>
      </c>
      <c r="G256" s="40">
        <v>2109.6166666666668</v>
      </c>
      <c r="H256" s="40">
        <v>2386.5166666666664</v>
      </c>
      <c r="I256" s="40">
        <v>2461.9833333333327</v>
      </c>
      <c r="J256" s="40">
        <v>2524.9666666666662</v>
      </c>
      <c r="K256" s="31">
        <v>2399</v>
      </c>
      <c r="L256" s="31">
        <v>2260.5500000000002</v>
      </c>
      <c r="M256" s="31">
        <v>0.66229000000000005</v>
      </c>
      <c r="N256" s="1"/>
      <c r="O256" s="1"/>
    </row>
    <row r="257" spans="1:15" ht="12.75" customHeight="1">
      <c r="A257" s="33">
        <v>247</v>
      </c>
      <c r="B257" s="62" t="s">
        <v>161</v>
      </c>
      <c r="C257" s="31">
        <v>3360.1</v>
      </c>
      <c r="D257" s="40">
        <v>3365.7000000000003</v>
      </c>
      <c r="E257" s="40">
        <v>3327.4000000000005</v>
      </c>
      <c r="F257" s="40">
        <v>3294.7000000000003</v>
      </c>
      <c r="G257" s="40">
        <v>3256.4000000000005</v>
      </c>
      <c r="H257" s="40">
        <v>3398.4000000000005</v>
      </c>
      <c r="I257" s="40">
        <v>3436.7000000000007</v>
      </c>
      <c r="J257" s="40">
        <v>3469.4000000000005</v>
      </c>
      <c r="K257" s="31">
        <v>3404</v>
      </c>
      <c r="L257" s="31">
        <v>3333</v>
      </c>
      <c r="M257" s="31">
        <v>0.83</v>
      </c>
      <c r="N257" s="1"/>
      <c r="O257" s="1"/>
    </row>
    <row r="258" spans="1:15" ht="12.75" customHeight="1">
      <c r="A258" s="33">
        <v>248</v>
      </c>
      <c r="B258" s="62" t="s">
        <v>439</v>
      </c>
      <c r="C258" s="31">
        <v>1008.1</v>
      </c>
      <c r="D258" s="40">
        <v>1016.3833333333333</v>
      </c>
      <c r="E258" s="40">
        <v>992.7166666666667</v>
      </c>
      <c r="F258" s="40">
        <v>977.33333333333337</v>
      </c>
      <c r="G258" s="40">
        <v>953.66666666666674</v>
      </c>
      <c r="H258" s="40">
        <v>1031.7666666666667</v>
      </c>
      <c r="I258" s="40">
        <v>1055.4333333333334</v>
      </c>
      <c r="J258" s="40">
        <v>1070.8166666666666</v>
      </c>
      <c r="K258" s="31">
        <v>1040.05</v>
      </c>
      <c r="L258" s="31">
        <v>1001</v>
      </c>
      <c r="M258" s="31">
        <v>3.3989500000000001</v>
      </c>
      <c r="N258" s="1"/>
      <c r="O258" s="1"/>
    </row>
    <row r="259" spans="1:15" ht="12.75" customHeight="1">
      <c r="A259" s="33">
        <v>249</v>
      </c>
      <c r="B259" s="62" t="s">
        <v>440</v>
      </c>
      <c r="C259" s="31">
        <v>721.3</v>
      </c>
      <c r="D259" s="40">
        <v>722.26666666666677</v>
      </c>
      <c r="E259" s="40">
        <v>714.03333333333353</v>
      </c>
      <c r="F259" s="40">
        <v>706.76666666666677</v>
      </c>
      <c r="G259" s="40">
        <v>698.53333333333353</v>
      </c>
      <c r="H259" s="40">
        <v>729.53333333333353</v>
      </c>
      <c r="I259" s="40">
        <v>737.76666666666688</v>
      </c>
      <c r="J259" s="40">
        <v>745.03333333333353</v>
      </c>
      <c r="K259" s="31">
        <v>730.5</v>
      </c>
      <c r="L259" s="31">
        <v>715</v>
      </c>
      <c r="M259" s="31">
        <v>3.7873299999999999</v>
      </c>
      <c r="N259" s="1"/>
      <c r="O259" s="1"/>
    </row>
    <row r="260" spans="1:15" ht="12.75" customHeight="1">
      <c r="A260" s="33">
        <v>250</v>
      </c>
      <c r="B260" s="62" t="s">
        <v>441</v>
      </c>
      <c r="C260" s="31">
        <v>319.14999999999998</v>
      </c>
      <c r="D260" s="40">
        <v>319.11666666666662</v>
      </c>
      <c r="E260" s="40">
        <v>316.33333333333326</v>
      </c>
      <c r="F260" s="40">
        <v>313.51666666666665</v>
      </c>
      <c r="G260" s="40">
        <v>310.73333333333329</v>
      </c>
      <c r="H260" s="40">
        <v>321.93333333333322</v>
      </c>
      <c r="I260" s="40">
        <v>324.71666666666664</v>
      </c>
      <c r="J260" s="40">
        <v>327.53333333333319</v>
      </c>
      <c r="K260" s="31">
        <v>321.89999999999998</v>
      </c>
      <c r="L260" s="31">
        <v>316.3</v>
      </c>
      <c r="M260" s="31">
        <v>3.6210300000000002</v>
      </c>
      <c r="N260" s="1"/>
      <c r="O260" s="1"/>
    </row>
    <row r="261" spans="1:15" ht="12.75" customHeight="1">
      <c r="A261" s="33">
        <v>251</v>
      </c>
      <c r="B261" s="62" t="s">
        <v>442</v>
      </c>
      <c r="C261" s="31">
        <v>71.5</v>
      </c>
      <c r="D261" s="40">
        <v>71.75</v>
      </c>
      <c r="E261" s="40">
        <v>70.55</v>
      </c>
      <c r="F261" s="40">
        <v>69.599999999999994</v>
      </c>
      <c r="G261" s="40">
        <v>68.399999999999991</v>
      </c>
      <c r="H261" s="40">
        <v>72.7</v>
      </c>
      <c r="I261" s="40">
        <v>73.899999999999991</v>
      </c>
      <c r="J261" s="40">
        <v>74.850000000000009</v>
      </c>
      <c r="K261" s="31">
        <v>72.95</v>
      </c>
      <c r="L261" s="31">
        <v>70.8</v>
      </c>
      <c r="M261" s="31">
        <v>9.6032399999999996</v>
      </c>
      <c r="N261" s="1"/>
      <c r="O261" s="1"/>
    </row>
    <row r="262" spans="1:15" ht="12.75" customHeight="1">
      <c r="A262" s="33">
        <v>252</v>
      </c>
      <c r="B262" s="62" t="s">
        <v>286</v>
      </c>
      <c r="C262" s="31">
        <v>261.39999999999998</v>
      </c>
      <c r="D262" s="40">
        <v>264.59999999999997</v>
      </c>
      <c r="E262" s="40">
        <v>256.79999999999995</v>
      </c>
      <c r="F262" s="40">
        <v>252.2</v>
      </c>
      <c r="G262" s="40">
        <v>244.39999999999998</v>
      </c>
      <c r="H262" s="40">
        <v>269.19999999999993</v>
      </c>
      <c r="I262" s="40">
        <v>277</v>
      </c>
      <c r="J262" s="40">
        <v>281.59999999999991</v>
      </c>
      <c r="K262" s="31">
        <v>272.39999999999998</v>
      </c>
      <c r="L262" s="31">
        <v>260</v>
      </c>
      <c r="M262" s="31">
        <v>23.991790000000002</v>
      </c>
      <c r="N262" s="1"/>
      <c r="O262" s="1"/>
    </row>
    <row r="263" spans="1:15" ht="12.75" customHeight="1">
      <c r="A263" s="33">
        <v>253</v>
      </c>
      <c r="B263" s="62" t="s">
        <v>162</v>
      </c>
      <c r="C263" s="31">
        <v>746.5</v>
      </c>
      <c r="D263" s="40">
        <v>749.68333333333339</v>
      </c>
      <c r="E263" s="40">
        <v>740.66666666666674</v>
      </c>
      <c r="F263" s="40">
        <v>734.83333333333337</v>
      </c>
      <c r="G263" s="40">
        <v>725.81666666666672</v>
      </c>
      <c r="H263" s="40">
        <v>755.51666666666677</v>
      </c>
      <c r="I263" s="40">
        <v>764.53333333333342</v>
      </c>
      <c r="J263" s="40">
        <v>770.36666666666679</v>
      </c>
      <c r="K263" s="31">
        <v>758.7</v>
      </c>
      <c r="L263" s="31">
        <v>743.85</v>
      </c>
      <c r="M263" s="31">
        <v>17.046790000000001</v>
      </c>
      <c r="N263" s="1"/>
      <c r="O263" s="1"/>
    </row>
    <row r="264" spans="1:15" ht="12.75" customHeight="1">
      <c r="A264" s="33">
        <v>254</v>
      </c>
      <c r="B264" s="62" t="s">
        <v>443</v>
      </c>
      <c r="C264" s="31">
        <v>100.05</v>
      </c>
      <c r="D264" s="40">
        <v>100.18333333333334</v>
      </c>
      <c r="E264" s="40">
        <v>98.566666666666677</v>
      </c>
      <c r="F264" s="40">
        <v>97.083333333333343</v>
      </c>
      <c r="G264" s="40">
        <v>95.466666666666683</v>
      </c>
      <c r="H264" s="40">
        <v>101.66666666666667</v>
      </c>
      <c r="I264" s="40">
        <v>103.28333333333335</v>
      </c>
      <c r="J264" s="40">
        <v>104.76666666666667</v>
      </c>
      <c r="K264" s="31">
        <v>101.8</v>
      </c>
      <c r="L264" s="31">
        <v>98.7</v>
      </c>
      <c r="M264" s="31">
        <v>26.35097</v>
      </c>
      <c r="N264" s="1"/>
      <c r="O264" s="1"/>
    </row>
    <row r="265" spans="1:15" ht="12.75" customHeight="1">
      <c r="A265" s="33">
        <v>255</v>
      </c>
      <c r="B265" s="62" t="s">
        <v>444</v>
      </c>
      <c r="C265" s="31">
        <v>324.75</v>
      </c>
      <c r="D265" s="40">
        <v>323.36666666666662</v>
      </c>
      <c r="E265" s="40">
        <v>318.43333333333322</v>
      </c>
      <c r="F265" s="40">
        <v>312.11666666666662</v>
      </c>
      <c r="G265" s="40">
        <v>307.18333333333322</v>
      </c>
      <c r="H265" s="40">
        <v>329.68333333333322</v>
      </c>
      <c r="I265" s="40">
        <v>334.61666666666662</v>
      </c>
      <c r="J265" s="40">
        <v>340.93333333333322</v>
      </c>
      <c r="K265" s="31">
        <v>328.3</v>
      </c>
      <c r="L265" s="31">
        <v>317.05</v>
      </c>
      <c r="M265" s="31">
        <v>4.9485999999999999</v>
      </c>
      <c r="N265" s="1"/>
      <c r="O265" s="1"/>
    </row>
    <row r="266" spans="1:15" ht="12.75" customHeight="1">
      <c r="A266" s="33">
        <v>256</v>
      </c>
      <c r="B266" s="62" t="s">
        <v>160</v>
      </c>
      <c r="C266" s="31">
        <v>568.85</v>
      </c>
      <c r="D266" s="40">
        <v>572.44999999999993</v>
      </c>
      <c r="E266" s="40">
        <v>563.49999999999989</v>
      </c>
      <c r="F266" s="40">
        <v>558.15</v>
      </c>
      <c r="G266" s="40">
        <v>549.19999999999993</v>
      </c>
      <c r="H266" s="40">
        <v>577.79999999999984</v>
      </c>
      <c r="I266" s="40">
        <v>586.74999999999989</v>
      </c>
      <c r="J266" s="40">
        <v>592.0999999999998</v>
      </c>
      <c r="K266" s="31">
        <v>581.4</v>
      </c>
      <c r="L266" s="31">
        <v>567.1</v>
      </c>
      <c r="M266" s="31">
        <v>19.27779</v>
      </c>
      <c r="N266" s="1"/>
      <c r="O266" s="1"/>
    </row>
    <row r="267" spans="1:15" ht="12.75" customHeight="1">
      <c r="A267" s="33">
        <v>257</v>
      </c>
      <c r="B267" s="62" t="s">
        <v>163</v>
      </c>
      <c r="C267" s="31">
        <v>478.85</v>
      </c>
      <c r="D267" s="40">
        <v>484.3</v>
      </c>
      <c r="E267" s="40">
        <v>471.70000000000005</v>
      </c>
      <c r="F267" s="40">
        <v>464.55</v>
      </c>
      <c r="G267" s="40">
        <v>451.95000000000005</v>
      </c>
      <c r="H267" s="40">
        <v>491.45000000000005</v>
      </c>
      <c r="I267" s="40">
        <v>504.05000000000007</v>
      </c>
      <c r="J267" s="40">
        <v>511.20000000000005</v>
      </c>
      <c r="K267" s="31">
        <v>496.9</v>
      </c>
      <c r="L267" s="31">
        <v>477.15</v>
      </c>
      <c r="M267" s="31">
        <v>21.272020000000001</v>
      </c>
      <c r="N267" s="1"/>
      <c r="O267" s="1"/>
    </row>
    <row r="268" spans="1:15" ht="12.75" customHeight="1">
      <c r="A268" s="33">
        <v>258</v>
      </c>
      <c r="B268" s="62" t="s">
        <v>445</v>
      </c>
      <c r="C268" s="31">
        <v>430.05</v>
      </c>
      <c r="D268" s="40">
        <v>436.34999999999997</v>
      </c>
      <c r="E268" s="40">
        <v>421.69999999999993</v>
      </c>
      <c r="F268" s="40">
        <v>413.34999999999997</v>
      </c>
      <c r="G268" s="40">
        <v>398.69999999999993</v>
      </c>
      <c r="H268" s="40">
        <v>444.69999999999993</v>
      </c>
      <c r="I268" s="40">
        <v>459.34999999999991</v>
      </c>
      <c r="J268" s="40">
        <v>467.69999999999993</v>
      </c>
      <c r="K268" s="31">
        <v>451</v>
      </c>
      <c r="L268" s="31">
        <v>428</v>
      </c>
      <c r="M268" s="31">
        <v>5.5892799999999996</v>
      </c>
      <c r="N268" s="1"/>
      <c r="O268" s="1"/>
    </row>
    <row r="269" spans="1:15" ht="12.75" customHeight="1">
      <c r="A269" s="33">
        <v>259</v>
      </c>
      <c r="B269" s="62" t="s">
        <v>446</v>
      </c>
      <c r="C269" s="31">
        <v>399.2</v>
      </c>
      <c r="D269" s="40">
        <v>395.73333333333335</v>
      </c>
      <c r="E269" s="40">
        <v>389.16666666666669</v>
      </c>
      <c r="F269" s="40">
        <v>379.13333333333333</v>
      </c>
      <c r="G269" s="40">
        <v>372.56666666666666</v>
      </c>
      <c r="H269" s="40">
        <v>405.76666666666671</v>
      </c>
      <c r="I269" s="40">
        <v>412.33333333333331</v>
      </c>
      <c r="J269" s="40">
        <v>422.36666666666673</v>
      </c>
      <c r="K269" s="31">
        <v>402.3</v>
      </c>
      <c r="L269" s="31">
        <v>385.7</v>
      </c>
      <c r="M269" s="31">
        <v>1.57226</v>
      </c>
      <c r="N269" s="1"/>
      <c r="O269" s="1"/>
    </row>
    <row r="270" spans="1:15" ht="12.75" customHeight="1">
      <c r="A270" s="33">
        <v>260</v>
      </c>
      <c r="B270" s="62" t="s">
        <v>447</v>
      </c>
      <c r="C270" s="31">
        <v>732.9</v>
      </c>
      <c r="D270" s="40">
        <v>740.86666666666667</v>
      </c>
      <c r="E270" s="40">
        <v>723.0333333333333</v>
      </c>
      <c r="F270" s="40">
        <v>713.16666666666663</v>
      </c>
      <c r="G270" s="40">
        <v>695.33333333333326</v>
      </c>
      <c r="H270" s="40">
        <v>750.73333333333335</v>
      </c>
      <c r="I270" s="40">
        <v>768.56666666666661</v>
      </c>
      <c r="J270" s="40">
        <v>778.43333333333339</v>
      </c>
      <c r="K270" s="31">
        <v>758.7</v>
      </c>
      <c r="L270" s="31">
        <v>731</v>
      </c>
      <c r="M270" s="31">
        <v>2.57545</v>
      </c>
      <c r="N270" s="1"/>
      <c r="O270" s="1"/>
    </row>
    <row r="271" spans="1:15" ht="12.75" customHeight="1">
      <c r="A271" s="33">
        <v>261</v>
      </c>
      <c r="B271" s="62" t="s">
        <v>448</v>
      </c>
      <c r="C271" s="31">
        <v>211.85</v>
      </c>
      <c r="D271" s="40">
        <v>211.86666666666667</v>
      </c>
      <c r="E271" s="40">
        <v>208.98333333333335</v>
      </c>
      <c r="F271" s="40">
        <v>206.11666666666667</v>
      </c>
      <c r="G271" s="40">
        <v>203.23333333333335</v>
      </c>
      <c r="H271" s="40">
        <v>214.73333333333335</v>
      </c>
      <c r="I271" s="40">
        <v>217.61666666666667</v>
      </c>
      <c r="J271" s="40">
        <v>220.48333333333335</v>
      </c>
      <c r="K271" s="31">
        <v>214.75</v>
      </c>
      <c r="L271" s="31">
        <v>209</v>
      </c>
      <c r="M271" s="31">
        <v>3.5690499999999998</v>
      </c>
      <c r="N271" s="1"/>
      <c r="O271" s="1"/>
    </row>
    <row r="272" spans="1:15" ht="12.75" customHeight="1">
      <c r="A272" s="33">
        <v>262</v>
      </c>
      <c r="B272" s="62" t="s">
        <v>449</v>
      </c>
      <c r="C272" s="31">
        <v>658.2</v>
      </c>
      <c r="D272" s="40">
        <v>665.81666666666661</v>
      </c>
      <c r="E272" s="40">
        <v>645.73333333333323</v>
      </c>
      <c r="F272" s="40">
        <v>633.26666666666665</v>
      </c>
      <c r="G272" s="40">
        <v>613.18333333333328</v>
      </c>
      <c r="H272" s="40">
        <v>678.28333333333319</v>
      </c>
      <c r="I272" s="40">
        <v>698.36666666666667</v>
      </c>
      <c r="J272" s="40">
        <v>710.83333333333314</v>
      </c>
      <c r="K272" s="31">
        <v>685.9</v>
      </c>
      <c r="L272" s="31">
        <v>653.35</v>
      </c>
      <c r="M272" s="31">
        <v>4.6548800000000004</v>
      </c>
      <c r="N272" s="1"/>
      <c r="O272" s="1"/>
    </row>
    <row r="273" spans="1:15" ht="12.75" customHeight="1">
      <c r="A273" s="33">
        <v>263</v>
      </c>
      <c r="B273" s="62" t="s">
        <v>450</v>
      </c>
      <c r="C273" s="31">
        <v>2343.25</v>
      </c>
      <c r="D273" s="40">
        <v>2344.4333333333334</v>
      </c>
      <c r="E273" s="40">
        <v>2318.8666666666668</v>
      </c>
      <c r="F273" s="40">
        <v>2294.4833333333336</v>
      </c>
      <c r="G273" s="40">
        <v>2268.916666666667</v>
      </c>
      <c r="H273" s="40">
        <v>2368.8166666666666</v>
      </c>
      <c r="I273" s="40">
        <v>2394.3833333333332</v>
      </c>
      <c r="J273" s="40">
        <v>2418.7666666666664</v>
      </c>
      <c r="K273" s="31">
        <v>2370</v>
      </c>
      <c r="L273" s="31">
        <v>2320.0500000000002</v>
      </c>
      <c r="M273" s="31">
        <v>3.0032800000000002</v>
      </c>
      <c r="N273" s="1"/>
      <c r="O273" s="1"/>
    </row>
    <row r="274" spans="1:15" ht="12.75" customHeight="1">
      <c r="A274" s="33">
        <v>264</v>
      </c>
      <c r="B274" s="62" t="s">
        <v>451</v>
      </c>
      <c r="C274" s="31">
        <v>238.45</v>
      </c>
      <c r="D274" s="40">
        <v>237.85</v>
      </c>
      <c r="E274" s="40">
        <v>235.6</v>
      </c>
      <c r="F274" s="40">
        <v>232.75</v>
      </c>
      <c r="G274" s="40">
        <v>230.5</v>
      </c>
      <c r="H274" s="40">
        <v>240.7</v>
      </c>
      <c r="I274" s="40">
        <v>242.95</v>
      </c>
      <c r="J274" s="40">
        <v>245.79999999999998</v>
      </c>
      <c r="K274" s="31">
        <v>240.1</v>
      </c>
      <c r="L274" s="31">
        <v>235</v>
      </c>
      <c r="M274" s="31">
        <v>2.7460200000000001</v>
      </c>
      <c r="N274" s="1"/>
      <c r="O274" s="1"/>
    </row>
    <row r="275" spans="1:15" ht="12.75" customHeight="1">
      <c r="A275" s="33">
        <v>265</v>
      </c>
      <c r="B275" s="62" t="s">
        <v>452</v>
      </c>
      <c r="C275" s="31">
        <v>1067.3499999999999</v>
      </c>
      <c r="D275" s="40">
        <v>1065.3833333333334</v>
      </c>
      <c r="E275" s="40">
        <v>1045.8666666666668</v>
      </c>
      <c r="F275" s="40">
        <v>1024.3833333333334</v>
      </c>
      <c r="G275" s="40">
        <v>1004.8666666666668</v>
      </c>
      <c r="H275" s="40">
        <v>1086.8666666666668</v>
      </c>
      <c r="I275" s="40">
        <v>1106.3833333333337</v>
      </c>
      <c r="J275" s="40">
        <v>1127.8666666666668</v>
      </c>
      <c r="K275" s="31">
        <v>1084.9000000000001</v>
      </c>
      <c r="L275" s="31">
        <v>1043.9000000000001</v>
      </c>
      <c r="M275" s="31">
        <v>8.6776300000000006</v>
      </c>
      <c r="N275" s="1"/>
      <c r="O275" s="1"/>
    </row>
    <row r="276" spans="1:15" ht="12.75" customHeight="1">
      <c r="A276" s="33">
        <v>266</v>
      </c>
      <c r="B276" s="62" t="s">
        <v>453</v>
      </c>
      <c r="C276" s="31">
        <v>343.25</v>
      </c>
      <c r="D276" s="40">
        <v>347.75</v>
      </c>
      <c r="E276" s="40">
        <v>337.5</v>
      </c>
      <c r="F276" s="40">
        <v>331.75</v>
      </c>
      <c r="G276" s="40">
        <v>321.5</v>
      </c>
      <c r="H276" s="40">
        <v>353.5</v>
      </c>
      <c r="I276" s="40">
        <v>363.75</v>
      </c>
      <c r="J276" s="40">
        <v>369.5</v>
      </c>
      <c r="K276" s="31">
        <v>358</v>
      </c>
      <c r="L276" s="31">
        <v>342</v>
      </c>
      <c r="M276" s="31">
        <v>5.2478600000000002</v>
      </c>
      <c r="N276" s="1"/>
      <c r="O276" s="1"/>
    </row>
    <row r="277" spans="1:15" ht="12.75" customHeight="1">
      <c r="A277" s="33">
        <v>267</v>
      </c>
      <c r="B277" s="62" t="s">
        <v>454</v>
      </c>
      <c r="C277" s="31">
        <v>1262.25</v>
      </c>
      <c r="D277" s="40">
        <v>1272.75</v>
      </c>
      <c r="E277" s="40">
        <v>1249.5</v>
      </c>
      <c r="F277" s="40">
        <v>1236.75</v>
      </c>
      <c r="G277" s="40">
        <v>1213.5</v>
      </c>
      <c r="H277" s="40">
        <v>1285.5</v>
      </c>
      <c r="I277" s="40">
        <v>1308.75</v>
      </c>
      <c r="J277" s="40">
        <v>1321.5</v>
      </c>
      <c r="K277" s="31">
        <v>1296</v>
      </c>
      <c r="L277" s="31">
        <v>1260</v>
      </c>
      <c r="M277" s="31">
        <v>0.61599999999999999</v>
      </c>
      <c r="N277" s="1"/>
      <c r="O277" s="1"/>
    </row>
    <row r="278" spans="1:15" ht="12.75" customHeight="1">
      <c r="A278" s="33">
        <v>268</v>
      </c>
      <c r="B278" s="62" t="s">
        <v>1072</v>
      </c>
      <c r="C278" s="31">
        <v>521.20000000000005</v>
      </c>
      <c r="D278" s="40">
        <v>525.28333333333342</v>
      </c>
      <c r="E278" s="40">
        <v>515.71666666666681</v>
      </c>
      <c r="F278" s="40">
        <v>510.23333333333335</v>
      </c>
      <c r="G278" s="40">
        <v>500.66666666666674</v>
      </c>
      <c r="H278" s="40">
        <v>530.76666666666688</v>
      </c>
      <c r="I278" s="40">
        <v>540.33333333333348</v>
      </c>
      <c r="J278" s="40">
        <v>545.81666666666695</v>
      </c>
      <c r="K278" s="31">
        <v>534.85</v>
      </c>
      <c r="L278" s="31">
        <v>519.79999999999995</v>
      </c>
      <c r="M278" s="31">
        <v>1.86497</v>
      </c>
      <c r="N278" s="1"/>
      <c r="O278" s="1"/>
    </row>
    <row r="279" spans="1:15" ht="12.75" customHeight="1">
      <c r="A279" s="33">
        <v>269</v>
      </c>
      <c r="B279" s="62" t="s">
        <v>455</v>
      </c>
      <c r="C279" s="31">
        <v>126.6</v>
      </c>
      <c r="D279" s="40">
        <v>125.93333333333334</v>
      </c>
      <c r="E279" s="40">
        <v>124.16666666666667</v>
      </c>
      <c r="F279" s="40">
        <v>121.73333333333333</v>
      </c>
      <c r="G279" s="40">
        <v>119.96666666666667</v>
      </c>
      <c r="H279" s="40">
        <v>128.36666666666667</v>
      </c>
      <c r="I279" s="40">
        <v>130.13333333333333</v>
      </c>
      <c r="J279" s="40">
        <v>132.56666666666666</v>
      </c>
      <c r="K279" s="31">
        <v>127.7</v>
      </c>
      <c r="L279" s="31">
        <v>123.5</v>
      </c>
      <c r="M279" s="31">
        <v>82.734669999999994</v>
      </c>
      <c r="N279" s="1"/>
      <c r="O279" s="1"/>
    </row>
    <row r="280" spans="1:15" ht="12.75" customHeight="1">
      <c r="A280" s="33">
        <v>270</v>
      </c>
      <c r="B280" s="62" t="s">
        <v>456</v>
      </c>
      <c r="C280" s="31">
        <v>458.4</v>
      </c>
      <c r="D280" s="40">
        <v>460.88333333333338</v>
      </c>
      <c r="E280" s="40">
        <v>454.76666666666677</v>
      </c>
      <c r="F280" s="40">
        <v>451.13333333333338</v>
      </c>
      <c r="G280" s="40">
        <v>445.01666666666677</v>
      </c>
      <c r="H280" s="40">
        <v>464.51666666666677</v>
      </c>
      <c r="I280" s="40">
        <v>470.63333333333344</v>
      </c>
      <c r="J280" s="40">
        <v>474.26666666666677</v>
      </c>
      <c r="K280" s="31">
        <v>467</v>
      </c>
      <c r="L280" s="31">
        <v>457.25</v>
      </c>
      <c r="M280" s="31">
        <v>1.41065</v>
      </c>
      <c r="N280" s="1"/>
      <c r="O280" s="1"/>
    </row>
    <row r="281" spans="1:15" ht="12.75" customHeight="1">
      <c r="A281" s="33">
        <v>271</v>
      </c>
      <c r="B281" s="62" t="s">
        <v>457</v>
      </c>
      <c r="C281" s="31">
        <v>120.25</v>
      </c>
      <c r="D281" s="40">
        <v>121</v>
      </c>
      <c r="E281" s="40">
        <v>118.5</v>
      </c>
      <c r="F281" s="40">
        <v>116.75</v>
      </c>
      <c r="G281" s="40">
        <v>114.25</v>
      </c>
      <c r="H281" s="40">
        <v>122.75</v>
      </c>
      <c r="I281" s="40">
        <v>125.25</v>
      </c>
      <c r="J281" s="40">
        <v>127</v>
      </c>
      <c r="K281" s="31">
        <v>123.5</v>
      </c>
      <c r="L281" s="31">
        <v>119.25</v>
      </c>
      <c r="M281" s="31">
        <v>28.280670000000001</v>
      </c>
      <c r="N281" s="1"/>
      <c r="O281" s="1"/>
    </row>
    <row r="282" spans="1:15" ht="12.75" customHeight="1">
      <c r="A282" s="33">
        <v>272</v>
      </c>
      <c r="B282" s="62" t="s">
        <v>458</v>
      </c>
      <c r="C282" s="31">
        <v>551.45000000000005</v>
      </c>
      <c r="D282" s="40">
        <v>550.16666666666663</v>
      </c>
      <c r="E282" s="40">
        <v>544.5333333333333</v>
      </c>
      <c r="F282" s="40">
        <v>537.61666666666667</v>
      </c>
      <c r="G282" s="40">
        <v>531.98333333333335</v>
      </c>
      <c r="H282" s="40">
        <v>557.08333333333326</v>
      </c>
      <c r="I282" s="40">
        <v>562.7166666666667</v>
      </c>
      <c r="J282" s="40">
        <v>569.63333333333321</v>
      </c>
      <c r="K282" s="31">
        <v>555.79999999999995</v>
      </c>
      <c r="L282" s="31">
        <v>543.25</v>
      </c>
      <c r="M282" s="31">
        <v>2.7456700000000001</v>
      </c>
      <c r="N282" s="1"/>
      <c r="O282" s="1"/>
    </row>
    <row r="283" spans="1:15" ht="12.75" customHeight="1">
      <c r="A283" s="33">
        <v>273</v>
      </c>
      <c r="B283" s="62" t="s">
        <v>164</v>
      </c>
      <c r="C283" s="31">
        <v>1828.55</v>
      </c>
      <c r="D283" s="40">
        <v>1832.6666666666667</v>
      </c>
      <c r="E283" s="40">
        <v>1819.7833333333335</v>
      </c>
      <c r="F283" s="40">
        <v>1811.0166666666669</v>
      </c>
      <c r="G283" s="40">
        <v>1798.1333333333337</v>
      </c>
      <c r="H283" s="40">
        <v>1841.4333333333334</v>
      </c>
      <c r="I283" s="40">
        <v>1854.3166666666666</v>
      </c>
      <c r="J283" s="40">
        <v>1863.0833333333333</v>
      </c>
      <c r="K283" s="31">
        <v>1845.55</v>
      </c>
      <c r="L283" s="31">
        <v>1823.9</v>
      </c>
      <c r="M283" s="31">
        <v>25.840630000000001</v>
      </c>
      <c r="N283" s="1"/>
      <c r="O283" s="1"/>
    </row>
    <row r="284" spans="1:15" ht="12.75" customHeight="1">
      <c r="A284" s="33">
        <v>274</v>
      </c>
      <c r="B284" s="62" t="s">
        <v>459</v>
      </c>
      <c r="C284" s="31">
        <v>1778.9</v>
      </c>
      <c r="D284" s="40">
        <v>1789.9333333333334</v>
      </c>
      <c r="E284" s="40">
        <v>1750.0166666666669</v>
      </c>
      <c r="F284" s="40">
        <v>1721.1333333333334</v>
      </c>
      <c r="G284" s="40">
        <v>1681.2166666666669</v>
      </c>
      <c r="H284" s="40">
        <v>1818.8166666666668</v>
      </c>
      <c r="I284" s="40">
        <v>1858.7333333333333</v>
      </c>
      <c r="J284" s="40">
        <v>1887.6166666666668</v>
      </c>
      <c r="K284" s="31">
        <v>1829.85</v>
      </c>
      <c r="L284" s="31">
        <v>1761.05</v>
      </c>
      <c r="M284" s="31">
        <v>0.58099000000000001</v>
      </c>
      <c r="N284" s="1"/>
      <c r="O284" s="1"/>
    </row>
    <row r="285" spans="1:15" ht="12.75" customHeight="1">
      <c r="A285" s="33">
        <v>275</v>
      </c>
      <c r="B285" s="62" t="s">
        <v>165</v>
      </c>
      <c r="C285" s="31">
        <v>118</v>
      </c>
      <c r="D285" s="40">
        <v>118.21666666666665</v>
      </c>
      <c r="E285" s="40">
        <v>116.0333333333333</v>
      </c>
      <c r="F285" s="40">
        <v>114.06666666666665</v>
      </c>
      <c r="G285" s="40">
        <v>111.8833333333333</v>
      </c>
      <c r="H285" s="40">
        <v>120.18333333333331</v>
      </c>
      <c r="I285" s="40">
        <v>122.36666666666667</v>
      </c>
      <c r="J285" s="40">
        <v>124.33333333333331</v>
      </c>
      <c r="K285" s="31">
        <v>120.4</v>
      </c>
      <c r="L285" s="31">
        <v>116.25</v>
      </c>
      <c r="M285" s="31">
        <v>132.52964</v>
      </c>
      <c r="N285" s="1"/>
      <c r="O285" s="1"/>
    </row>
    <row r="286" spans="1:15" ht="12.75" customHeight="1">
      <c r="A286" s="33">
        <v>276</v>
      </c>
      <c r="B286" s="62" t="s">
        <v>171</v>
      </c>
      <c r="C286" s="31">
        <v>3817.15</v>
      </c>
      <c r="D286" s="40">
        <v>3865.0499999999997</v>
      </c>
      <c r="E286" s="40">
        <v>3755.0999999999995</v>
      </c>
      <c r="F286" s="40">
        <v>3693.0499999999997</v>
      </c>
      <c r="G286" s="40">
        <v>3583.0999999999995</v>
      </c>
      <c r="H286" s="40">
        <v>3927.0999999999995</v>
      </c>
      <c r="I286" s="40">
        <v>4037.0499999999993</v>
      </c>
      <c r="J286" s="40">
        <v>4099.0999999999995</v>
      </c>
      <c r="K286" s="31">
        <v>3975</v>
      </c>
      <c r="L286" s="31">
        <v>3803</v>
      </c>
      <c r="M286" s="31">
        <v>5.8161399999999999</v>
      </c>
      <c r="N286" s="1"/>
      <c r="O286" s="1"/>
    </row>
    <row r="287" spans="1:15" ht="12.75" customHeight="1">
      <c r="A287" s="33">
        <v>277</v>
      </c>
      <c r="B287" s="62" t="s">
        <v>168</v>
      </c>
      <c r="C287" s="31">
        <v>389.65</v>
      </c>
      <c r="D287" s="40">
        <v>394.16666666666669</v>
      </c>
      <c r="E287" s="40">
        <v>382.48333333333335</v>
      </c>
      <c r="F287" s="40">
        <v>375.31666666666666</v>
      </c>
      <c r="G287" s="40">
        <v>363.63333333333333</v>
      </c>
      <c r="H287" s="40">
        <v>401.33333333333337</v>
      </c>
      <c r="I287" s="40">
        <v>413.01666666666665</v>
      </c>
      <c r="J287" s="40">
        <v>420.18333333333339</v>
      </c>
      <c r="K287" s="31">
        <v>405.85</v>
      </c>
      <c r="L287" s="31">
        <v>387</v>
      </c>
      <c r="M287" s="31">
        <v>34.852910000000001</v>
      </c>
      <c r="N287" s="1"/>
      <c r="O287" s="1"/>
    </row>
    <row r="288" spans="1:15" ht="12.75" customHeight="1">
      <c r="A288" s="33">
        <v>278</v>
      </c>
      <c r="B288" s="62" t="s">
        <v>170</v>
      </c>
      <c r="C288" s="31">
        <v>4956.6499999999996</v>
      </c>
      <c r="D288" s="40">
        <v>4959.4666666666662</v>
      </c>
      <c r="E288" s="40">
        <v>4908.0333333333328</v>
      </c>
      <c r="F288" s="40">
        <v>4859.416666666667</v>
      </c>
      <c r="G288" s="40">
        <v>4807.9833333333336</v>
      </c>
      <c r="H288" s="40">
        <v>5008.0833333333321</v>
      </c>
      <c r="I288" s="40">
        <v>5059.5166666666646</v>
      </c>
      <c r="J288" s="40">
        <v>5108.1333333333314</v>
      </c>
      <c r="K288" s="31">
        <v>5010.8999999999996</v>
      </c>
      <c r="L288" s="31">
        <v>4910.8500000000004</v>
      </c>
      <c r="M288" s="31">
        <v>2.6303899999999998</v>
      </c>
      <c r="N288" s="1"/>
      <c r="O288" s="1"/>
    </row>
    <row r="289" spans="1:15" ht="12.75" customHeight="1">
      <c r="A289" s="33">
        <v>279</v>
      </c>
      <c r="B289" s="62" t="s">
        <v>460</v>
      </c>
      <c r="C289" s="31">
        <v>13154</v>
      </c>
      <c r="D289" s="40">
        <v>13069.783333333333</v>
      </c>
      <c r="E289" s="40">
        <v>12884.216666666665</v>
      </c>
      <c r="F289" s="40">
        <v>12614.433333333332</v>
      </c>
      <c r="G289" s="40">
        <v>12428.866666666665</v>
      </c>
      <c r="H289" s="40">
        <v>13339.566666666666</v>
      </c>
      <c r="I289" s="40">
        <v>13525.133333333331</v>
      </c>
      <c r="J289" s="40">
        <v>13794.916666666666</v>
      </c>
      <c r="K289" s="31">
        <v>13255.35</v>
      </c>
      <c r="L289" s="31">
        <v>12800</v>
      </c>
      <c r="M289" s="31">
        <v>9.4780000000000003E-2</v>
      </c>
      <c r="N289" s="1"/>
      <c r="O289" s="1"/>
    </row>
    <row r="290" spans="1:15" ht="12.75" customHeight="1">
      <c r="A290" s="33">
        <v>280</v>
      </c>
      <c r="B290" s="62" t="s">
        <v>169</v>
      </c>
      <c r="C290" s="31">
        <v>2389.5500000000002</v>
      </c>
      <c r="D290" s="40">
        <v>2399.9333333333334</v>
      </c>
      <c r="E290" s="40">
        <v>2372.8666666666668</v>
      </c>
      <c r="F290" s="40">
        <v>2356.1833333333334</v>
      </c>
      <c r="G290" s="40">
        <v>2329.1166666666668</v>
      </c>
      <c r="H290" s="40">
        <v>2416.6166666666668</v>
      </c>
      <c r="I290" s="40">
        <v>2443.6833333333334</v>
      </c>
      <c r="J290" s="40">
        <v>2460.3666666666668</v>
      </c>
      <c r="K290" s="31">
        <v>2427</v>
      </c>
      <c r="L290" s="31">
        <v>2383.25</v>
      </c>
      <c r="M290" s="31">
        <v>12.12955</v>
      </c>
      <c r="N290" s="1"/>
      <c r="O290" s="1"/>
    </row>
    <row r="291" spans="1:15" ht="12.75" customHeight="1">
      <c r="A291" s="33">
        <v>281</v>
      </c>
      <c r="B291" s="62" t="s">
        <v>461</v>
      </c>
      <c r="C291" s="31">
        <v>343.85</v>
      </c>
      <c r="D291" s="40">
        <v>347.7166666666667</v>
      </c>
      <c r="E291" s="40">
        <v>338.43333333333339</v>
      </c>
      <c r="F291" s="40">
        <v>333.01666666666671</v>
      </c>
      <c r="G291" s="40">
        <v>323.73333333333341</v>
      </c>
      <c r="H291" s="40">
        <v>353.13333333333338</v>
      </c>
      <c r="I291" s="40">
        <v>362.41666666666669</v>
      </c>
      <c r="J291" s="40">
        <v>367.83333333333337</v>
      </c>
      <c r="K291" s="31">
        <v>357</v>
      </c>
      <c r="L291" s="31">
        <v>342.3</v>
      </c>
      <c r="M291" s="31">
        <v>4.3530600000000002</v>
      </c>
      <c r="N291" s="1"/>
      <c r="O291" s="1"/>
    </row>
    <row r="292" spans="1:15" ht="12.75" customHeight="1">
      <c r="A292" s="33">
        <v>282</v>
      </c>
      <c r="B292" s="62" t="s">
        <v>167</v>
      </c>
      <c r="C292" s="31">
        <v>350.65</v>
      </c>
      <c r="D292" s="40">
        <v>352.45</v>
      </c>
      <c r="E292" s="40">
        <v>347.25</v>
      </c>
      <c r="F292" s="40">
        <v>343.85</v>
      </c>
      <c r="G292" s="40">
        <v>338.65000000000003</v>
      </c>
      <c r="H292" s="40">
        <v>355.84999999999997</v>
      </c>
      <c r="I292" s="40">
        <v>361.0499999999999</v>
      </c>
      <c r="J292" s="40">
        <v>364.44999999999993</v>
      </c>
      <c r="K292" s="31">
        <v>357.65</v>
      </c>
      <c r="L292" s="31">
        <v>349.05</v>
      </c>
      <c r="M292" s="31">
        <v>11.760389999999999</v>
      </c>
      <c r="N292" s="1"/>
      <c r="O292" s="1"/>
    </row>
    <row r="293" spans="1:15" ht="12.75" customHeight="1">
      <c r="A293" s="33">
        <v>283</v>
      </c>
      <c r="B293" s="62" t="s">
        <v>462</v>
      </c>
      <c r="C293" s="31">
        <v>258.2</v>
      </c>
      <c r="D293" s="40">
        <v>259.73333333333335</v>
      </c>
      <c r="E293" s="40">
        <v>256.4666666666667</v>
      </c>
      <c r="F293" s="40">
        <v>254.73333333333335</v>
      </c>
      <c r="G293" s="40">
        <v>251.4666666666667</v>
      </c>
      <c r="H293" s="40">
        <v>261.4666666666667</v>
      </c>
      <c r="I293" s="40">
        <v>264.73333333333335</v>
      </c>
      <c r="J293" s="40">
        <v>266.4666666666667</v>
      </c>
      <c r="K293" s="31">
        <v>263</v>
      </c>
      <c r="L293" s="31">
        <v>258</v>
      </c>
      <c r="M293" s="31">
        <v>3.1913</v>
      </c>
      <c r="N293" s="1"/>
      <c r="O293" s="1"/>
    </row>
    <row r="294" spans="1:15" ht="12.75" customHeight="1">
      <c r="A294" s="33">
        <v>284</v>
      </c>
      <c r="B294" s="62" t="s">
        <v>463</v>
      </c>
      <c r="C294" s="31">
        <v>94.6</v>
      </c>
      <c r="D294" s="40">
        <v>94.733333333333334</v>
      </c>
      <c r="E294" s="40">
        <v>93.066666666666663</v>
      </c>
      <c r="F294" s="40">
        <v>91.533333333333331</v>
      </c>
      <c r="G294" s="40">
        <v>89.86666666666666</v>
      </c>
      <c r="H294" s="40">
        <v>96.266666666666666</v>
      </c>
      <c r="I294" s="40">
        <v>97.933333333333323</v>
      </c>
      <c r="J294" s="40">
        <v>99.466666666666669</v>
      </c>
      <c r="K294" s="31">
        <v>96.4</v>
      </c>
      <c r="L294" s="31">
        <v>93.2</v>
      </c>
      <c r="M294" s="31">
        <v>35.469679999999997</v>
      </c>
      <c r="N294" s="1"/>
      <c r="O294" s="1"/>
    </row>
    <row r="295" spans="1:15" ht="12.75" customHeight="1">
      <c r="A295" s="33">
        <v>285</v>
      </c>
      <c r="B295" s="62" t="s">
        <v>287</v>
      </c>
      <c r="C295" s="31">
        <v>624.95000000000005</v>
      </c>
      <c r="D295" s="40">
        <v>631.5333333333333</v>
      </c>
      <c r="E295" s="40">
        <v>616.16666666666663</v>
      </c>
      <c r="F295" s="40">
        <v>607.38333333333333</v>
      </c>
      <c r="G295" s="40">
        <v>592.01666666666665</v>
      </c>
      <c r="H295" s="40">
        <v>640.31666666666661</v>
      </c>
      <c r="I295" s="40">
        <v>655.68333333333339</v>
      </c>
      <c r="J295" s="40">
        <v>664.46666666666658</v>
      </c>
      <c r="K295" s="31">
        <v>646.9</v>
      </c>
      <c r="L295" s="31">
        <v>622.75</v>
      </c>
      <c r="M295" s="31">
        <v>15.38801</v>
      </c>
      <c r="N295" s="1"/>
      <c r="O295" s="1"/>
    </row>
    <row r="296" spans="1:15" ht="12.75" customHeight="1">
      <c r="A296" s="33">
        <v>286</v>
      </c>
      <c r="B296" s="62" t="s">
        <v>288</v>
      </c>
      <c r="C296" s="31">
        <v>4368.8</v>
      </c>
      <c r="D296" s="40">
        <v>4420.8833333333332</v>
      </c>
      <c r="E296" s="40">
        <v>4303.5666666666666</v>
      </c>
      <c r="F296" s="40">
        <v>4238.333333333333</v>
      </c>
      <c r="G296" s="40">
        <v>4121.0166666666664</v>
      </c>
      <c r="H296" s="40">
        <v>4486.1166666666668</v>
      </c>
      <c r="I296" s="40">
        <v>4603.4333333333325</v>
      </c>
      <c r="J296" s="40">
        <v>4668.666666666667</v>
      </c>
      <c r="K296" s="31">
        <v>4538.2</v>
      </c>
      <c r="L296" s="31">
        <v>4355.6499999999996</v>
      </c>
      <c r="M296" s="31">
        <v>0.51232</v>
      </c>
      <c r="N296" s="1"/>
      <c r="O296" s="1"/>
    </row>
    <row r="297" spans="1:15" ht="12.75" customHeight="1">
      <c r="A297" s="33">
        <v>287</v>
      </c>
      <c r="B297" s="62" t="s">
        <v>172</v>
      </c>
      <c r="C297" s="31">
        <v>858.25</v>
      </c>
      <c r="D297" s="40">
        <v>856.7833333333333</v>
      </c>
      <c r="E297" s="40">
        <v>847.76666666666665</v>
      </c>
      <c r="F297" s="40">
        <v>837.2833333333333</v>
      </c>
      <c r="G297" s="40">
        <v>828.26666666666665</v>
      </c>
      <c r="H297" s="40">
        <v>867.26666666666665</v>
      </c>
      <c r="I297" s="40">
        <v>876.2833333333333</v>
      </c>
      <c r="J297" s="40">
        <v>886.76666666666665</v>
      </c>
      <c r="K297" s="31">
        <v>865.8</v>
      </c>
      <c r="L297" s="31">
        <v>846.3</v>
      </c>
      <c r="M297" s="31">
        <v>21.717479999999998</v>
      </c>
      <c r="N297" s="1"/>
      <c r="O297" s="1"/>
    </row>
    <row r="298" spans="1:15" ht="12.75" customHeight="1">
      <c r="A298" s="33">
        <v>288</v>
      </c>
      <c r="B298" s="62" t="s">
        <v>464</v>
      </c>
      <c r="C298" s="31">
        <v>1489.75</v>
      </c>
      <c r="D298" s="40">
        <v>1504.4833333333333</v>
      </c>
      <c r="E298" s="40">
        <v>1470.2666666666667</v>
      </c>
      <c r="F298" s="40">
        <v>1450.7833333333333</v>
      </c>
      <c r="G298" s="40">
        <v>1416.5666666666666</v>
      </c>
      <c r="H298" s="40">
        <v>1523.9666666666667</v>
      </c>
      <c r="I298" s="40">
        <v>1558.1833333333334</v>
      </c>
      <c r="J298" s="40">
        <v>1577.6666666666667</v>
      </c>
      <c r="K298" s="31">
        <v>1538.7</v>
      </c>
      <c r="L298" s="31">
        <v>1485</v>
      </c>
      <c r="M298" s="31">
        <v>0.35770000000000002</v>
      </c>
      <c r="N298" s="1"/>
      <c r="O298" s="1"/>
    </row>
    <row r="299" spans="1:15" ht="12.75" customHeight="1">
      <c r="A299" s="33">
        <v>289</v>
      </c>
      <c r="B299" s="62" t="s">
        <v>465</v>
      </c>
      <c r="C299" s="31">
        <v>31.9</v>
      </c>
      <c r="D299" s="40">
        <v>32.216666666666669</v>
      </c>
      <c r="E299" s="40">
        <v>31.433333333333337</v>
      </c>
      <c r="F299" s="40">
        <v>30.966666666666669</v>
      </c>
      <c r="G299" s="40">
        <v>30.183333333333337</v>
      </c>
      <c r="H299" s="40">
        <v>32.683333333333337</v>
      </c>
      <c r="I299" s="40">
        <v>33.466666666666669</v>
      </c>
      <c r="J299" s="40">
        <v>33.933333333333337</v>
      </c>
      <c r="K299" s="31">
        <v>33</v>
      </c>
      <c r="L299" s="31">
        <v>31.75</v>
      </c>
      <c r="M299" s="31">
        <v>15.50855</v>
      </c>
      <c r="N299" s="1"/>
      <c r="O299" s="1"/>
    </row>
    <row r="300" spans="1:15" ht="12.75" customHeight="1">
      <c r="A300" s="33">
        <v>290</v>
      </c>
      <c r="B300" s="62" t="s">
        <v>466</v>
      </c>
      <c r="C300" s="31">
        <v>163.6</v>
      </c>
      <c r="D300" s="40">
        <v>162.46666666666667</v>
      </c>
      <c r="E300" s="40">
        <v>160.43333333333334</v>
      </c>
      <c r="F300" s="40">
        <v>157.26666666666668</v>
      </c>
      <c r="G300" s="40">
        <v>155.23333333333335</v>
      </c>
      <c r="H300" s="40">
        <v>165.63333333333333</v>
      </c>
      <c r="I300" s="40">
        <v>167.66666666666669</v>
      </c>
      <c r="J300" s="40">
        <v>170.83333333333331</v>
      </c>
      <c r="K300" s="31">
        <v>164.5</v>
      </c>
      <c r="L300" s="31">
        <v>159.30000000000001</v>
      </c>
      <c r="M300" s="31">
        <v>2.2767900000000001</v>
      </c>
      <c r="N300" s="1"/>
      <c r="O300" s="1"/>
    </row>
    <row r="301" spans="1:15" ht="12.75" customHeight="1">
      <c r="A301" s="33">
        <v>291</v>
      </c>
      <c r="B301" s="62" t="s">
        <v>185</v>
      </c>
      <c r="C301" s="31">
        <v>99492.05</v>
      </c>
      <c r="D301" s="40">
        <v>99449.7</v>
      </c>
      <c r="E301" s="40">
        <v>98922.4</v>
      </c>
      <c r="F301" s="40">
        <v>98352.75</v>
      </c>
      <c r="G301" s="40">
        <v>97825.45</v>
      </c>
      <c r="H301" s="40">
        <v>100019.34999999999</v>
      </c>
      <c r="I301" s="40">
        <v>100546.65000000001</v>
      </c>
      <c r="J301" s="40">
        <v>101116.29999999999</v>
      </c>
      <c r="K301" s="31">
        <v>99977</v>
      </c>
      <c r="L301" s="31">
        <v>98880.05</v>
      </c>
      <c r="M301" s="31">
        <v>4.6699999999999998E-2</v>
      </c>
      <c r="N301" s="1"/>
      <c r="O301" s="1"/>
    </row>
    <row r="302" spans="1:15" ht="12.75" customHeight="1">
      <c r="A302" s="33">
        <v>292</v>
      </c>
      <c r="B302" s="62" t="s">
        <v>467</v>
      </c>
      <c r="C302" s="31">
        <v>1916.85</v>
      </c>
      <c r="D302" s="40">
        <v>1930.6000000000001</v>
      </c>
      <c r="E302" s="40">
        <v>1896.2500000000002</v>
      </c>
      <c r="F302" s="40">
        <v>1875.65</v>
      </c>
      <c r="G302" s="40">
        <v>1841.3000000000002</v>
      </c>
      <c r="H302" s="40">
        <v>1951.2000000000003</v>
      </c>
      <c r="I302" s="40">
        <v>1985.5500000000002</v>
      </c>
      <c r="J302" s="40">
        <v>2006.1500000000003</v>
      </c>
      <c r="K302" s="31">
        <v>1964.95</v>
      </c>
      <c r="L302" s="31">
        <v>1910</v>
      </c>
      <c r="M302" s="31">
        <v>1.53373</v>
      </c>
      <c r="N302" s="1"/>
      <c r="O302" s="1"/>
    </row>
    <row r="303" spans="1:15" ht="12.75" customHeight="1">
      <c r="A303" s="33">
        <v>293</v>
      </c>
      <c r="B303" s="62" t="s">
        <v>468</v>
      </c>
      <c r="C303" s="31">
        <v>651.6</v>
      </c>
      <c r="D303" s="40">
        <v>651.16666666666663</v>
      </c>
      <c r="E303" s="40">
        <v>638.43333333333328</v>
      </c>
      <c r="F303" s="40">
        <v>625.26666666666665</v>
      </c>
      <c r="G303" s="40">
        <v>612.5333333333333</v>
      </c>
      <c r="H303" s="40">
        <v>664.33333333333326</v>
      </c>
      <c r="I303" s="40">
        <v>677.06666666666661</v>
      </c>
      <c r="J303" s="40">
        <v>690.23333333333323</v>
      </c>
      <c r="K303" s="31">
        <v>663.9</v>
      </c>
      <c r="L303" s="31">
        <v>638</v>
      </c>
      <c r="M303" s="31">
        <v>13.181940000000001</v>
      </c>
      <c r="N303" s="1"/>
      <c r="O303" s="1"/>
    </row>
    <row r="304" spans="1:15" ht="12.75" customHeight="1">
      <c r="A304" s="33">
        <v>294</v>
      </c>
      <c r="B304" s="62" t="s">
        <v>182</v>
      </c>
      <c r="C304" s="31">
        <v>1016.55</v>
      </c>
      <c r="D304" s="40">
        <v>1023.35</v>
      </c>
      <c r="E304" s="40">
        <v>1006.7</v>
      </c>
      <c r="F304" s="40">
        <v>996.85</v>
      </c>
      <c r="G304" s="40">
        <v>980.2</v>
      </c>
      <c r="H304" s="40">
        <v>1033.2</v>
      </c>
      <c r="I304" s="40">
        <v>1049.8499999999999</v>
      </c>
      <c r="J304" s="40">
        <v>1059.7</v>
      </c>
      <c r="K304" s="31">
        <v>1040</v>
      </c>
      <c r="L304" s="31">
        <v>1013.5</v>
      </c>
      <c r="M304" s="31">
        <v>3.71563</v>
      </c>
      <c r="N304" s="1"/>
      <c r="O304" s="1"/>
    </row>
    <row r="305" spans="1:15" ht="12.75" customHeight="1">
      <c r="A305" s="33">
        <v>295</v>
      </c>
      <c r="B305" s="62" t="s">
        <v>174</v>
      </c>
      <c r="C305" s="31">
        <v>305.7</v>
      </c>
      <c r="D305" s="40">
        <v>306.11666666666667</v>
      </c>
      <c r="E305" s="40">
        <v>300.73333333333335</v>
      </c>
      <c r="F305" s="40">
        <v>295.76666666666665</v>
      </c>
      <c r="G305" s="40">
        <v>290.38333333333333</v>
      </c>
      <c r="H305" s="40">
        <v>311.08333333333337</v>
      </c>
      <c r="I305" s="40">
        <v>316.4666666666667</v>
      </c>
      <c r="J305" s="40">
        <v>321.43333333333339</v>
      </c>
      <c r="K305" s="31">
        <v>311.5</v>
      </c>
      <c r="L305" s="31">
        <v>301.14999999999998</v>
      </c>
      <c r="M305" s="31">
        <v>58.230559999999997</v>
      </c>
      <c r="N305" s="1"/>
      <c r="O305" s="1"/>
    </row>
    <row r="306" spans="1:15" ht="12.75" customHeight="1">
      <c r="A306" s="33">
        <v>296</v>
      </c>
      <c r="B306" s="62" t="s">
        <v>173</v>
      </c>
      <c r="C306" s="31">
        <v>1373.25</v>
      </c>
      <c r="D306" s="40">
        <v>1373.7833333333335</v>
      </c>
      <c r="E306" s="40">
        <v>1367.9666666666672</v>
      </c>
      <c r="F306" s="40">
        <v>1362.6833333333336</v>
      </c>
      <c r="G306" s="40">
        <v>1356.8666666666672</v>
      </c>
      <c r="H306" s="40">
        <v>1379.0666666666671</v>
      </c>
      <c r="I306" s="40">
        <v>1384.8833333333332</v>
      </c>
      <c r="J306" s="40">
        <v>1390.166666666667</v>
      </c>
      <c r="K306" s="31">
        <v>1379.6</v>
      </c>
      <c r="L306" s="31">
        <v>1368.5</v>
      </c>
      <c r="M306" s="31">
        <v>12.585900000000001</v>
      </c>
      <c r="N306" s="1"/>
      <c r="O306" s="1"/>
    </row>
    <row r="307" spans="1:15" ht="12.75" customHeight="1">
      <c r="A307" s="33">
        <v>297</v>
      </c>
      <c r="B307" s="62" t="s">
        <v>469</v>
      </c>
      <c r="C307" s="31" t="e">
        <v>#N/A</v>
      </c>
      <c r="D307" s="40" t="e">
        <v>#N/A</v>
      </c>
      <c r="E307" s="40" t="e">
        <v>#N/A</v>
      </c>
      <c r="F307" s="40" t="e">
        <v>#N/A</v>
      </c>
      <c r="G307" s="40" t="e">
        <v>#N/A</v>
      </c>
      <c r="H307" s="40" t="e">
        <v>#N/A</v>
      </c>
      <c r="I307" s="40" t="e">
        <v>#N/A</v>
      </c>
      <c r="J307" s="40" t="e">
        <v>#N/A</v>
      </c>
      <c r="K307" s="31" t="e">
        <v>#N/A</v>
      </c>
      <c r="L307" s="31" t="e">
        <v>#N/A</v>
      </c>
      <c r="M307" s="31" t="e">
        <v>#N/A</v>
      </c>
      <c r="N307" s="1"/>
      <c r="O307" s="1"/>
    </row>
    <row r="308" spans="1:15" ht="12.75" customHeight="1">
      <c r="A308" s="33">
        <v>298</v>
      </c>
      <c r="B308" s="62" t="s">
        <v>470</v>
      </c>
      <c r="C308" s="31">
        <v>288.75</v>
      </c>
      <c r="D308" s="40">
        <v>288.7</v>
      </c>
      <c r="E308" s="40">
        <v>286.39999999999998</v>
      </c>
      <c r="F308" s="40">
        <v>284.05</v>
      </c>
      <c r="G308" s="40">
        <v>281.75</v>
      </c>
      <c r="H308" s="40">
        <v>291.04999999999995</v>
      </c>
      <c r="I308" s="40">
        <v>293.35000000000002</v>
      </c>
      <c r="J308" s="40">
        <v>295.69999999999993</v>
      </c>
      <c r="K308" s="31">
        <v>291</v>
      </c>
      <c r="L308" s="31">
        <v>286.35000000000002</v>
      </c>
      <c r="M308" s="31">
        <v>1.0223899999999999</v>
      </c>
      <c r="N308" s="1"/>
      <c r="O308" s="1"/>
    </row>
    <row r="309" spans="1:15" ht="12.75" customHeight="1">
      <c r="A309" s="33">
        <v>299</v>
      </c>
      <c r="B309" s="62" t="s">
        <v>471</v>
      </c>
      <c r="C309" s="31">
        <v>453.25</v>
      </c>
      <c r="D309" s="40">
        <v>453.45</v>
      </c>
      <c r="E309" s="40">
        <v>448.9</v>
      </c>
      <c r="F309" s="40">
        <v>444.55</v>
      </c>
      <c r="G309" s="40">
        <v>440</v>
      </c>
      <c r="H309" s="40">
        <v>457.79999999999995</v>
      </c>
      <c r="I309" s="40">
        <v>462.35</v>
      </c>
      <c r="J309" s="40">
        <v>466.69999999999993</v>
      </c>
      <c r="K309" s="31">
        <v>458</v>
      </c>
      <c r="L309" s="31">
        <v>449.1</v>
      </c>
      <c r="M309" s="31">
        <v>0.53979999999999995</v>
      </c>
      <c r="N309" s="1"/>
      <c r="O309" s="1"/>
    </row>
    <row r="310" spans="1:15" ht="12.75" customHeight="1">
      <c r="A310" s="33">
        <v>300</v>
      </c>
      <c r="B310" s="62" t="s">
        <v>472</v>
      </c>
      <c r="C310" s="31">
        <v>384.9</v>
      </c>
      <c r="D310" s="40">
        <v>388.08333333333331</v>
      </c>
      <c r="E310" s="40">
        <v>378.66666666666663</v>
      </c>
      <c r="F310" s="40">
        <v>372.43333333333334</v>
      </c>
      <c r="G310" s="40">
        <v>363.01666666666665</v>
      </c>
      <c r="H310" s="40">
        <v>394.31666666666661</v>
      </c>
      <c r="I310" s="40">
        <v>403.73333333333323</v>
      </c>
      <c r="J310" s="40">
        <v>409.96666666666658</v>
      </c>
      <c r="K310" s="31">
        <v>397.5</v>
      </c>
      <c r="L310" s="31">
        <v>381.85</v>
      </c>
      <c r="M310" s="31">
        <v>2.64147</v>
      </c>
      <c r="N310" s="1"/>
      <c r="O310" s="1"/>
    </row>
    <row r="311" spans="1:15" ht="12.75" customHeight="1">
      <c r="A311" s="33">
        <v>301</v>
      </c>
      <c r="B311" s="62" t="s">
        <v>175</v>
      </c>
      <c r="C311" s="31">
        <v>123.8</v>
      </c>
      <c r="D311" s="40">
        <v>124.2</v>
      </c>
      <c r="E311" s="40">
        <v>122.45</v>
      </c>
      <c r="F311" s="40">
        <v>121.1</v>
      </c>
      <c r="G311" s="40">
        <v>119.35</v>
      </c>
      <c r="H311" s="40">
        <v>125.55000000000001</v>
      </c>
      <c r="I311" s="40">
        <v>127.30000000000001</v>
      </c>
      <c r="J311" s="40">
        <v>128.65000000000003</v>
      </c>
      <c r="K311" s="31">
        <v>125.95</v>
      </c>
      <c r="L311" s="31">
        <v>122.85</v>
      </c>
      <c r="M311" s="31">
        <v>65.844980000000007</v>
      </c>
      <c r="N311" s="1"/>
      <c r="O311" s="1"/>
    </row>
    <row r="312" spans="1:15" ht="12.75" customHeight="1">
      <c r="A312" s="33">
        <v>302</v>
      </c>
      <c r="B312" s="62" t="s">
        <v>473</v>
      </c>
      <c r="C312" s="31">
        <v>76.7</v>
      </c>
      <c r="D312" s="40">
        <v>76.616666666666674</v>
      </c>
      <c r="E312" s="40">
        <v>75.333333333333343</v>
      </c>
      <c r="F312" s="40">
        <v>73.966666666666669</v>
      </c>
      <c r="G312" s="40">
        <v>72.683333333333337</v>
      </c>
      <c r="H312" s="40">
        <v>77.983333333333348</v>
      </c>
      <c r="I312" s="40">
        <v>79.26666666666668</v>
      </c>
      <c r="J312" s="40">
        <v>80.633333333333354</v>
      </c>
      <c r="K312" s="31">
        <v>77.900000000000006</v>
      </c>
      <c r="L312" s="31">
        <v>75.25</v>
      </c>
      <c r="M312" s="31">
        <v>53.175579999999997</v>
      </c>
      <c r="N312" s="1"/>
      <c r="O312" s="1"/>
    </row>
    <row r="313" spans="1:15" ht="12.75" customHeight="1">
      <c r="A313" s="33">
        <v>303</v>
      </c>
      <c r="B313" s="62" t="s">
        <v>176</v>
      </c>
      <c r="C313" s="31">
        <v>528.5</v>
      </c>
      <c r="D313" s="40">
        <v>526.9</v>
      </c>
      <c r="E313" s="40">
        <v>523.9</v>
      </c>
      <c r="F313" s="40">
        <v>519.29999999999995</v>
      </c>
      <c r="G313" s="40">
        <v>516.29999999999995</v>
      </c>
      <c r="H313" s="40">
        <v>531.5</v>
      </c>
      <c r="I313" s="40">
        <v>534.5</v>
      </c>
      <c r="J313" s="40">
        <v>539.1</v>
      </c>
      <c r="K313" s="31">
        <v>529.9</v>
      </c>
      <c r="L313" s="31">
        <v>522.29999999999995</v>
      </c>
      <c r="M313" s="31">
        <v>10.08663</v>
      </c>
      <c r="N313" s="1"/>
      <c r="O313" s="1"/>
    </row>
    <row r="314" spans="1:15" ht="12.75" customHeight="1">
      <c r="A314" s="33">
        <v>304</v>
      </c>
      <c r="B314" s="62" t="s">
        <v>177</v>
      </c>
      <c r="C314" s="31">
        <v>9327.2999999999993</v>
      </c>
      <c r="D314" s="40">
        <v>9353.1</v>
      </c>
      <c r="E314" s="40">
        <v>9279.2000000000007</v>
      </c>
      <c r="F314" s="40">
        <v>9231.1</v>
      </c>
      <c r="G314" s="40">
        <v>9157.2000000000007</v>
      </c>
      <c r="H314" s="40">
        <v>9401.2000000000007</v>
      </c>
      <c r="I314" s="40">
        <v>9475.0999999999985</v>
      </c>
      <c r="J314" s="40">
        <v>9523.2000000000007</v>
      </c>
      <c r="K314" s="31">
        <v>9427</v>
      </c>
      <c r="L314" s="31">
        <v>9305</v>
      </c>
      <c r="M314" s="31">
        <v>3.09138</v>
      </c>
      <c r="N314" s="1"/>
      <c r="O314" s="1"/>
    </row>
    <row r="315" spans="1:15" ht="12.75" customHeight="1">
      <c r="A315" s="33">
        <v>305</v>
      </c>
      <c r="B315" s="62" t="s">
        <v>474</v>
      </c>
      <c r="C315" s="31">
        <v>1912.6</v>
      </c>
      <c r="D315" s="40">
        <v>1924.8333333333333</v>
      </c>
      <c r="E315" s="40">
        <v>1893.7666666666664</v>
      </c>
      <c r="F315" s="40">
        <v>1874.9333333333332</v>
      </c>
      <c r="G315" s="40">
        <v>1843.8666666666663</v>
      </c>
      <c r="H315" s="40">
        <v>1943.6666666666665</v>
      </c>
      <c r="I315" s="40">
        <v>1974.7333333333336</v>
      </c>
      <c r="J315" s="40">
        <v>1993.5666666666666</v>
      </c>
      <c r="K315" s="31">
        <v>1955.9</v>
      </c>
      <c r="L315" s="31">
        <v>1906</v>
      </c>
      <c r="M315" s="31">
        <v>0.48493000000000003</v>
      </c>
      <c r="N315" s="1"/>
      <c r="O315" s="1"/>
    </row>
    <row r="316" spans="1:15" ht="12.75" customHeight="1">
      <c r="A316" s="33">
        <v>306</v>
      </c>
      <c r="B316" s="62" t="s">
        <v>181</v>
      </c>
      <c r="C316" s="31">
        <v>747.4</v>
      </c>
      <c r="D316" s="40">
        <v>758</v>
      </c>
      <c r="E316" s="40">
        <v>733.55</v>
      </c>
      <c r="F316" s="40">
        <v>719.69999999999993</v>
      </c>
      <c r="G316" s="40">
        <v>695.24999999999989</v>
      </c>
      <c r="H316" s="40">
        <v>771.85</v>
      </c>
      <c r="I316" s="40">
        <v>796.30000000000007</v>
      </c>
      <c r="J316" s="40">
        <v>810.15000000000009</v>
      </c>
      <c r="K316" s="31">
        <v>782.45</v>
      </c>
      <c r="L316" s="31">
        <v>744.15</v>
      </c>
      <c r="M316" s="31">
        <v>21.874130000000001</v>
      </c>
      <c r="N316" s="1"/>
      <c r="O316" s="1"/>
    </row>
    <row r="317" spans="1:15" ht="12.75" customHeight="1">
      <c r="A317" s="33">
        <v>307</v>
      </c>
      <c r="B317" s="62" t="s">
        <v>289</v>
      </c>
      <c r="C317" s="31">
        <v>580.54999999999995</v>
      </c>
      <c r="D317" s="40">
        <v>577.1</v>
      </c>
      <c r="E317" s="40">
        <v>568.70000000000005</v>
      </c>
      <c r="F317" s="40">
        <v>556.85</v>
      </c>
      <c r="G317" s="40">
        <v>548.45000000000005</v>
      </c>
      <c r="H317" s="40">
        <v>588.95000000000005</v>
      </c>
      <c r="I317" s="40">
        <v>597.34999999999991</v>
      </c>
      <c r="J317" s="40">
        <v>609.20000000000005</v>
      </c>
      <c r="K317" s="31">
        <v>585.5</v>
      </c>
      <c r="L317" s="31">
        <v>565.25</v>
      </c>
      <c r="M317" s="31">
        <v>14.64594</v>
      </c>
      <c r="N317" s="1"/>
      <c r="O317" s="1"/>
    </row>
    <row r="318" spans="1:15" ht="12.75" customHeight="1">
      <c r="A318" s="33">
        <v>308</v>
      </c>
      <c r="B318" s="62" t="s">
        <v>475</v>
      </c>
      <c r="C318" s="31">
        <v>1173.05</v>
      </c>
      <c r="D318" s="40">
        <v>1191.0166666666667</v>
      </c>
      <c r="E318" s="40">
        <v>1144.0333333333333</v>
      </c>
      <c r="F318" s="40">
        <v>1115.0166666666667</v>
      </c>
      <c r="G318" s="40">
        <v>1068.0333333333333</v>
      </c>
      <c r="H318" s="40">
        <v>1220.0333333333333</v>
      </c>
      <c r="I318" s="40">
        <v>1267.0166666666664</v>
      </c>
      <c r="J318" s="40">
        <v>1296.0333333333333</v>
      </c>
      <c r="K318" s="31">
        <v>1238</v>
      </c>
      <c r="L318" s="31">
        <v>1162</v>
      </c>
      <c r="M318" s="31">
        <v>32.212409999999998</v>
      </c>
      <c r="N318" s="1"/>
      <c r="O318" s="1"/>
    </row>
    <row r="319" spans="1:15" ht="12.75" customHeight="1">
      <c r="A319" s="33">
        <v>309</v>
      </c>
      <c r="B319" s="62" t="s">
        <v>476</v>
      </c>
      <c r="C319" s="31">
        <v>782.95</v>
      </c>
      <c r="D319" s="40">
        <v>787.66666666666663</v>
      </c>
      <c r="E319" s="40">
        <v>775.33333333333326</v>
      </c>
      <c r="F319" s="40">
        <v>767.71666666666658</v>
      </c>
      <c r="G319" s="40">
        <v>755.38333333333321</v>
      </c>
      <c r="H319" s="40">
        <v>795.2833333333333</v>
      </c>
      <c r="I319" s="40">
        <v>807.61666666666656</v>
      </c>
      <c r="J319" s="40">
        <v>815.23333333333335</v>
      </c>
      <c r="K319" s="31">
        <v>800</v>
      </c>
      <c r="L319" s="31">
        <v>780.05</v>
      </c>
      <c r="M319" s="31">
        <v>0.61702000000000001</v>
      </c>
      <c r="N319" s="1"/>
      <c r="O319" s="1"/>
    </row>
    <row r="320" spans="1:15" ht="12.75" customHeight="1">
      <c r="A320" s="33">
        <v>310</v>
      </c>
      <c r="B320" s="62" t="s">
        <v>477</v>
      </c>
      <c r="C320" s="31">
        <v>967.3</v>
      </c>
      <c r="D320" s="40">
        <v>974.0333333333333</v>
      </c>
      <c r="E320" s="40">
        <v>944.26666666666665</v>
      </c>
      <c r="F320" s="40">
        <v>921.23333333333335</v>
      </c>
      <c r="G320" s="40">
        <v>891.4666666666667</v>
      </c>
      <c r="H320" s="40">
        <v>997.06666666666661</v>
      </c>
      <c r="I320" s="40">
        <v>1026.8333333333333</v>
      </c>
      <c r="J320" s="40">
        <v>1049.8666666666666</v>
      </c>
      <c r="K320" s="31">
        <v>1003.8</v>
      </c>
      <c r="L320" s="31">
        <v>951</v>
      </c>
      <c r="M320" s="31">
        <v>2.0793699999999999</v>
      </c>
      <c r="N320" s="1"/>
      <c r="O320" s="1"/>
    </row>
    <row r="321" spans="1:15" ht="12.75" customHeight="1">
      <c r="A321" s="33">
        <v>311</v>
      </c>
      <c r="B321" s="62" t="s">
        <v>180</v>
      </c>
      <c r="C321" s="31">
        <v>1386</v>
      </c>
      <c r="D321" s="40">
        <v>1400.1666666666667</v>
      </c>
      <c r="E321" s="40">
        <v>1361.8833333333334</v>
      </c>
      <c r="F321" s="40">
        <v>1337.7666666666667</v>
      </c>
      <c r="G321" s="40">
        <v>1299.4833333333333</v>
      </c>
      <c r="H321" s="40">
        <v>1424.2833333333335</v>
      </c>
      <c r="I321" s="40">
        <v>1462.5666666666668</v>
      </c>
      <c r="J321" s="40">
        <v>1486.6833333333336</v>
      </c>
      <c r="K321" s="31">
        <v>1438.45</v>
      </c>
      <c r="L321" s="31">
        <v>1376.05</v>
      </c>
      <c r="M321" s="31">
        <v>3.4957600000000002</v>
      </c>
      <c r="N321" s="1"/>
      <c r="O321" s="1"/>
    </row>
    <row r="322" spans="1:15" ht="12.75" customHeight="1">
      <c r="A322" s="33">
        <v>312</v>
      </c>
      <c r="B322" s="62" t="s">
        <v>290</v>
      </c>
      <c r="C322" s="31">
        <v>56.55</v>
      </c>
      <c r="D322" s="40">
        <v>56.550000000000004</v>
      </c>
      <c r="E322" s="40">
        <v>55.350000000000009</v>
      </c>
      <c r="F322" s="40">
        <v>54.150000000000006</v>
      </c>
      <c r="G322" s="40">
        <v>52.95000000000001</v>
      </c>
      <c r="H322" s="40">
        <v>57.750000000000007</v>
      </c>
      <c r="I322" s="40">
        <v>58.95000000000001</v>
      </c>
      <c r="J322" s="40">
        <v>60.150000000000006</v>
      </c>
      <c r="K322" s="31">
        <v>57.75</v>
      </c>
      <c r="L322" s="31">
        <v>55.35</v>
      </c>
      <c r="M322" s="31">
        <v>31.804649999999999</v>
      </c>
      <c r="N322" s="1"/>
      <c r="O322" s="1"/>
    </row>
    <row r="323" spans="1:15" ht="12.75" customHeight="1">
      <c r="A323" s="33">
        <v>313</v>
      </c>
      <c r="B323" s="62" t="s">
        <v>478</v>
      </c>
      <c r="C323" s="31">
        <v>673.6</v>
      </c>
      <c r="D323" s="40">
        <v>679.78333333333342</v>
      </c>
      <c r="E323" s="40">
        <v>664.76666666666688</v>
      </c>
      <c r="F323" s="40">
        <v>655.93333333333351</v>
      </c>
      <c r="G323" s="40">
        <v>640.91666666666697</v>
      </c>
      <c r="H323" s="40">
        <v>688.61666666666679</v>
      </c>
      <c r="I323" s="40">
        <v>703.63333333333344</v>
      </c>
      <c r="J323" s="40">
        <v>712.4666666666667</v>
      </c>
      <c r="K323" s="31">
        <v>694.8</v>
      </c>
      <c r="L323" s="31">
        <v>670.95</v>
      </c>
      <c r="M323" s="31">
        <v>1.01773</v>
      </c>
      <c r="N323" s="1"/>
      <c r="O323" s="1"/>
    </row>
    <row r="324" spans="1:15" ht="12.75" customHeight="1">
      <c r="A324" s="33">
        <v>314</v>
      </c>
      <c r="B324" s="62" t="s">
        <v>184</v>
      </c>
      <c r="C324" s="31">
        <v>1831.05</v>
      </c>
      <c r="D324" s="40">
        <v>1838.1166666666668</v>
      </c>
      <c r="E324" s="40">
        <v>1819.2333333333336</v>
      </c>
      <c r="F324" s="40">
        <v>1807.4166666666667</v>
      </c>
      <c r="G324" s="40">
        <v>1788.5333333333335</v>
      </c>
      <c r="H324" s="40">
        <v>1849.9333333333336</v>
      </c>
      <c r="I324" s="40">
        <v>1868.8166666666668</v>
      </c>
      <c r="J324" s="40">
        <v>1880.6333333333337</v>
      </c>
      <c r="K324" s="31">
        <v>1857</v>
      </c>
      <c r="L324" s="31">
        <v>1826.3</v>
      </c>
      <c r="M324" s="31">
        <v>3.4742899999999999</v>
      </c>
      <c r="N324" s="1"/>
      <c r="O324" s="1"/>
    </row>
    <row r="325" spans="1:15" ht="12.75" customHeight="1">
      <c r="A325" s="33">
        <v>315</v>
      </c>
      <c r="B325" s="62" t="s">
        <v>179</v>
      </c>
      <c r="C325" s="31">
        <v>1566.05</v>
      </c>
      <c r="D325" s="40">
        <v>1569.6499999999999</v>
      </c>
      <c r="E325" s="40">
        <v>1513.4999999999998</v>
      </c>
      <c r="F325" s="40">
        <v>1460.9499999999998</v>
      </c>
      <c r="G325" s="40">
        <v>1404.7999999999997</v>
      </c>
      <c r="H325" s="40">
        <v>1622.1999999999998</v>
      </c>
      <c r="I325" s="40">
        <v>1678.35</v>
      </c>
      <c r="J325" s="40">
        <v>1730.8999999999999</v>
      </c>
      <c r="K325" s="31">
        <v>1625.8</v>
      </c>
      <c r="L325" s="31">
        <v>1517.1</v>
      </c>
      <c r="M325" s="31">
        <v>6.0559700000000003</v>
      </c>
      <c r="N325" s="1"/>
      <c r="O325" s="1"/>
    </row>
    <row r="326" spans="1:15" ht="12.75" customHeight="1">
      <c r="A326" s="33">
        <v>316</v>
      </c>
      <c r="B326" s="62" t="s">
        <v>186</v>
      </c>
      <c r="C326" s="31">
        <v>1221.8499999999999</v>
      </c>
      <c r="D326" s="40">
        <v>1214.6333333333332</v>
      </c>
      <c r="E326" s="40">
        <v>1202.2666666666664</v>
      </c>
      <c r="F326" s="40">
        <v>1182.6833333333332</v>
      </c>
      <c r="G326" s="40">
        <v>1170.3166666666664</v>
      </c>
      <c r="H326" s="40">
        <v>1234.2166666666665</v>
      </c>
      <c r="I326" s="40">
        <v>1246.5833333333333</v>
      </c>
      <c r="J326" s="40">
        <v>1266.1666666666665</v>
      </c>
      <c r="K326" s="31">
        <v>1227</v>
      </c>
      <c r="L326" s="31">
        <v>1195.05</v>
      </c>
      <c r="M326" s="31">
        <v>4.6878900000000003</v>
      </c>
      <c r="N326" s="1"/>
      <c r="O326" s="1"/>
    </row>
    <row r="327" spans="1:15" ht="12.75" customHeight="1">
      <c r="A327" s="33">
        <v>317</v>
      </c>
      <c r="B327" s="62" t="s">
        <v>479</v>
      </c>
      <c r="C327" s="31">
        <v>674</v>
      </c>
      <c r="D327" s="40">
        <v>661.6</v>
      </c>
      <c r="E327" s="40">
        <v>639.5</v>
      </c>
      <c r="F327" s="40">
        <v>605</v>
      </c>
      <c r="G327" s="40">
        <v>582.9</v>
      </c>
      <c r="H327" s="40">
        <v>696.1</v>
      </c>
      <c r="I327" s="40">
        <v>718.20000000000016</v>
      </c>
      <c r="J327" s="40">
        <v>752.7</v>
      </c>
      <c r="K327" s="31">
        <v>683.7</v>
      </c>
      <c r="L327" s="31">
        <v>627.1</v>
      </c>
      <c r="M327" s="31">
        <v>45.548850000000002</v>
      </c>
      <c r="N327" s="1"/>
      <c r="O327" s="1"/>
    </row>
    <row r="328" spans="1:15" ht="12.75" customHeight="1">
      <c r="A328" s="33">
        <v>318</v>
      </c>
      <c r="B328" s="62" t="s">
        <v>480</v>
      </c>
      <c r="C328" s="31">
        <v>39.700000000000003</v>
      </c>
      <c r="D328" s="40">
        <v>39.93333333333333</v>
      </c>
      <c r="E328" s="40">
        <v>39.316666666666663</v>
      </c>
      <c r="F328" s="40">
        <v>38.93333333333333</v>
      </c>
      <c r="G328" s="40">
        <v>38.316666666666663</v>
      </c>
      <c r="H328" s="40">
        <v>40.316666666666663</v>
      </c>
      <c r="I328" s="40">
        <v>40.933333333333323</v>
      </c>
      <c r="J328" s="40">
        <v>41.316666666666663</v>
      </c>
      <c r="K328" s="31">
        <v>40.549999999999997</v>
      </c>
      <c r="L328" s="31">
        <v>39.549999999999997</v>
      </c>
      <c r="M328" s="31">
        <v>41.016489999999997</v>
      </c>
      <c r="N328" s="1"/>
      <c r="O328" s="1"/>
    </row>
    <row r="329" spans="1:15" ht="12.75" customHeight="1">
      <c r="A329" s="33">
        <v>319</v>
      </c>
      <c r="B329" s="62" t="s">
        <v>481</v>
      </c>
      <c r="C329" s="31">
        <v>119.45</v>
      </c>
      <c r="D329" s="40">
        <v>120.64999999999999</v>
      </c>
      <c r="E329" s="40">
        <v>118.09999999999998</v>
      </c>
      <c r="F329" s="40">
        <v>116.74999999999999</v>
      </c>
      <c r="G329" s="40">
        <v>114.19999999999997</v>
      </c>
      <c r="H329" s="40">
        <v>121.99999999999999</v>
      </c>
      <c r="I329" s="40">
        <v>124.55</v>
      </c>
      <c r="J329" s="40">
        <v>125.89999999999999</v>
      </c>
      <c r="K329" s="31">
        <v>123.2</v>
      </c>
      <c r="L329" s="31">
        <v>119.3</v>
      </c>
      <c r="M329" s="31">
        <v>25.322310000000002</v>
      </c>
      <c r="N329" s="1"/>
      <c r="O329" s="1"/>
    </row>
    <row r="330" spans="1:15" ht="12.75" customHeight="1">
      <c r="A330" s="33">
        <v>320</v>
      </c>
      <c r="B330" s="62" t="s">
        <v>482</v>
      </c>
      <c r="C330" s="31">
        <v>45.55</v>
      </c>
      <c r="D330" s="40">
        <v>45.433333333333337</v>
      </c>
      <c r="E330" s="40">
        <v>45.116666666666674</v>
      </c>
      <c r="F330" s="40">
        <v>44.683333333333337</v>
      </c>
      <c r="G330" s="40">
        <v>44.366666666666674</v>
      </c>
      <c r="H330" s="40">
        <v>45.866666666666674</v>
      </c>
      <c r="I330" s="40">
        <v>46.183333333333337</v>
      </c>
      <c r="J330" s="40">
        <v>46.616666666666674</v>
      </c>
      <c r="K330" s="31">
        <v>45.75</v>
      </c>
      <c r="L330" s="31">
        <v>45</v>
      </c>
      <c r="M330" s="31">
        <v>118.50533</v>
      </c>
      <c r="N330" s="1"/>
      <c r="O330" s="1"/>
    </row>
    <row r="331" spans="1:15" ht="12.75" customHeight="1">
      <c r="A331" s="33">
        <v>321</v>
      </c>
      <c r="B331" s="62" t="s">
        <v>483</v>
      </c>
      <c r="C331" s="31">
        <v>97.45</v>
      </c>
      <c r="D331" s="40">
        <v>97.2</v>
      </c>
      <c r="E331" s="40">
        <v>96.15</v>
      </c>
      <c r="F331" s="40">
        <v>94.850000000000009</v>
      </c>
      <c r="G331" s="40">
        <v>93.800000000000011</v>
      </c>
      <c r="H331" s="40">
        <v>98.5</v>
      </c>
      <c r="I331" s="40">
        <v>99.549999999999983</v>
      </c>
      <c r="J331" s="40">
        <v>100.85</v>
      </c>
      <c r="K331" s="31">
        <v>98.25</v>
      </c>
      <c r="L331" s="31">
        <v>95.9</v>
      </c>
      <c r="M331" s="31">
        <v>16.410129999999999</v>
      </c>
      <c r="N331" s="1"/>
      <c r="O331" s="1"/>
    </row>
    <row r="332" spans="1:15" ht="12.75" customHeight="1">
      <c r="A332" s="33">
        <v>322</v>
      </c>
      <c r="B332" s="62" t="s">
        <v>484</v>
      </c>
      <c r="C332" s="31">
        <v>220.5</v>
      </c>
      <c r="D332" s="40">
        <v>221.04999999999998</v>
      </c>
      <c r="E332" s="40">
        <v>217.14999999999998</v>
      </c>
      <c r="F332" s="40">
        <v>213.79999999999998</v>
      </c>
      <c r="G332" s="40">
        <v>209.89999999999998</v>
      </c>
      <c r="H332" s="40">
        <v>224.39999999999998</v>
      </c>
      <c r="I332" s="40">
        <v>228.3</v>
      </c>
      <c r="J332" s="40">
        <v>231.64999999999998</v>
      </c>
      <c r="K332" s="31">
        <v>224.95</v>
      </c>
      <c r="L332" s="31">
        <v>217.7</v>
      </c>
      <c r="M332" s="31">
        <v>5.4764200000000001</v>
      </c>
      <c r="N332" s="1"/>
      <c r="O332" s="1"/>
    </row>
    <row r="333" spans="1:15" ht="12.75" customHeight="1">
      <c r="A333" s="33">
        <v>323</v>
      </c>
      <c r="B333" s="62" t="s">
        <v>193</v>
      </c>
      <c r="C333" s="31">
        <v>186.7</v>
      </c>
      <c r="D333" s="40">
        <v>185.98333333333335</v>
      </c>
      <c r="E333" s="40">
        <v>184.4666666666667</v>
      </c>
      <c r="F333" s="40">
        <v>182.23333333333335</v>
      </c>
      <c r="G333" s="40">
        <v>180.7166666666667</v>
      </c>
      <c r="H333" s="40">
        <v>188.2166666666667</v>
      </c>
      <c r="I333" s="40">
        <v>189.73333333333335</v>
      </c>
      <c r="J333" s="40">
        <v>191.9666666666667</v>
      </c>
      <c r="K333" s="31">
        <v>187.5</v>
      </c>
      <c r="L333" s="31">
        <v>183.75</v>
      </c>
      <c r="M333" s="31">
        <v>152.55365</v>
      </c>
      <c r="N333" s="1"/>
      <c r="O333" s="1"/>
    </row>
    <row r="334" spans="1:15" ht="12.75" customHeight="1">
      <c r="A334" s="33">
        <v>324</v>
      </c>
      <c r="B334" s="62" t="s">
        <v>485</v>
      </c>
      <c r="C334" s="31">
        <v>977.7</v>
      </c>
      <c r="D334" s="40">
        <v>987.58333333333337</v>
      </c>
      <c r="E334" s="40">
        <v>958.11666666666679</v>
      </c>
      <c r="F334" s="40">
        <v>938.53333333333342</v>
      </c>
      <c r="G334" s="40">
        <v>909.06666666666683</v>
      </c>
      <c r="H334" s="40">
        <v>1007.1666666666667</v>
      </c>
      <c r="I334" s="40">
        <v>1036.6333333333332</v>
      </c>
      <c r="J334" s="40">
        <v>1056.2166666666667</v>
      </c>
      <c r="K334" s="31">
        <v>1017.05</v>
      </c>
      <c r="L334" s="31">
        <v>968</v>
      </c>
      <c r="M334" s="31">
        <v>6.0502900000000004</v>
      </c>
      <c r="N334" s="1"/>
      <c r="O334" s="1"/>
    </row>
    <row r="335" spans="1:15" ht="12.75" customHeight="1">
      <c r="A335" s="33">
        <v>325</v>
      </c>
      <c r="B335" s="62" t="s">
        <v>187</v>
      </c>
      <c r="C335" s="31">
        <v>81.400000000000006</v>
      </c>
      <c r="D335" s="40">
        <v>82.016666666666666</v>
      </c>
      <c r="E335" s="40">
        <v>80.533333333333331</v>
      </c>
      <c r="F335" s="40">
        <v>79.666666666666671</v>
      </c>
      <c r="G335" s="40">
        <v>78.183333333333337</v>
      </c>
      <c r="H335" s="40">
        <v>82.883333333333326</v>
      </c>
      <c r="I335" s="40">
        <v>84.366666666666646</v>
      </c>
      <c r="J335" s="40">
        <v>85.23333333333332</v>
      </c>
      <c r="K335" s="31">
        <v>83.5</v>
      </c>
      <c r="L335" s="31">
        <v>81.150000000000006</v>
      </c>
      <c r="M335" s="31">
        <v>61.979570000000002</v>
      </c>
      <c r="N335" s="1"/>
      <c r="O335" s="1"/>
    </row>
    <row r="336" spans="1:15" ht="12.75" customHeight="1">
      <c r="A336" s="33">
        <v>326</v>
      </c>
      <c r="B336" s="62" t="s">
        <v>189</v>
      </c>
      <c r="C336" s="31">
        <v>4458.5</v>
      </c>
      <c r="D336" s="40">
        <v>4492.3499999999995</v>
      </c>
      <c r="E336" s="40">
        <v>4407.2999999999993</v>
      </c>
      <c r="F336" s="40">
        <v>4356.0999999999995</v>
      </c>
      <c r="G336" s="40">
        <v>4271.0499999999993</v>
      </c>
      <c r="H336" s="40">
        <v>4543.5499999999993</v>
      </c>
      <c r="I336" s="40">
        <v>4628.6000000000004</v>
      </c>
      <c r="J336" s="40">
        <v>4679.7999999999993</v>
      </c>
      <c r="K336" s="31">
        <v>4577.3999999999996</v>
      </c>
      <c r="L336" s="31">
        <v>4441.1499999999996</v>
      </c>
      <c r="M336" s="31">
        <v>1.1902699999999999</v>
      </c>
      <c r="N336" s="1"/>
      <c r="O336" s="1"/>
    </row>
    <row r="337" spans="1:15" ht="12.75" customHeight="1">
      <c r="A337" s="33">
        <v>327</v>
      </c>
      <c r="B337" s="62" t="s">
        <v>486</v>
      </c>
      <c r="C337" s="31">
        <v>685.85</v>
      </c>
      <c r="D337" s="40">
        <v>685.44999999999993</v>
      </c>
      <c r="E337" s="40">
        <v>671.74999999999989</v>
      </c>
      <c r="F337" s="40">
        <v>657.65</v>
      </c>
      <c r="G337" s="40">
        <v>643.94999999999993</v>
      </c>
      <c r="H337" s="40">
        <v>699.54999999999984</v>
      </c>
      <c r="I337" s="40">
        <v>713.24999999999989</v>
      </c>
      <c r="J337" s="40">
        <v>727.3499999999998</v>
      </c>
      <c r="K337" s="31">
        <v>699.15</v>
      </c>
      <c r="L337" s="31">
        <v>671.35</v>
      </c>
      <c r="M337" s="31">
        <v>2.4211499999999999</v>
      </c>
      <c r="N337" s="1"/>
      <c r="O337" s="1"/>
    </row>
    <row r="338" spans="1:15" ht="12.75" customHeight="1">
      <c r="A338" s="33">
        <v>328</v>
      </c>
      <c r="B338" s="62" t="s">
        <v>190</v>
      </c>
      <c r="C338" s="31">
        <v>22536.85</v>
      </c>
      <c r="D338" s="40">
        <v>22536.816666666669</v>
      </c>
      <c r="E338" s="40">
        <v>22453.683333333338</v>
      </c>
      <c r="F338" s="40">
        <v>22370.51666666667</v>
      </c>
      <c r="G338" s="40">
        <v>22287.383333333339</v>
      </c>
      <c r="H338" s="40">
        <v>22619.983333333337</v>
      </c>
      <c r="I338" s="40">
        <v>22703.116666666669</v>
      </c>
      <c r="J338" s="40">
        <v>22786.283333333336</v>
      </c>
      <c r="K338" s="31">
        <v>22619.95</v>
      </c>
      <c r="L338" s="31">
        <v>22453.65</v>
      </c>
      <c r="M338" s="31">
        <v>0.43514999999999998</v>
      </c>
      <c r="N338" s="1"/>
      <c r="O338" s="1"/>
    </row>
    <row r="339" spans="1:15" ht="12.75" customHeight="1">
      <c r="A339" s="33">
        <v>329</v>
      </c>
      <c r="B339" s="62" t="s">
        <v>487</v>
      </c>
      <c r="C339" s="31">
        <v>63.15</v>
      </c>
      <c r="D339" s="40">
        <v>63.716666666666661</v>
      </c>
      <c r="E339" s="40">
        <v>62.23333333333332</v>
      </c>
      <c r="F339" s="40">
        <v>61.316666666666656</v>
      </c>
      <c r="G339" s="40">
        <v>59.833333333333314</v>
      </c>
      <c r="H339" s="40">
        <v>64.633333333333326</v>
      </c>
      <c r="I339" s="40">
        <v>66.11666666666666</v>
      </c>
      <c r="J339" s="40">
        <v>67.033333333333331</v>
      </c>
      <c r="K339" s="31">
        <v>65.2</v>
      </c>
      <c r="L339" s="31">
        <v>62.8</v>
      </c>
      <c r="M339" s="31">
        <v>18.168620000000001</v>
      </c>
      <c r="N339" s="1"/>
      <c r="O339" s="1"/>
    </row>
    <row r="340" spans="1:15" ht="12.75" customHeight="1">
      <c r="A340" s="33">
        <v>330</v>
      </c>
      <c r="B340" s="62" t="s">
        <v>291</v>
      </c>
      <c r="C340" s="31">
        <v>250.5</v>
      </c>
      <c r="D340" s="40">
        <v>252.08333333333334</v>
      </c>
      <c r="E340" s="40">
        <v>247.16666666666669</v>
      </c>
      <c r="F340" s="40">
        <v>243.83333333333334</v>
      </c>
      <c r="G340" s="40">
        <v>238.91666666666669</v>
      </c>
      <c r="H340" s="40">
        <v>255.41666666666669</v>
      </c>
      <c r="I340" s="40">
        <v>260.33333333333337</v>
      </c>
      <c r="J340" s="40">
        <v>263.66666666666669</v>
      </c>
      <c r="K340" s="31">
        <v>257</v>
      </c>
      <c r="L340" s="31">
        <v>248.75</v>
      </c>
      <c r="M340" s="31">
        <v>4.6055200000000003</v>
      </c>
      <c r="N340" s="1"/>
      <c r="O340" s="1"/>
    </row>
    <row r="341" spans="1:15" ht="12.75" customHeight="1">
      <c r="A341" s="33">
        <v>331</v>
      </c>
      <c r="B341" s="62" t="s">
        <v>488</v>
      </c>
      <c r="C341" s="31">
        <v>349</v>
      </c>
      <c r="D341" s="40">
        <v>346.5</v>
      </c>
      <c r="E341" s="40">
        <v>343</v>
      </c>
      <c r="F341" s="40">
        <v>337</v>
      </c>
      <c r="G341" s="40">
        <v>333.5</v>
      </c>
      <c r="H341" s="40">
        <v>352.5</v>
      </c>
      <c r="I341" s="40">
        <v>356</v>
      </c>
      <c r="J341" s="40">
        <v>362</v>
      </c>
      <c r="K341" s="31">
        <v>350</v>
      </c>
      <c r="L341" s="31">
        <v>340.5</v>
      </c>
      <c r="M341" s="31">
        <v>0.82930999999999999</v>
      </c>
      <c r="N341" s="1"/>
      <c r="O341" s="1"/>
    </row>
    <row r="342" spans="1:15" ht="12.75" customHeight="1">
      <c r="A342" s="33">
        <v>332</v>
      </c>
      <c r="B342" s="62" t="s">
        <v>194</v>
      </c>
      <c r="C342" s="31">
        <v>983.95</v>
      </c>
      <c r="D342" s="40">
        <v>989.56666666666661</v>
      </c>
      <c r="E342" s="40">
        <v>971.38333333333321</v>
      </c>
      <c r="F342" s="40">
        <v>958.81666666666661</v>
      </c>
      <c r="G342" s="40">
        <v>940.63333333333321</v>
      </c>
      <c r="H342" s="40">
        <v>1002.1333333333332</v>
      </c>
      <c r="I342" s="40">
        <v>1020.3166666666666</v>
      </c>
      <c r="J342" s="40">
        <v>1032.8833333333332</v>
      </c>
      <c r="K342" s="31">
        <v>1007.75</v>
      </c>
      <c r="L342" s="31">
        <v>977</v>
      </c>
      <c r="M342" s="31">
        <v>4.5963500000000002</v>
      </c>
      <c r="N342" s="1"/>
      <c r="O342" s="1"/>
    </row>
    <row r="343" spans="1:15" ht="12.75" customHeight="1">
      <c r="A343" s="33">
        <v>333</v>
      </c>
      <c r="B343" s="62" t="s">
        <v>196</v>
      </c>
      <c r="C343" s="31">
        <v>156.9</v>
      </c>
      <c r="D343" s="40">
        <v>157.1</v>
      </c>
      <c r="E343" s="40">
        <v>155.19999999999999</v>
      </c>
      <c r="F343" s="40">
        <v>153.5</v>
      </c>
      <c r="G343" s="40">
        <v>151.6</v>
      </c>
      <c r="H343" s="40">
        <v>158.79999999999998</v>
      </c>
      <c r="I343" s="40">
        <v>160.70000000000002</v>
      </c>
      <c r="J343" s="40">
        <v>162.39999999999998</v>
      </c>
      <c r="K343" s="31">
        <v>159</v>
      </c>
      <c r="L343" s="31">
        <v>155.4</v>
      </c>
      <c r="M343" s="31">
        <v>87.226500000000001</v>
      </c>
      <c r="N343" s="1"/>
      <c r="O343" s="1"/>
    </row>
    <row r="344" spans="1:15" ht="12.75" customHeight="1">
      <c r="A344" s="33">
        <v>334</v>
      </c>
      <c r="B344" s="62" t="s">
        <v>292</v>
      </c>
      <c r="C344" s="31">
        <v>243.75</v>
      </c>
      <c r="D344" s="40">
        <v>244.46666666666667</v>
      </c>
      <c r="E344" s="40">
        <v>241.93333333333334</v>
      </c>
      <c r="F344" s="40">
        <v>240.11666666666667</v>
      </c>
      <c r="G344" s="40">
        <v>237.58333333333334</v>
      </c>
      <c r="H344" s="40">
        <v>246.28333333333333</v>
      </c>
      <c r="I344" s="40">
        <v>248.81666666666669</v>
      </c>
      <c r="J344" s="40">
        <v>250.63333333333333</v>
      </c>
      <c r="K344" s="31">
        <v>247</v>
      </c>
      <c r="L344" s="31">
        <v>242.65</v>
      </c>
      <c r="M344" s="31">
        <v>10.574619999999999</v>
      </c>
      <c r="N344" s="1"/>
      <c r="O344" s="1"/>
    </row>
    <row r="345" spans="1:15" ht="12.75" customHeight="1">
      <c r="A345" s="33">
        <v>335</v>
      </c>
      <c r="B345" s="62" t="s">
        <v>489</v>
      </c>
      <c r="C345" s="31">
        <v>920.85</v>
      </c>
      <c r="D345" s="40">
        <v>928.7833333333333</v>
      </c>
      <c r="E345" s="40">
        <v>907.56666666666661</v>
      </c>
      <c r="F345" s="40">
        <v>894.2833333333333</v>
      </c>
      <c r="G345" s="40">
        <v>873.06666666666661</v>
      </c>
      <c r="H345" s="40">
        <v>942.06666666666661</v>
      </c>
      <c r="I345" s="40">
        <v>963.2833333333333</v>
      </c>
      <c r="J345" s="40">
        <v>976.56666666666661</v>
      </c>
      <c r="K345" s="31">
        <v>950</v>
      </c>
      <c r="L345" s="31">
        <v>915.5</v>
      </c>
      <c r="M345" s="31">
        <v>9.4022199999999998</v>
      </c>
      <c r="N345" s="1"/>
      <c r="O345" s="1"/>
    </row>
    <row r="346" spans="1:15" ht="12.75" customHeight="1">
      <c r="A346" s="33">
        <v>336</v>
      </c>
      <c r="B346" s="62" t="s">
        <v>293</v>
      </c>
      <c r="C346" s="31">
        <v>841.7</v>
      </c>
      <c r="D346" s="40">
        <v>849.20000000000016</v>
      </c>
      <c r="E346" s="40">
        <v>826.95000000000027</v>
      </c>
      <c r="F346" s="40">
        <v>812.20000000000016</v>
      </c>
      <c r="G346" s="40">
        <v>789.95000000000027</v>
      </c>
      <c r="H346" s="40">
        <v>863.95000000000027</v>
      </c>
      <c r="I346" s="40">
        <v>886.2</v>
      </c>
      <c r="J346" s="40">
        <v>900.95000000000027</v>
      </c>
      <c r="K346" s="31">
        <v>871.45</v>
      </c>
      <c r="L346" s="31">
        <v>834.45</v>
      </c>
      <c r="M346" s="31">
        <v>25.65549</v>
      </c>
      <c r="N346" s="1"/>
      <c r="O346" s="1"/>
    </row>
    <row r="347" spans="1:15" ht="12.75" customHeight="1">
      <c r="A347" s="33">
        <v>337</v>
      </c>
      <c r="B347" s="62" t="s">
        <v>195</v>
      </c>
      <c r="C347" s="31">
        <v>3813.25</v>
      </c>
      <c r="D347" s="40">
        <v>3806.4500000000003</v>
      </c>
      <c r="E347" s="40">
        <v>3752.9000000000005</v>
      </c>
      <c r="F347" s="40">
        <v>3692.55</v>
      </c>
      <c r="G347" s="40">
        <v>3639.0000000000005</v>
      </c>
      <c r="H347" s="40">
        <v>3866.8000000000006</v>
      </c>
      <c r="I347" s="40">
        <v>3920.3500000000008</v>
      </c>
      <c r="J347" s="40">
        <v>3980.7000000000007</v>
      </c>
      <c r="K347" s="31">
        <v>3860</v>
      </c>
      <c r="L347" s="31">
        <v>3746.1</v>
      </c>
      <c r="M347" s="31">
        <v>0.80101</v>
      </c>
      <c r="N347" s="1"/>
      <c r="O347" s="1"/>
    </row>
    <row r="348" spans="1:15" ht="12.75" customHeight="1">
      <c r="A348" s="33">
        <v>338</v>
      </c>
      <c r="B348" s="62" t="s">
        <v>490</v>
      </c>
      <c r="C348" s="31">
        <v>234.7</v>
      </c>
      <c r="D348" s="40">
        <v>234.6</v>
      </c>
      <c r="E348" s="40">
        <v>232.5</v>
      </c>
      <c r="F348" s="40">
        <v>230.3</v>
      </c>
      <c r="G348" s="40">
        <v>228.20000000000002</v>
      </c>
      <c r="H348" s="40">
        <v>236.79999999999998</v>
      </c>
      <c r="I348" s="40">
        <v>238.89999999999995</v>
      </c>
      <c r="J348" s="40">
        <v>241.09999999999997</v>
      </c>
      <c r="K348" s="31">
        <v>236.7</v>
      </c>
      <c r="L348" s="31">
        <v>232.4</v>
      </c>
      <c r="M348" s="31">
        <v>0.89851999999999999</v>
      </c>
      <c r="N348" s="1"/>
      <c r="O348" s="1"/>
    </row>
    <row r="349" spans="1:15" ht="12.75" customHeight="1">
      <c r="A349" s="33">
        <v>339</v>
      </c>
      <c r="B349" s="62" t="s">
        <v>294</v>
      </c>
      <c r="C349" s="31">
        <v>656.95</v>
      </c>
      <c r="D349" s="40">
        <v>665.26666666666677</v>
      </c>
      <c r="E349" s="40">
        <v>640.53333333333353</v>
      </c>
      <c r="F349" s="40">
        <v>624.11666666666679</v>
      </c>
      <c r="G349" s="40">
        <v>599.38333333333355</v>
      </c>
      <c r="H349" s="40">
        <v>681.68333333333351</v>
      </c>
      <c r="I349" s="40">
        <v>706.41666666666686</v>
      </c>
      <c r="J349" s="40">
        <v>722.83333333333348</v>
      </c>
      <c r="K349" s="31">
        <v>690</v>
      </c>
      <c r="L349" s="31">
        <v>648.85</v>
      </c>
      <c r="M349" s="31">
        <v>42.076500000000003</v>
      </c>
      <c r="N349" s="1"/>
      <c r="O349" s="1"/>
    </row>
    <row r="350" spans="1:15" ht="12.75" customHeight="1">
      <c r="A350" s="33">
        <v>340</v>
      </c>
      <c r="B350" s="62" t="s">
        <v>491</v>
      </c>
      <c r="C350" s="31">
        <v>153.69999999999999</v>
      </c>
      <c r="D350" s="40">
        <v>154.65</v>
      </c>
      <c r="E350" s="40">
        <v>151.9</v>
      </c>
      <c r="F350" s="40">
        <v>150.1</v>
      </c>
      <c r="G350" s="40">
        <v>147.35</v>
      </c>
      <c r="H350" s="40">
        <v>156.45000000000002</v>
      </c>
      <c r="I350" s="40">
        <v>159.20000000000002</v>
      </c>
      <c r="J350" s="40">
        <v>161.00000000000003</v>
      </c>
      <c r="K350" s="31">
        <v>157.4</v>
      </c>
      <c r="L350" s="31">
        <v>152.85</v>
      </c>
      <c r="M350" s="31">
        <v>14.96541</v>
      </c>
      <c r="N350" s="1"/>
      <c r="O350" s="1"/>
    </row>
    <row r="351" spans="1:15" ht="12.75" customHeight="1">
      <c r="A351" s="33">
        <v>341</v>
      </c>
      <c r="B351" s="62" t="s">
        <v>203</v>
      </c>
      <c r="C351" s="31">
        <v>3807.4</v>
      </c>
      <c r="D351" s="40">
        <v>3822.6666666666665</v>
      </c>
      <c r="E351" s="40">
        <v>3777.4833333333331</v>
      </c>
      <c r="F351" s="40">
        <v>3747.5666666666666</v>
      </c>
      <c r="G351" s="40">
        <v>3702.3833333333332</v>
      </c>
      <c r="H351" s="40">
        <v>3852.583333333333</v>
      </c>
      <c r="I351" s="40">
        <v>3897.7666666666664</v>
      </c>
      <c r="J351" s="40">
        <v>3927.6833333333329</v>
      </c>
      <c r="K351" s="31">
        <v>3867.85</v>
      </c>
      <c r="L351" s="31">
        <v>3792.75</v>
      </c>
      <c r="M351" s="31">
        <v>4.0918200000000002</v>
      </c>
      <c r="N351" s="1"/>
      <c r="O351" s="1"/>
    </row>
    <row r="352" spans="1:15" ht="12.75" customHeight="1">
      <c r="A352" s="33">
        <v>342</v>
      </c>
      <c r="B352" s="62" t="s">
        <v>492</v>
      </c>
      <c r="C352" s="31">
        <v>588.85</v>
      </c>
      <c r="D352" s="40">
        <v>594.35</v>
      </c>
      <c r="E352" s="40">
        <v>573.70000000000005</v>
      </c>
      <c r="F352" s="40">
        <v>558.55000000000007</v>
      </c>
      <c r="G352" s="40">
        <v>537.90000000000009</v>
      </c>
      <c r="H352" s="40">
        <v>609.5</v>
      </c>
      <c r="I352" s="40">
        <v>630.14999999999986</v>
      </c>
      <c r="J352" s="40">
        <v>645.29999999999995</v>
      </c>
      <c r="K352" s="31">
        <v>615</v>
      </c>
      <c r="L352" s="31">
        <v>579.20000000000005</v>
      </c>
      <c r="M352" s="31">
        <v>7.6680299999999999</v>
      </c>
      <c r="N352" s="1"/>
      <c r="O352" s="1"/>
    </row>
    <row r="353" spans="1:15" ht="12.75" customHeight="1">
      <c r="A353" s="33">
        <v>343</v>
      </c>
      <c r="B353" s="62" t="s">
        <v>493</v>
      </c>
      <c r="C353" s="31">
        <v>327.2</v>
      </c>
      <c r="D353" s="40">
        <v>328.45</v>
      </c>
      <c r="E353" s="40">
        <v>324</v>
      </c>
      <c r="F353" s="40">
        <v>320.8</v>
      </c>
      <c r="G353" s="40">
        <v>316.35000000000002</v>
      </c>
      <c r="H353" s="40">
        <v>331.65</v>
      </c>
      <c r="I353" s="40">
        <v>336.09999999999991</v>
      </c>
      <c r="J353" s="40">
        <v>339.29999999999995</v>
      </c>
      <c r="K353" s="31">
        <v>332.9</v>
      </c>
      <c r="L353" s="31">
        <v>325.25</v>
      </c>
      <c r="M353" s="31">
        <v>1.8322799999999999</v>
      </c>
      <c r="N353" s="1"/>
      <c r="O353" s="1"/>
    </row>
    <row r="354" spans="1:15" ht="12.75" customHeight="1">
      <c r="A354" s="33">
        <v>344</v>
      </c>
      <c r="B354" s="62" t="s">
        <v>208</v>
      </c>
      <c r="C354" s="31">
        <v>1381.7</v>
      </c>
      <c r="D354" s="40">
        <v>1379.55</v>
      </c>
      <c r="E354" s="40">
        <v>1368.75</v>
      </c>
      <c r="F354" s="40">
        <v>1355.8</v>
      </c>
      <c r="G354" s="40">
        <v>1345</v>
      </c>
      <c r="H354" s="40">
        <v>1392.5</v>
      </c>
      <c r="I354" s="40">
        <v>1403.2999999999997</v>
      </c>
      <c r="J354" s="40">
        <v>1416.25</v>
      </c>
      <c r="K354" s="31">
        <v>1390.35</v>
      </c>
      <c r="L354" s="31">
        <v>1366.6</v>
      </c>
      <c r="M354" s="31">
        <v>3.6672099999999999</v>
      </c>
      <c r="N354" s="1"/>
      <c r="O354" s="1"/>
    </row>
    <row r="355" spans="1:15" ht="12.75" customHeight="1">
      <c r="A355" s="33">
        <v>345</v>
      </c>
      <c r="B355" s="62" t="s">
        <v>197</v>
      </c>
      <c r="C355" s="31">
        <v>37676.5</v>
      </c>
      <c r="D355" s="40">
        <v>37732.01666666667</v>
      </c>
      <c r="E355" s="40">
        <v>37278.03333333334</v>
      </c>
      <c r="F355" s="40">
        <v>36879.566666666673</v>
      </c>
      <c r="G355" s="40">
        <v>36425.583333333343</v>
      </c>
      <c r="H355" s="40">
        <v>38130.483333333337</v>
      </c>
      <c r="I355" s="40">
        <v>38584.46666666666</v>
      </c>
      <c r="J355" s="40">
        <v>38982.933333333334</v>
      </c>
      <c r="K355" s="31">
        <v>38186</v>
      </c>
      <c r="L355" s="31">
        <v>37333.550000000003</v>
      </c>
      <c r="M355" s="31">
        <v>0.16827</v>
      </c>
      <c r="N355" s="1"/>
      <c r="O355" s="1"/>
    </row>
    <row r="356" spans="1:15" ht="12.75" customHeight="1">
      <c r="A356" s="33">
        <v>346</v>
      </c>
      <c r="B356" s="62" t="s">
        <v>295</v>
      </c>
      <c r="C356" s="31">
        <v>1181.8499999999999</v>
      </c>
      <c r="D356" s="40">
        <v>1176.5166666666667</v>
      </c>
      <c r="E356" s="40">
        <v>1163.3333333333333</v>
      </c>
      <c r="F356" s="40">
        <v>1144.8166666666666</v>
      </c>
      <c r="G356" s="40">
        <v>1131.6333333333332</v>
      </c>
      <c r="H356" s="40">
        <v>1195.0333333333333</v>
      </c>
      <c r="I356" s="40">
        <v>1208.2166666666667</v>
      </c>
      <c r="J356" s="40">
        <v>1226.7333333333333</v>
      </c>
      <c r="K356" s="31">
        <v>1189.7</v>
      </c>
      <c r="L356" s="31">
        <v>1158</v>
      </c>
      <c r="M356" s="31">
        <v>1.5243800000000001</v>
      </c>
      <c r="N356" s="1"/>
      <c r="O356" s="1"/>
    </row>
    <row r="357" spans="1:15" ht="12.75" customHeight="1">
      <c r="A357" s="33">
        <v>347</v>
      </c>
      <c r="B357" s="62" t="s">
        <v>199</v>
      </c>
      <c r="C357" s="31">
        <v>4804.8500000000004</v>
      </c>
      <c r="D357" s="40">
        <v>4815.05</v>
      </c>
      <c r="E357" s="40">
        <v>4771.1500000000005</v>
      </c>
      <c r="F357" s="40">
        <v>4737.4500000000007</v>
      </c>
      <c r="G357" s="40">
        <v>4693.5500000000011</v>
      </c>
      <c r="H357" s="40">
        <v>4848.75</v>
      </c>
      <c r="I357" s="40">
        <v>4892.6499999999996</v>
      </c>
      <c r="J357" s="40">
        <v>4926.3499999999995</v>
      </c>
      <c r="K357" s="31">
        <v>4858.95</v>
      </c>
      <c r="L357" s="31">
        <v>4781.3500000000004</v>
      </c>
      <c r="M357" s="31">
        <v>1.6460399999999999</v>
      </c>
      <c r="N357" s="1"/>
      <c r="O357" s="1"/>
    </row>
    <row r="358" spans="1:15" ht="12.75" customHeight="1">
      <c r="A358" s="33">
        <v>348</v>
      </c>
      <c r="B358" s="62" t="s">
        <v>200</v>
      </c>
      <c r="C358" s="31">
        <v>218.8</v>
      </c>
      <c r="D358" s="40">
        <v>220.1</v>
      </c>
      <c r="E358" s="40">
        <v>217.2</v>
      </c>
      <c r="F358" s="40">
        <v>215.6</v>
      </c>
      <c r="G358" s="40">
        <v>212.7</v>
      </c>
      <c r="H358" s="40">
        <v>221.7</v>
      </c>
      <c r="I358" s="40">
        <v>224.60000000000002</v>
      </c>
      <c r="J358" s="40">
        <v>226.2</v>
      </c>
      <c r="K358" s="31">
        <v>223</v>
      </c>
      <c r="L358" s="31">
        <v>218.5</v>
      </c>
      <c r="M358" s="31">
        <v>12.06748</v>
      </c>
      <c r="N358" s="1"/>
      <c r="O358" s="1"/>
    </row>
    <row r="359" spans="1:15" ht="12.75" customHeight="1">
      <c r="A359" s="33">
        <v>349</v>
      </c>
      <c r="B359" s="62" t="s">
        <v>494</v>
      </c>
      <c r="C359" s="31">
        <v>3747.2</v>
      </c>
      <c r="D359" s="40">
        <v>3763.4333333333329</v>
      </c>
      <c r="E359" s="40">
        <v>3707.8666666666659</v>
      </c>
      <c r="F359" s="40">
        <v>3668.5333333333328</v>
      </c>
      <c r="G359" s="40">
        <v>3612.9666666666658</v>
      </c>
      <c r="H359" s="40">
        <v>3802.766666666666</v>
      </c>
      <c r="I359" s="40">
        <v>3858.3333333333326</v>
      </c>
      <c r="J359" s="40">
        <v>3897.6666666666661</v>
      </c>
      <c r="K359" s="31">
        <v>3819</v>
      </c>
      <c r="L359" s="31">
        <v>3724.1</v>
      </c>
      <c r="M359" s="31">
        <v>0.78244999999999998</v>
      </c>
      <c r="N359" s="1"/>
      <c r="O359" s="1"/>
    </row>
    <row r="360" spans="1:15" ht="12.75" customHeight="1">
      <c r="A360" s="33">
        <v>350</v>
      </c>
      <c r="B360" s="62" t="s">
        <v>495</v>
      </c>
      <c r="C360" s="31">
        <v>1526.8</v>
      </c>
      <c r="D360" s="40">
        <v>1539.3</v>
      </c>
      <c r="E360" s="40">
        <v>1508.6</v>
      </c>
      <c r="F360" s="40">
        <v>1490.3999999999999</v>
      </c>
      <c r="G360" s="40">
        <v>1459.6999999999998</v>
      </c>
      <c r="H360" s="40">
        <v>1557.5</v>
      </c>
      <c r="I360" s="40">
        <v>1588.2000000000003</v>
      </c>
      <c r="J360" s="40">
        <v>1606.4</v>
      </c>
      <c r="K360" s="31">
        <v>1570</v>
      </c>
      <c r="L360" s="31">
        <v>1521.1</v>
      </c>
      <c r="M360" s="31">
        <v>0.98560000000000003</v>
      </c>
      <c r="N360" s="1"/>
      <c r="O360" s="1"/>
    </row>
    <row r="361" spans="1:15" ht="12.75" customHeight="1">
      <c r="A361" s="33">
        <v>351</v>
      </c>
      <c r="B361" s="62" t="s">
        <v>202</v>
      </c>
      <c r="C361" s="31">
        <v>2658.3</v>
      </c>
      <c r="D361" s="40">
        <v>2659.2999999999997</v>
      </c>
      <c r="E361" s="40">
        <v>2634.9999999999995</v>
      </c>
      <c r="F361" s="40">
        <v>2611.6999999999998</v>
      </c>
      <c r="G361" s="40">
        <v>2587.3999999999996</v>
      </c>
      <c r="H361" s="40">
        <v>2682.5999999999995</v>
      </c>
      <c r="I361" s="40">
        <v>2706.8999999999996</v>
      </c>
      <c r="J361" s="40">
        <v>2730.1999999999994</v>
      </c>
      <c r="K361" s="31">
        <v>2683.6</v>
      </c>
      <c r="L361" s="31">
        <v>2636</v>
      </c>
      <c r="M361" s="31">
        <v>7.8958899999999996</v>
      </c>
      <c r="N361" s="1"/>
      <c r="O361" s="1"/>
    </row>
    <row r="362" spans="1:15" ht="12.75" customHeight="1">
      <c r="A362" s="33">
        <v>352</v>
      </c>
      <c r="B362" s="62" t="s">
        <v>496</v>
      </c>
      <c r="C362" s="31">
        <v>90.7</v>
      </c>
      <c r="D362" s="40">
        <v>91.533333333333346</v>
      </c>
      <c r="E362" s="40">
        <v>89.316666666666691</v>
      </c>
      <c r="F362" s="40">
        <v>87.933333333333351</v>
      </c>
      <c r="G362" s="40">
        <v>85.716666666666697</v>
      </c>
      <c r="H362" s="40">
        <v>92.916666666666686</v>
      </c>
      <c r="I362" s="40">
        <v>95.133333333333354</v>
      </c>
      <c r="J362" s="40">
        <v>96.51666666666668</v>
      </c>
      <c r="K362" s="31">
        <v>93.75</v>
      </c>
      <c r="L362" s="31">
        <v>90.15</v>
      </c>
      <c r="M362" s="31">
        <v>62.978679999999997</v>
      </c>
      <c r="N362" s="1"/>
      <c r="O362" s="1"/>
    </row>
    <row r="363" spans="1:15" ht="12.75" customHeight="1">
      <c r="A363" s="33">
        <v>353</v>
      </c>
      <c r="B363" s="62" t="s">
        <v>497</v>
      </c>
      <c r="C363" s="31">
        <v>1150.4000000000001</v>
      </c>
      <c r="D363" s="40">
        <v>1142.8666666666668</v>
      </c>
      <c r="E363" s="40">
        <v>1126.7833333333335</v>
      </c>
      <c r="F363" s="40">
        <v>1103.1666666666667</v>
      </c>
      <c r="G363" s="40">
        <v>1087.0833333333335</v>
      </c>
      <c r="H363" s="40">
        <v>1166.4833333333336</v>
      </c>
      <c r="I363" s="40">
        <v>1182.5666666666666</v>
      </c>
      <c r="J363" s="40">
        <v>1206.1833333333336</v>
      </c>
      <c r="K363" s="31">
        <v>1158.95</v>
      </c>
      <c r="L363" s="31">
        <v>1119.25</v>
      </c>
      <c r="M363" s="31">
        <v>1.0547299999999999</v>
      </c>
      <c r="N363" s="1"/>
      <c r="O363" s="1"/>
    </row>
    <row r="364" spans="1:15" ht="12.75" customHeight="1">
      <c r="A364" s="33">
        <v>354</v>
      </c>
      <c r="B364" s="62" t="s">
        <v>205</v>
      </c>
      <c r="C364" s="31">
        <v>3427.65</v>
      </c>
      <c r="D364" s="40">
        <v>3451.35</v>
      </c>
      <c r="E364" s="40">
        <v>3391.5499999999997</v>
      </c>
      <c r="F364" s="40">
        <v>3355.45</v>
      </c>
      <c r="G364" s="40">
        <v>3295.6499999999996</v>
      </c>
      <c r="H364" s="40">
        <v>3487.45</v>
      </c>
      <c r="I364" s="40">
        <v>3547.25</v>
      </c>
      <c r="J364" s="40">
        <v>3583.35</v>
      </c>
      <c r="K364" s="31">
        <v>3511.15</v>
      </c>
      <c r="L364" s="31">
        <v>3415.25</v>
      </c>
      <c r="M364" s="31">
        <v>2.7256800000000001</v>
      </c>
      <c r="N364" s="1"/>
      <c r="O364" s="1"/>
    </row>
    <row r="365" spans="1:15" ht="12.75" customHeight="1">
      <c r="A365" s="33">
        <v>355</v>
      </c>
      <c r="B365" s="62" t="s">
        <v>498</v>
      </c>
      <c r="C365" s="31">
        <v>1320.6</v>
      </c>
      <c r="D365" s="40">
        <v>1322.55</v>
      </c>
      <c r="E365" s="40">
        <v>1305.0999999999999</v>
      </c>
      <c r="F365" s="40">
        <v>1289.5999999999999</v>
      </c>
      <c r="G365" s="40">
        <v>1272.1499999999999</v>
      </c>
      <c r="H365" s="40">
        <v>1338.05</v>
      </c>
      <c r="I365" s="40">
        <v>1355.5000000000002</v>
      </c>
      <c r="J365" s="40">
        <v>1371</v>
      </c>
      <c r="K365" s="31">
        <v>1340</v>
      </c>
      <c r="L365" s="31">
        <v>1307.05</v>
      </c>
      <c r="M365" s="31">
        <v>0.74463999999999997</v>
      </c>
      <c r="N365" s="1"/>
      <c r="O365" s="1"/>
    </row>
    <row r="366" spans="1:15" ht="12.75" customHeight="1">
      <c r="A366" s="33">
        <v>356</v>
      </c>
      <c r="B366" s="62" t="s">
        <v>296</v>
      </c>
      <c r="C366" s="31">
        <v>340.9</v>
      </c>
      <c r="D366" s="40">
        <v>342.88333333333338</v>
      </c>
      <c r="E366" s="40">
        <v>337.11666666666679</v>
      </c>
      <c r="F366" s="40">
        <v>333.33333333333343</v>
      </c>
      <c r="G366" s="40">
        <v>327.56666666666683</v>
      </c>
      <c r="H366" s="40">
        <v>346.66666666666674</v>
      </c>
      <c r="I366" s="40">
        <v>352.43333333333328</v>
      </c>
      <c r="J366" s="40">
        <v>356.2166666666667</v>
      </c>
      <c r="K366" s="31">
        <v>348.65</v>
      </c>
      <c r="L366" s="31">
        <v>339.1</v>
      </c>
      <c r="M366" s="31">
        <v>10.80362</v>
      </c>
      <c r="N366" s="1"/>
      <c r="O366" s="1"/>
    </row>
    <row r="367" spans="1:15" ht="12.75" customHeight="1">
      <c r="A367" s="33">
        <v>357</v>
      </c>
      <c r="B367" s="62" t="s">
        <v>201</v>
      </c>
      <c r="C367" s="31">
        <v>200.15</v>
      </c>
      <c r="D367" s="40">
        <v>201</v>
      </c>
      <c r="E367" s="40">
        <v>198</v>
      </c>
      <c r="F367" s="40">
        <v>195.85</v>
      </c>
      <c r="G367" s="40">
        <v>192.85</v>
      </c>
      <c r="H367" s="40">
        <v>203.15</v>
      </c>
      <c r="I367" s="40">
        <v>206.15</v>
      </c>
      <c r="J367" s="40">
        <v>208.3</v>
      </c>
      <c r="K367" s="31">
        <v>204</v>
      </c>
      <c r="L367" s="31">
        <v>198.85</v>
      </c>
      <c r="M367" s="31">
        <v>72.582700000000003</v>
      </c>
      <c r="N367" s="1"/>
      <c r="O367" s="1"/>
    </row>
    <row r="368" spans="1:15" ht="12.75" customHeight="1">
      <c r="A368" s="33">
        <v>358</v>
      </c>
      <c r="B368" s="62" t="s">
        <v>206</v>
      </c>
      <c r="C368" s="31">
        <v>250.1</v>
      </c>
      <c r="D368" s="40">
        <v>251.43333333333331</v>
      </c>
      <c r="E368" s="40">
        <v>248.21666666666661</v>
      </c>
      <c r="F368" s="40">
        <v>246.33333333333331</v>
      </c>
      <c r="G368" s="40">
        <v>243.11666666666662</v>
      </c>
      <c r="H368" s="40">
        <v>253.31666666666661</v>
      </c>
      <c r="I368" s="40">
        <v>256.5333333333333</v>
      </c>
      <c r="J368" s="40">
        <v>258.41666666666663</v>
      </c>
      <c r="K368" s="31">
        <v>254.65</v>
      </c>
      <c r="L368" s="31">
        <v>249.55</v>
      </c>
      <c r="M368" s="31">
        <v>41.950449999999996</v>
      </c>
      <c r="N368" s="1"/>
      <c r="O368" s="1"/>
    </row>
    <row r="369" spans="1:15" ht="12.75" customHeight="1">
      <c r="A369" s="33">
        <v>359</v>
      </c>
      <c r="B369" s="62" t="s">
        <v>499</v>
      </c>
      <c r="C369" s="31">
        <v>375.45</v>
      </c>
      <c r="D369" s="40">
        <v>378.2833333333333</v>
      </c>
      <c r="E369" s="40">
        <v>371.66666666666663</v>
      </c>
      <c r="F369" s="40">
        <v>367.88333333333333</v>
      </c>
      <c r="G369" s="40">
        <v>361.26666666666665</v>
      </c>
      <c r="H369" s="40">
        <v>382.06666666666661</v>
      </c>
      <c r="I369" s="40">
        <v>388.68333333333328</v>
      </c>
      <c r="J369" s="40">
        <v>392.46666666666658</v>
      </c>
      <c r="K369" s="31">
        <v>384.9</v>
      </c>
      <c r="L369" s="31">
        <v>374.5</v>
      </c>
      <c r="M369" s="31">
        <v>5.3599600000000001</v>
      </c>
      <c r="N369" s="1"/>
      <c r="O369" s="1"/>
    </row>
    <row r="370" spans="1:15" ht="12.75" customHeight="1">
      <c r="A370" s="33">
        <v>360</v>
      </c>
      <c r="B370" s="62" t="s">
        <v>297</v>
      </c>
      <c r="C370" s="31">
        <v>576.70000000000005</v>
      </c>
      <c r="D370" s="40">
        <v>575.36666666666667</v>
      </c>
      <c r="E370" s="40">
        <v>570.73333333333335</v>
      </c>
      <c r="F370" s="40">
        <v>564.76666666666665</v>
      </c>
      <c r="G370" s="40">
        <v>560.13333333333333</v>
      </c>
      <c r="H370" s="40">
        <v>581.33333333333337</v>
      </c>
      <c r="I370" s="40">
        <v>585.96666666666681</v>
      </c>
      <c r="J370" s="40">
        <v>591.93333333333339</v>
      </c>
      <c r="K370" s="31">
        <v>580</v>
      </c>
      <c r="L370" s="31">
        <v>569.4</v>
      </c>
      <c r="M370" s="31">
        <v>2.51634</v>
      </c>
      <c r="N370" s="1"/>
      <c r="O370" s="1"/>
    </row>
    <row r="371" spans="1:15" ht="12.75" customHeight="1">
      <c r="A371" s="33">
        <v>361</v>
      </c>
      <c r="B371" s="62" t="s">
        <v>500</v>
      </c>
      <c r="C371" s="31">
        <v>640.29999999999995</v>
      </c>
      <c r="D371" s="40">
        <v>646.80000000000007</v>
      </c>
      <c r="E371" s="40">
        <v>630.60000000000014</v>
      </c>
      <c r="F371" s="40">
        <v>620.90000000000009</v>
      </c>
      <c r="G371" s="40">
        <v>604.70000000000016</v>
      </c>
      <c r="H371" s="40">
        <v>656.50000000000011</v>
      </c>
      <c r="I371" s="40">
        <v>672.70000000000016</v>
      </c>
      <c r="J371" s="40">
        <v>682.40000000000009</v>
      </c>
      <c r="K371" s="31">
        <v>663</v>
      </c>
      <c r="L371" s="31">
        <v>637.1</v>
      </c>
      <c r="M371" s="31">
        <v>1.2532099999999999</v>
      </c>
      <c r="N371" s="1"/>
      <c r="O371" s="1"/>
    </row>
    <row r="372" spans="1:15" ht="12.75" customHeight="1">
      <c r="A372" s="33">
        <v>362</v>
      </c>
      <c r="B372" s="62" t="s">
        <v>501</v>
      </c>
      <c r="C372" s="31">
        <v>126.9</v>
      </c>
      <c r="D372" s="40">
        <v>127.48333333333335</v>
      </c>
      <c r="E372" s="40">
        <v>125.51666666666671</v>
      </c>
      <c r="F372" s="40">
        <v>124.13333333333335</v>
      </c>
      <c r="G372" s="40">
        <v>122.16666666666671</v>
      </c>
      <c r="H372" s="40">
        <v>128.8666666666667</v>
      </c>
      <c r="I372" s="40">
        <v>130.83333333333334</v>
      </c>
      <c r="J372" s="40">
        <v>132.2166666666667</v>
      </c>
      <c r="K372" s="31">
        <v>129.44999999999999</v>
      </c>
      <c r="L372" s="31">
        <v>126.1</v>
      </c>
      <c r="M372" s="31">
        <v>2.3384200000000002</v>
      </c>
      <c r="N372" s="1"/>
      <c r="O372" s="1"/>
    </row>
    <row r="373" spans="1:15" ht="12.75" customHeight="1">
      <c r="A373" s="33">
        <v>363</v>
      </c>
      <c r="B373" s="62" t="s">
        <v>502</v>
      </c>
      <c r="C373" s="31">
        <v>1071.0999999999999</v>
      </c>
      <c r="D373" s="40">
        <v>1078.0833333333333</v>
      </c>
      <c r="E373" s="40">
        <v>1059.2166666666665</v>
      </c>
      <c r="F373" s="40">
        <v>1047.3333333333333</v>
      </c>
      <c r="G373" s="40">
        <v>1028.4666666666665</v>
      </c>
      <c r="H373" s="40">
        <v>1089.9666666666665</v>
      </c>
      <c r="I373" s="40">
        <v>1108.8333333333333</v>
      </c>
      <c r="J373" s="40">
        <v>1120.7166666666665</v>
      </c>
      <c r="K373" s="31">
        <v>1096.95</v>
      </c>
      <c r="L373" s="31">
        <v>1066.2</v>
      </c>
      <c r="M373" s="31">
        <v>0.14821000000000001</v>
      </c>
      <c r="N373" s="1"/>
      <c r="O373" s="1"/>
    </row>
    <row r="374" spans="1:15" ht="12.75" customHeight="1">
      <c r="A374" s="33">
        <v>364</v>
      </c>
      <c r="B374" s="62" t="s">
        <v>503</v>
      </c>
      <c r="C374" s="31">
        <v>5148.8500000000004</v>
      </c>
      <c r="D374" s="40">
        <v>5146.3</v>
      </c>
      <c r="E374" s="40">
        <v>5102.6000000000004</v>
      </c>
      <c r="F374" s="40">
        <v>5056.3500000000004</v>
      </c>
      <c r="G374" s="40">
        <v>5012.6500000000005</v>
      </c>
      <c r="H374" s="40">
        <v>5192.55</v>
      </c>
      <c r="I374" s="40">
        <v>5236.2499999999991</v>
      </c>
      <c r="J374" s="40">
        <v>5282.5</v>
      </c>
      <c r="K374" s="31">
        <v>5190</v>
      </c>
      <c r="L374" s="31">
        <v>5100.05</v>
      </c>
      <c r="M374" s="31">
        <v>0.29038000000000003</v>
      </c>
      <c r="N374" s="1"/>
      <c r="O374" s="1"/>
    </row>
    <row r="375" spans="1:15" ht="12.75" customHeight="1">
      <c r="A375" s="33">
        <v>365</v>
      </c>
      <c r="B375" s="62" t="s">
        <v>298</v>
      </c>
      <c r="C375" s="31">
        <v>14227.6</v>
      </c>
      <c r="D375" s="40">
        <v>14201.449999999999</v>
      </c>
      <c r="E375" s="40">
        <v>14010.899999999998</v>
      </c>
      <c r="F375" s="40">
        <v>13794.199999999999</v>
      </c>
      <c r="G375" s="40">
        <v>13603.649999999998</v>
      </c>
      <c r="H375" s="40">
        <v>14418.149999999998</v>
      </c>
      <c r="I375" s="40">
        <v>14608.699999999997</v>
      </c>
      <c r="J375" s="40">
        <v>14825.399999999998</v>
      </c>
      <c r="K375" s="31">
        <v>14392</v>
      </c>
      <c r="L375" s="31">
        <v>13984.75</v>
      </c>
      <c r="M375" s="31">
        <v>0.12249</v>
      </c>
      <c r="N375" s="1"/>
      <c r="O375" s="1"/>
    </row>
    <row r="376" spans="1:15" ht="12.75" customHeight="1">
      <c r="A376" s="33">
        <v>366</v>
      </c>
      <c r="B376" s="62" t="s">
        <v>204</v>
      </c>
      <c r="C376" s="31">
        <v>50.5</v>
      </c>
      <c r="D376" s="40">
        <v>50.516666666666673</v>
      </c>
      <c r="E376" s="40">
        <v>50.133333333333347</v>
      </c>
      <c r="F376" s="40">
        <v>49.766666666666673</v>
      </c>
      <c r="G376" s="40">
        <v>49.383333333333347</v>
      </c>
      <c r="H376" s="40">
        <v>50.883333333333347</v>
      </c>
      <c r="I376" s="40">
        <v>51.266666666666673</v>
      </c>
      <c r="J376" s="40">
        <v>51.633333333333347</v>
      </c>
      <c r="K376" s="31">
        <v>50.9</v>
      </c>
      <c r="L376" s="31">
        <v>50.15</v>
      </c>
      <c r="M376" s="31">
        <v>285.05207000000001</v>
      </c>
      <c r="N376" s="1"/>
      <c r="O376" s="1"/>
    </row>
    <row r="377" spans="1:15" ht="12.75" customHeight="1">
      <c r="A377" s="33">
        <v>367</v>
      </c>
      <c r="B377" s="62" t="s">
        <v>504</v>
      </c>
      <c r="C377" s="31">
        <v>426.85</v>
      </c>
      <c r="D377" s="40">
        <v>427.2</v>
      </c>
      <c r="E377" s="40">
        <v>420.29999999999995</v>
      </c>
      <c r="F377" s="40">
        <v>413.74999999999994</v>
      </c>
      <c r="G377" s="40">
        <v>406.84999999999991</v>
      </c>
      <c r="H377" s="40">
        <v>433.75</v>
      </c>
      <c r="I377" s="40">
        <v>440.65</v>
      </c>
      <c r="J377" s="40">
        <v>447.20000000000005</v>
      </c>
      <c r="K377" s="31">
        <v>434.1</v>
      </c>
      <c r="L377" s="31">
        <v>420.65</v>
      </c>
      <c r="M377" s="31">
        <v>1.3742099999999999</v>
      </c>
      <c r="N377" s="1"/>
      <c r="O377" s="1"/>
    </row>
    <row r="378" spans="1:15" ht="12.75" customHeight="1">
      <c r="A378" s="33">
        <v>368</v>
      </c>
      <c r="B378" s="62" t="s">
        <v>211</v>
      </c>
      <c r="C378" s="31">
        <v>166.5</v>
      </c>
      <c r="D378" s="40">
        <v>166.31666666666666</v>
      </c>
      <c r="E378" s="40">
        <v>164.73333333333332</v>
      </c>
      <c r="F378" s="40">
        <v>162.96666666666667</v>
      </c>
      <c r="G378" s="40">
        <v>161.38333333333333</v>
      </c>
      <c r="H378" s="40">
        <v>168.08333333333331</v>
      </c>
      <c r="I378" s="40">
        <v>169.66666666666669</v>
      </c>
      <c r="J378" s="40">
        <v>171.43333333333331</v>
      </c>
      <c r="K378" s="31">
        <v>167.9</v>
      </c>
      <c r="L378" s="31">
        <v>164.55</v>
      </c>
      <c r="M378" s="31">
        <v>77.950869999999995</v>
      </c>
      <c r="N378" s="1"/>
      <c r="O378" s="1"/>
    </row>
    <row r="379" spans="1:15" ht="12.75" customHeight="1">
      <c r="A379" s="33">
        <v>369</v>
      </c>
      <c r="B379" s="62" t="s">
        <v>212</v>
      </c>
      <c r="C379" s="31">
        <v>156</v>
      </c>
      <c r="D379" s="40">
        <v>157.44999999999999</v>
      </c>
      <c r="E379" s="40">
        <v>153.99999999999997</v>
      </c>
      <c r="F379" s="40">
        <v>151.99999999999997</v>
      </c>
      <c r="G379" s="40">
        <v>148.54999999999995</v>
      </c>
      <c r="H379" s="40">
        <v>159.44999999999999</v>
      </c>
      <c r="I379" s="40">
        <v>162.90000000000003</v>
      </c>
      <c r="J379" s="40">
        <v>164.9</v>
      </c>
      <c r="K379" s="31">
        <v>160.9</v>
      </c>
      <c r="L379" s="31">
        <v>155.44999999999999</v>
      </c>
      <c r="M379" s="31">
        <v>85.207819999999998</v>
      </c>
      <c r="N379" s="1"/>
      <c r="O379" s="1"/>
    </row>
    <row r="380" spans="1:15" ht="12.75" customHeight="1">
      <c r="A380" s="33">
        <v>370</v>
      </c>
      <c r="B380" s="62" t="s">
        <v>505</v>
      </c>
      <c r="C380" s="31">
        <v>666.1</v>
      </c>
      <c r="D380" s="40">
        <v>670.88333333333333</v>
      </c>
      <c r="E380" s="40">
        <v>660.2166666666667</v>
      </c>
      <c r="F380" s="40">
        <v>654.33333333333337</v>
      </c>
      <c r="G380" s="40">
        <v>643.66666666666674</v>
      </c>
      <c r="H380" s="40">
        <v>676.76666666666665</v>
      </c>
      <c r="I380" s="40">
        <v>687.43333333333339</v>
      </c>
      <c r="J380" s="40">
        <v>693.31666666666661</v>
      </c>
      <c r="K380" s="31">
        <v>681.55</v>
      </c>
      <c r="L380" s="31">
        <v>665</v>
      </c>
      <c r="M380" s="31">
        <v>2.5131299999999999</v>
      </c>
      <c r="N380" s="1"/>
      <c r="O380" s="1"/>
    </row>
    <row r="381" spans="1:15" ht="12.75" customHeight="1">
      <c r="A381" s="33">
        <v>371</v>
      </c>
      <c r="B381" s="62" t="s">
        <v>506</v>
      </c>
      <c r="C381" s="31">
        <v>379.45</v>
      </c>
      <c r="D381" s="40">
        <v>380.5</v>
      </c>
      <c r="E381" s="40">
        <v>375.45</v>
      </c>
      <c r="F381" s="40">
        <v>371.45</v>
      </c>
      <c r="G381" s="40">
        <v>366.4</v>
      </c>
      <c r="H381" s="40">
        <v>384.5</v>
      </c>
      <c r="I381" s="40">
        <v>389.54999999999995</v>
      </c>
      <c r="J381" s="40">
        <v>393.55</v>
      </c>
      <c r="K381" s="31">
        <v>385.55</v>
      </c>
      <c r="L381" s="31">
        <v>376.5</v>
      </c>
      <c r="M381" s="31">
        <v>4.3515499999999996</v>
      </c>
      <c r="N381" s="1"/>
      <c r="O381" s="1"/>
    </row>
    <row r="382" spans="1:15" ht="12.75" customHeight="1">
      <c r="A382" s="33">
        <v>372</v>
      </c>
      <c r="B382" s="62" t="s">
        <v>507</v>
      </c>
      <c r="C382" s="31">
        <v>1195.8</v>
      </c>
      <c r="D382" s="40">
        <v>1204.9666666666667</v>
      </c>
      <c r="E382" s="40">
        <v>1183.9333333333334</v>
      </c>
      <c r="F382" s="40">
        <v>1172.0666666666666</v>
      </c>
      <c r="G382" s="40">
        <v>1151.0333333333333</v>
      </c>
      <c r="H382" s="40">
        <v>1216.8333333333335</v>
      </c>
      <c r="I382" s="40">
        <v>1237.8666666666668</v>
      </c>
      <c r="J382" s="40">
        <v>1249.7333333333336</v>
      </c>
      <c r="K382" s="31">
        <v>1226</v>
      </c>
      <c r="L382" s="31">
        <v>1193.0999999999999</v>
      </c>
      <c r="M382" s="31">
        <v>1.8767400000000001</v>
      </c>
      <c r="N382" s="1"/>
      <c r="O382" s="1"/>
    </row>
    <row r="383" spans="1:15" ht="12.75" customHeight="1">
      <c r="A383" s="33">
        <v>373</v>
      </c>
      <c r="B383" s="62" t="s">
        <v>508</v>
      </c>
      <c r="C383" s="31">
        <v>121.15</v>
      </c>
      <c r="D383" s="40">
        <v>121.71666666666665</v>
      </c>
      <c r="E383" s="40">
        <v>119.7833333333333</v>
      </c>
      <c r="F383" s="40">
        <v>118.41666666666664</v>
      </c>
      <c r="G383" s="40">
        <v>116.48333333333329</v>
      </c>
      <c r="H383" s="40">
        <v>123.08333333333331</v>
      </c>
      <c r="I383" s="40">
        <v>125.01666666666668</v>
      </c>
      <c r="J383" s="40">
        <v>126.38333333333333</v>
      </c>
      <c r="K383" s="31">
        <v>123.65</v>
      </c>
      <c r="L383" s="31">
        <v>120.35</v>
      </c>
      <c r="M383" s="31">
        <v>63.18403</v>
      </c>
      <c r="N383" s="1"/>
      <c r="O383" s="1"/>
    </row>
    <row r="384" spans="1:15" ht="12.75" customHeight="1">
      <c r="A384" s="33">
        <v>374</v>
      </c>
      <c r="B384" s="62" t="s">
        <v>209</v>
      </c>
      <c r="C384" s="31">
        <v>163.44999999999999</v>
      </c>
      <c r="D384" s="40">
        <v>164.2</v>
      </c>
      <c r="E384" s="40">
        <v>161.44999999999999</v>
      </c>
      <c r="F384" s="40">
        <v>159.44999999999999</v>
      </c>
      <c r="G384" s="40">
        <v>156.69999999999999</v>
      </c>
      <c r="H384" s="40">
        <v>166.2</v>
      </c>
      <c r="I384" s="40">
        <v>168.95</v>
      </c>
      <c r="J384" s="40">
        <v>170.95</v>
      </c>
      <c r="K384" s="31">
        <v>166.95</v>
      </c>
      <c r="L384" s="31">
        <v>162.19999999999999</v>
      </c>
      <c r="M384" s="31">
        <v>17.571809999999999</v>
      </c>
      <c r="N384" s="1"/>
      <c r="O384" s="1"/>
    </row>
    <row r="385" spans="1:15" ht="12.75" customHeight="1">
      <c r="A385" s="33">
        <v>375</v>
      </c>
      <c r="B385" s="62" t="s">
        <v>509</v>
      </c>
      <c r="C385" s="31">
        <v>935.25</v>
      </c>
      <c r="D385" s="40">
        <v>939.93333333333339</v>
      </c>
      <c r="E385" s="40">
        <v>920.36666666666679</v>
      </c>
      <c r="F385" s="40">
        <v>905.48333333333335</v>
      </c>
      <c r="G385" s="40">
        <v>885.91666666666674</v>
      </c>
      <c r="H385" s="40">
        <v>954.81666666666683</v>
      </c>
      <c r="I385" s="40">
        <v>974.38333333333344</v>
      </c>
      <c r="J385" s="40">
        <v>989.26666666666688</v>
      </c>
      <c r="K385" s="31">
        <v>959.5</v>
      </c>
      <c r="L385" s="31">
        <v>925.05</v>
      </c>
      <c r="M385" s="31">
        <v>2.1700900000000001</v>
      </c>
      <c r="N385" s="1"/>
      <c r="O385" s="1"/>
    </row>
    <row r="386" spans="1:15" ht="12.75" customHeight="1">
      <c r="A386" s="33">
        <v>376</v>
      </c>
      <c r="B386" s="62" t="s">
        <v>510</v>
      </c>
      <c r="C386" s="31">
        <v>544.65</v>
      </c>
      <c r="D386" s="40">
        <v>558.88333333333333</v>
      </c>
      <c r="E386" s="40">
        <v>527.76666666666665</v>
      </c>
      <c r="F386" s="40">
        <v>510.88333333333333</v>
      </c>
      <c r="G386" s="40">
        <v>479.76666666666665</v>
      </c>
      <c r="H386" s="40">
        <v>575.76666666666665</v>
      </c>
      <c r="I386" s="40">
        <v>606.88333333333321</v>
      </c>
      <c r="J386" s="40">
        <v>623.76666666666665</v>
      </c>
      <c r="K386" s="31">
        <v>590</v>
      </c>
      <c r="L386" s="31">
        <v>542</v>
      </c>
      <c r="M386" s="31">
        <v>50.413679999999999</v>
      </c>
      <c r="N386" s="1"/>
      <c r="O386" s="1"/>
    </row>
    <row r="387" spans="1:15" ht="12.75" customHeight="1">
      <c r="A387" s="33">
        <v>377</v>
      </c>
      <c r="B387" s="62" t="s">
        <v>511</v>
      </c>
      <c r="C387" s="31">
        <v>195.45</v>
      </c>
      <c r="D387" s="40">
        <v>194.86666666666667</v>
      </c>
      <c r="E387" s="40">
        <v>193.23333333333335</v>
      </c>
      <c r="F387" s="40">
        <v>191.01666666666668</v>
      </c>
      <c r="G387" s="40">
        <v>189.38333333333335</v>
      </c>
      <c r="H387" s="40">
        <v>197.08333333333334</v>
      </c>
      <c r="I387" s="40">
        <v>198.71666666666667</v>
      </c>
      <c r="J387" s="40">
        <v>200.93333333333334</v>
      </c>
      <c r="K387" s="31">
        <v>196.5</v>
      </c>
      <c r="L387" s="31">
        <v>192.65</v>
      </c>
      <c r="M387" s="31">
        <v>4.4451900000000002</v>
      </c>
      <c r="N387" s="1"/>
      <c r="O387" s="1"/>
    </row>
    <row r="388" spans="1:15" ht="12.75" customHeight="1">
      <c r="A388" s="33">
        <v>378</v>
      </c>
      <c r="B388" s="62" t="s">
        <v>512</v>
      </c>
      <c r="C388" s="31">
        <v>108.5</v>
      </c>
      <c r="D388" s="40">
        <v>108.93333333333334</v>
      </c>
      <c r="E388" s="40">
        <v>107.46666666666667</v>
      </c>
      <c r="F388" s="40">
        <v>106.43333333333334</v>
      </c>
      <c r="G388" s="40">
        <v>104.96666666666667</v>
      </c>
      <c r="H388" s="40">
        <v>109.96666666666667</v>
      </c>
      <c r="I388" s="40">
        <v>111.43333333333334</v>
      </c>
      <c r="J388" s="40">
        <v>112.46666666666667</v>
      </c>
      <c r="K388" s="31">
        <v>110.4</v>
      </c>
      <c r="L388" s="31">
        <v>107.9</v>
      </c>
      <c r="M388" s="31">
        <v>17.836860000000001</v>
      </c>
      <c r="N388" s="1"/>
      <c r="O388" s="1"/>
    </row>
    <row r="389" spans="1:15" ht="12.75" customHeight="1">
      <c r="A389" s="33">
        <v>379</v>
      </c>
      <c r="B389" s="62" t="s">
        <v>513</v>
      </c>
      <c r="C389" s="31">
        <v>2333.35</v>
      </c>
      <c r="D389" s="40">
        <v>2329.4166666666665</v>
      </c>
      <c r="E389" s="40">
        <v>2318.9333333333329</v>
      </c>
      <c r="F389" s="40">
        <v>2304.5166666666664</v>
      </c>
      <c r="G389" s="40">
        <v>2294.0333333333328</v>
      </c>
      <c r="H389" s="40">
        <v>2343.833333333333</v>
      </c>
      <c r="I389" s="40">
        <v>2354.3166666666666</v>
      </c>
      <c r="J389" s="40">
        <v>2368.7333333333331</v>
      </c>
      <c r="K389" s="31">
        <v>2339.9</v>
      </c>
      <c r="L389" s="31">
        <v>2315</v>
      </c>
      <c r="M389" s="31">
        <v>0.10576000000000001</v>
      </c>
      <c r="N389" s="1"/>
      <c r="O389" s="1"/>
    </row>
    <row r="390" spans="1:15" ht="12.75" customHeight="1">
      <c r="A390" s="33">
        <v>380</v>
      </c>
      <c r="B390" s="62" t="s">
        <v>514</v>
      </c>
      <c r="C390" s="31">
        <v>40.6</v>
      </c>
      <c r="D390" s="40">
        <v>40.300000000000004</v>
      </c>
      <c r="E390" s="40">
        <v>38.95000000000001</v>
      </c>
      <c r="F390" s="40">
        <v>37.300000000000004</v>
      </c>
      <c r="G390" s="40">
        <v>35.95000000000001</v>
      </c>
      <c r="H390" s="40">
        <v>41.95000000000001</v>
      </c>
      <c r="I390" s="40">
        <v>43.300000000000004</v>
      </c>
      <c r="J390" s="40">
        <v>44.95000000000001</v>
      </c>
      <c r="K390" s="31">
        <v>41.65</v>
      </c>
      <c r="L390" s="31">
        <v>38.65</v>
      </c>
      <c r="M390" s="31">
        <v>60.303559999999997</v>
      </c>
      <c r="N390" s="1"/>
      <c r="O390" s="1"/>
    </row>
    <row r="391" spans="1:15" ht="12.75" customHeight="1">
      <c r="A391" s="33">
        <v>381</v>
      </c>
      <c r="B391" s="62" t="s">
        <v>515</v>
      </c>
      <c r="C391" s="31">
        <v>1669.65</v>
      </c>
      <c r="D391" s="40">
        <v>1676.9166666666667</v>
      </c>
      <c r="E391" s="40">
        <v>1643.9333333333334</v>
      </c>
      <c r="F391" s="40">
        <v>1618.2166666666667</v>
      </c>
      <c r="G391" s="40">
        <v>1585.2333333333333</v>
      </c>
      <c r="H391" s="40">
        <v>1702.6333333333334</v>
      </c>
      <c r="I391" s="40">
        <v>1735.6166666666666</v>
      </c>
      <c r="J391" s="40">
        <v>1761.3333333333335</v>
      </c>
      <c r="K391" s="31">
        <v>1709.9</v>
      </c>
      <c r="L391" s="31">
        <v>1651.2</v>
      </c>
      <c r="M391" s="31">
        <v>1.93221</v>
      </c>
      <c r="N391" s="1"/>
      <c r="O391" s="1"/>
    </row>
    <row r="392" spans="1:15" ht="12.75" customHeight="1">
      <c r="A392" s="33">
        <v>382</v>
      </c>
      <c r="B392" s="62" t="s">
        <v>516</v>
      </c>
      <c r="C392" s="31">
        <v>186.9</v>
      </c>
      <c r="D392" s="40">
        <v>188.86666666666667</v>
      </c>
      <c r="E392" s="40">
        <v>184.28333333333336</v>
      </c>
      <c r="F392" s="40">
        <v>181.66666666666669</v>
      </c>
      <c r="G392" s="40">
        <v>177.08333333333337</v>
      </c>
      <c r="H392" s="40">
        <v>191.48333333333335</v>
      </c>
      <c r="I392" s="40">
        <v>196.06666666666666</v>
      </c>
      <c r="J392" s="40">
        <v>198.68333333333334</v>
      </c>
      <c r="K392" s="31">
        <v>193.45</v>
      </c>
      <c r="L392" s="31">
        <v>186.25</v>
      </c>
      <c r="M392" s="31">
        <v>12.16118</v>
      </c>
      <c r="N392" s="1"/>
      <c r="O392" s="1"/>
    </row>
    <row r="393" spans="1:15" ht="12.75" customHeight="1">
      <c r="A393" s="33">
        <v>383</v>
      </c>
      <c r="B393" s="62" t="s">
        <v>517</v>
      </c>
      <c r="C393" s="31">
        <v>899.45</v>
      </c>
      <c r="D393" s="40">
        <v>900.45000000000016</v>
      </c>
      <c r="E393" s="40">
        <v>892.0500000000003</v>
      </c>
      <c r="F393" s="40">
        <v>884.65000000000009</v>
      </c>
      <c r="G393" s="40">
        <v>876.25000000000023</v>
      </c>
      <c r="H393" s="40">
        <v>907.85000000000036</v>
      </c>
      <c r="I393" s="40">
        <v>916.25000000000023</v>
      </c>
      <c r="J393" s="40">
        <v>923.65000000000043</v>
      </c>
      <c r="K393" s="31">
        <v>908.85</v>
      </c>
      <c r="L393" s="31">
        <v>893.05</v>
      </c>
      <c r="M393" s="31">
        <v>0.48716999999999999</v>
      </c>
      <c r="N393" s="1"/>
      <c r="O393" s="1"/>
    </row>
    <row r="394" spans="1:15" ht="12.75" customHeight="1">
      <c r="A394" s="33">
        <v>384</v>
      </c>
      <c r="B394" s="62" t="s">
        <v>213</v>
      </c>
      <c r="C394" s="31">
        <v>2514.75</v>
      </c>
      <c r="D394" s="40">
        <v>2520.0499999999997</v>
      </c>
      <c r="E394" s="40">
        <v>2506.6999999999994</v>
      </c>
      <c r="F394" s="40">
        <v>2498.6499999999996</v>
      </c>
      <c r="G394" s="40">
        <v>2485.2999999999993</v>
      </c>
      <c r="H394" s="40">
        <v>2528.0999999999995</v>
      </c>
      <c r="I394" s="40">
        <v>2541.4499999999998</v>
      </c>
      <c r="J394" s="40">
        <v>2549.4999999999995</v>
      </c>
      <c r="K394" s="31">
        <v>2533.4</v>
      </c>
      <c r="L394" s="31">
        <v>2512</v>
      </c>
      <c r="M394" s="31">
        <v>30.59084</v>
      </c>
      <c r="N394" s="1"/>
      <c r="O394" s="1"/>
    </row>
    <row r="395" spans="1:15" ht="12.75" customHeight="1">
      <c r="A395" s="33">
        <v>385</v>
      </c>
      <c r="B395" s="62" t="s">
        <v>518</v>
      </c>
      <c r="C395" s="31">
        <v>114.35</v>
      </c>
      <c r="D395" s="40">
        <v>113.96666666666665</v>
      </c>
      <c r="E395" s="40">
        <v>112.43333333333331</v>
      </c>
      <c r="F395" s="40">
        <v>110.51666666666665</v>
      </c>
      <c r="G395" s="40">
        <v>108.98333333333331</v>
      </c>
      <c r="H395" s="40">
        <v>115.88333333333331</v>
      </c>
      <c r="I395" s="40">
        <v>117.41666666666664</v>
      </c>
      <c r="J395" s="40">
        <v>119.33333333333331</v>
      </c>
      <c r="K395" s="31">
        <v>115.5</v>
      </c>
      <c r="L395" s="31">
        <v>112.05</v>
      </c>
      <c r="M395" s="31">
        <v>9.9007400000000008</v>
      </c>
      <c r="N395" s="1"/>
      <c r="O395" s="1"/>
    </row>
    <row r="396" spans="1:15" ht="12.75" customHeight="1">
      <c r="A396" s="33">
        <v>386</v>
      </c>
      <c r="B396" s="62" t="s">
        <v>519</v>
      </c>
      <c r="C396" s="31">
        <v>845.35</v>
      </c>
      <c r="D396" s="40">
        <v>846.7833333333333</v>
      </c>
      <c r="E396" s="40">
        <v>831.56666666666661</v>
      </c>
      <c r="F396" s="40">
        <v>817.7833333333333</v>
      </c>
      <c r="G396" s="40">
        <v>802.56666666666661</v>
      </c>
      <c r="H396" s="40">
        <v>860.56666666666661</v>
      </c>
      <c r="I396" s="40">
        <v>875.7833333333333</v>
      </c>
      <c r="J396" s="40">
        <v>889.56666666666661</v>
      </c>
      <c r="K396" s="31">
        <v>862</v>
      </c>
      <c r="L396" s="31">
        <v>833</v>
      </c>
      <c r="M396" s="31">
        <v>1.0839099999999999</v>
      </c>
      <c r="N396" s="1"/>
      <c r="O396" s="1"/>
    </row>
    <row r="397" spans="1:15" ht="12.75" customHeight="1">
      <c r="A397" s="33">
        <v>387</v>
      </c>
      <c r="B397" s="62" t="s">
        <v>520</v>
      </c>
      <c r="C397" s="31">
        <v>1554.05</v>
      </c>
      <c r="D397" s="40">
        <v>1567.3500000000001</v>
      </c>
      <c r="E397" s="40">
        <v>1526.7500000000002</v>
      </c>
      <c r="F397" s="40">
        <v>1499.45</v>
      </c>
      <c r="G397" s="40">
        <v>1458.8500000000001</v>
      </c>
      <c r="H397" s="40">
        <v>1594.6500000000003</v>
      </c>
      <c r="I397" s="40">
        <v>1635.2500000000002</v>
      </c>
      <c r="J397" s="40">
        <v>1662.5500000000004</v>
      </c>
      <c r="K397" s="31">
        <v>1607.95</v>
      </c>
      <c r="L397" s="31">
        <v>1540.05</v>
      </c>
      <c r="M397" s="31">
        <v>1.97862</v>
      </c>
      <c r="N397" s="1"/>
      <c r="O397" s="1"/>
    </row>
    <row r="398" spans="1:15" ht="12.75" customHeight="1">
      <c r="A398" s="33">
        <v>388</v>
      </c>
      <c r="B398" s="62" t="s">
        <v>215</v>
      </c>
      <c r="C398" s="31">
        <v>857.1</v>
      </c>
      <c r="D398" s="40">
        <v>863.44999999999993</v>
      </c>
      <c r="E398" s="40">
        <v>847.89999999999986</v>
      </c>
      <c r="F398" s="40">
        <v>838.69999999999993</v>
      </c>
      <c r="G398" s="40">
        <v>823.14999999999986</v>
      </c>
      <c r="H398" s="40">
        <v>872.64999999999986</v>
      </c>
      <c r="I398" s="40">
        <v>888.19999999999982</v>
      </c>
      <c r="J398" s="40">
        <v>897.39999999999986</v>
      </c>
      <c r="K398" s="31">
        <v>879</v>
      </c>
      <c r="L398" s="31">
        <v>854.25</v>
      </c>
      <c r="M398" s="31">
        <v>11.008380000000001</v>
      </c>
      <c r="N398" s="1"/>
      <c r="O398" s="1"/>
    </row>
    <row r="399" spans="1:15" ht="12.75" customHeight="1">
      <c r="A399" s="33">
        <v>389</v>
      </c>
      <c r="B399" s="62" t="s">
        <v>216</v>
      </c>
      <c r="C399" s="31">
        <v>1262.7</v>
      </c>
      <c r="D399" s="40">
        <v>1266.0333333333335</v>
      </c>
      <c r="E399" s="40">
        <v>1257.166666666667</v>
      </c>
      <c r="F399" s="40">
        <v>1251.6333333333334</v>
      </c>
      <c r="G399" s="40">
        <v>1242.7666666666669</v>
      </c>
      <c r="H399" s="40">
        <v>1271.5666666666671</v>
      </c>
      <c r="I399" s="40">
        <v>1280.4333333333334</v>
      </c>
      <c r="J399" s="40">
        <v>1285.9666666666672</v>
      </c>
      <c r="K399" s="31">
        <v>1274.9000000000001</v>
      </c>
      <c r="L399" s="31">
        <v>1260.5</v>
      </c>
      <c r="M399" s="31">
        <v>10.767289999999999</v>
      </c>
      <c r="N399" s="1"/>
      <c r="O399" s="1"/>
    </row>
    <row r="400" spans="1:15" ht="12.75" customHeight="1">
      <c r="A400" s="33">
        <v>390</v>
      </c>
      <c r="B400" s="62" t="s">
        <v>521</v>
      </c>
      <c r="C400" s="31">
        <v>419.75</v>
      </c>
      <c r="D400" s="40">
        <v>420.36666666666662</v>
      </c>
      <c r="E400" s="40">
        <v>414.38333333333321</v>
      </c>
      <c r="F400" s="40">
        <v>409.01666666666659</v>
      </c>
      <c r="G400" s="40">
        <v>403.03333333333319</v>
      </c>
      <c r="H400" s="40">
        <v>425.73333333333323</v>
      </c>
      <c r="I400" s="40">
        <v>431.7166666666667</v>
      </c>
      <c r="J400" s="40">
        <v>437.08333333333326</v>
      </c>
      <c r="K400" s="31">
        <v>426.35</v>
      </c>
      <c r="L400" s="31">
        <v>415</v>
      </c>
      <c r="M400" s="31">
        <v>1.08558</v>
      </c>
      <c r="N400" s="1"/>
      <c r="O400" s="1"/>
    </row>
    <row r="401" spans="1:15" ht="12.75" customHeight="1">
      <c r="A401" s="33">
        <v>391</v>
      </c>
      <c r="B401" s="62" t="s">
        <v>522</v>
      </c>
      <c r="C401" s="31">
        <v>39.4</v>
      </c>
      <c r="D401" s="40">
        <v>39.516666666666666</v>
      </c>
      <c r="E401" s="40">
        <v>38.833333333333329</v>
      </c>
      <c r="F401" s="40">
        <v>38.266666666666666</v>
      </c>
      <c r="G401" s="40">
        <v>37.583333333333329</v>
      </c>
      <c r="H401" s="40">
        <v>40.083333333333329</v>
      </c>
      <c r="I401" s="40">
        <v>40.766666666666666</v>
      </c>
      <c r="J401" s="40">
        <v>41.333333333333329</v>
      </c>
      <c r="K401" s="31">
        <v>40.200000000000003</v>
      </c>
      <c r="L401" s="31">
        <v>38.950000000000003</v>
      </c>
      <c r="M401" s="31">
        <v>93.953590000000005</v>
      </c>
      <c r="N401" s="1"/>
      <c r="O401" s="1"/>
    </row>
    <row r="402" spans="1:15" ht="12.75" customHeight="1">
      <c r="A402" s="33">
        <v>392</v>
      </c>
      <c r="B402" s="62" t="s">
        <v>523</v>
      </c>
      <c r="C402" s="31">
        <v>4878.8999999999996</v>
      </c>
      <c r="D402" s="40">
        <v>4885.9000000000005</v>
      </c>
      <c r="E402" s="40">
        <v>4846.8000000000011</v>
      </c>
      <c r="F402" s="40">
        <v>4814.7000000000007</v>
      </c>
      <c r="G402" s="40">
        <v>4775.6000000000013</v>
      </c>
      <c r="H402" s="40">
        <v>4918.0000000000009</v>
      </c>
      <c r="I402" s="40">
        <v>4957.1000000000013</v>
      </c>
      <c r="J402" s="40">
        <v>4989.2000000000007</v>
      </c>
      <c r="K402" s="31">
        <v>4925</v>
      </c>
      <c r="L402" s="31">
        <v>4853.8</v>
      </c>
      <c r="M402" s="31">
        <v>0.1104</v>
      </c>
      <c r="N402" s="1"/>
      <c r="O402" s="1"/>
    </row>
    <row r="403" spans="1:15" ht="12.75" customHeight="1">
      <c r="A403" s="33">
        <v>393</v>
      </c>
      <c r="B403" s="62" t="s">
        <v>220</v>
      </c>
      <c r="C403" s="31">
        <v>2321.4</v>
      </c>
      <c r="D403" s="40">
        <v>2335.25</v>
      </c>
      <c r="E403" s="40">
        <v>2291.25</v>
      </c>
      <c r="F403" s="40">
        <v>2261.1</v>
      </c>
      <c r="G403" s="40">
        <v>2217.1</v>
      </c>
      <c r="H403" s="40">
        <v>2365.4</v>
      </c>
      <c r="I403" s="40">
        <v>2409.4</v>
      </c>
      <c r="J403" s="40">
        <v>2439.5500000000002</v>
      </c>
      <c r="K403" s="31">
        <v>2379.25</v>
      </c>
      <c r="L403" s="31">
        <v>2305.1</v>
      </c>
      <c r="M403" s="31">
        <v>6.7847</v>
      </c>
      <c r="N403" s="1"/>
      <c r="O403" s="1"/>
    </row>
    <row r="404" spans="1:15" ht="12.75" customHeight="1">
      <c r="A404" s="33">
        <v>394</v>
      </c>
      <c r="B404" s="62" t="s">
        <v>183</v>
      </c>
      <c r="C404" s="31">
        <v>83.1</v>
      </c>
      <c r="D404" s="40">
        <v>83.05</v>
      </c>
      <c r="E404" s="40">
        <v>81.399999999999991</v>
      </c>
      <c r="F404" s="40">
        <v>79.699999999999989</v>
      </c>
      <c r="G404" s="40">
        <v>78.049999999999983</v>
      </c>
      <c r="H404" s="40">
        <v>84.75</v>
      </c>
      <c r="I404" s="40">
        <v>86.4</v>
      </c>
      <c r="J404" s="40">
        <v>88.100000000000009</v>
      </c>
      <c r="K404" s="31">
        <v>84.7</v>
      </c>
      <c r="L404" s="31">
        <v>81.349999999999994</v>
      </c>
      <c r="M404" s="31">
        <v>164.32042999999999</v>
      </c>
      <c r="N404" s="1"/>
      <c r="O404" s="1"/>
    </row>
    <row r="405" spans="1:15" ht="12.75" customHeight="1">
      <c r="A405" s="33">
        <v>395</v>
      </c>
      <c r="B405" s="62" t="s">
        <v>524</v>
      </c>
      <c r="C405" s="31">
        <v>6779.8</v>
      </c>
      <c r="D405" s="40">
        <v>6827.95</v>
      </c>
      <c r="E405" s="40">
        <v>6706.9</v>
      </c>
      <c r="F405" s="40">
        <v>6634</v>
      </c>
      <c r="G405" s="40">
        <v>6512.95</v>
      </c>
      <c r="H405" s="40">
        <v>6900.8499999999995</v>
      </c>
      <c r="I405" s="40">
        <v>7021.9000000000005</v>
      </c>
      <c r="J405" s="40">
        <v>7094.7999999999993</v>
      </c>
      <c r="K405" s="31">
        <v>6949</v>
      </c>
      <c r="L405" s="31">
        <v>6755.05</v>
      </c>
      <c r="M405" s="31">
        <v>0.13103000000000001</v>
      </c>
      <c r="N405" s="1"/>
      <c r="O405" s="1"/>
    </row>
    <row r="406" spans="1:15" ht="12.75" customHeight="1">
      <c r="A406" s="33">
        <v>396</v>
      </c>
      <c r="B406" s="62" t="s">
        <v>525</v>
      </c>
      <c r="C406" s="31">
        <v>1358</v>
      </c>
      <c r="D406" s="40">
        <v>1368.3333333333333</v>
      </c>
      <c r="E406" s="40">
        <v>1339.7666666666664</v>
      </c>
      <c r="F406" s="40">
        <v>1321.5333333333331</v>
      </c>
      <c r="G406" s="40">
        <v>1292.9666666666662</v>
      </c>
      <c r="H406" s="40">
        <v>1386.5666666666666</v>
      </c>
      <c r="I406" s="40">
        <v>1415.1333333333337</v>
      </c>
      <c r="J406" s="40">
        <v>1433.3666666666668</v>
      </c>
      <c r="K406" s="31">
        <v>1396.9</v>
      </c>
      <c r="L406" s="31">
        <v>1350.1</v>
      </c>
      <c r="M406" s="31">
        <v>0.18365000000000001</v>
      </c>
      <c r="N406" s="1"/>
      <c r="O406" s="1"/>
    </row>
    <row r="407" spans="1:15" ht="12.75" customHeight="1">
      <c r="A407" s="33">
        <v>397</v>
      </c>
      <c r="B407" s="62" t="s">
        <v>526</v>
      </c>
      <c r="C407" s="31">
        <v>3204.85</v>
      </c>
      <c r="D407" s="40">
        <v>3217.0833333333335</v>
      </c>
      <c r="E407" s="40">
        <v>3154.166666666667</v>
      </c>
      <c r="F407" s="40">
        <v>3103.4833333333336</v>
      </c>
      <c r="G407" s="40">
        <v>3040.5666666666671</v>
      </c>
      <c r="H407" s="40">
        <v>3267.7666666666669</v>
      </c>
      <c r="I407" s="40">
        <v>3330.6833333333338</v>
      </c>
      <c r="J407" s="40">
        <v>3381.3666666666668</v>
      </c>
      <c r="K407" s="31">
        <v>3280</v>
      </c>
      <c r="L407" s="31">
        <v>3166.4</v>
      </c>
      <c r="M407" s="31">
        <v>0.82291000000000003</v>
      </c>
      <c r="N407" s="1"/>
      <c r="O407" s="1"/>
    </row>
    <row r="408" spans="1:15" ht="12.75" customHeight="1">
      <c r="A408" s="33">
        <v>398</v>
      </c>
      <c r="B408" s="62" t="s">
        <v>527</v>
      </c>
      <c r="C408" s="31">
        <v>530.35</v>
      </c>
      <c r="D408" s="40">
        <v>533.15</v>
      </c>
      <c r="E408" s="40">
        <v>525.25</v>
      </c>
      <c r="F408" s="40">
        <v>520.15</v>
      </c>
      <c r="G408" s="40">
        <v>512.25</v>
      </c>
      <c r="H408" s="40">
        <v>538.25</v>
      </c>
      <c r="I408" s="40">
        <v>546.14999999999986</v>
      </c>
      <c r="J408" s="40">
        <v>551.25</v>
      </c>
      <c r="K408" s="31">
        <v>541.04999999999995</v>
      </c>
      <c r="L408" s="31">
        <v>528.04999999999995</v>
      </c>
      <c r="M408" s="31">
        <v>1.03104</v>
      </c>
      <c r="N408" s="1"/>
      <c r="O408" s="1"/>
    </row>
    <row r="409" spans="1:15" ht="12.75" customHeight="1">
      <c r="A409" s="33">
        <v>399</v>
      </c>
      <c r="B409" s="62" t="s">
        <v>528</v>
      </c>
      <c r="C409" s="31">
        <v>1156.7</v>
      </c>
      <c r="D409" s="40">
        <v>1178.2</v>
      </c>
      <c r="E409" s="40">
        <v>1131.5</v>
      </c>
      <c r="F409" s="40">
        <v>1106.3</v>
      </c>
      <c r="G409" s="40">
        <v>1059.5999999999999</v>
      </c>
      <c r="H409" s="40">
        <v>1203.4000000000001</v>
      </c>
      <c r="I409" s="40">
        <v>1250.1000000000004</v>
      </c>
      <c r="J409" s="40">
        <v>1275.3000000000002</v>
      </c>
      <c r="K409" s="31">
        <v>1224.9000000000001</v>
      </c>
      <c r="L409" s="31">
        <v>1153</v>
      </c>
      <c r="M409" s="31">
        <v>1.7435</v>
      </c>
      <c r="N409" s="1"/>
      <c r="O409" s="1"/>
    </row>
    <row r="410" spans="1:15" ht="12.75" customHeight="1">
      <c r="A410" s="33">
        <v>400</v>
      </c>
      <c r="B410" s="62" t="s">
        <v>529</v>
      </c>
      <c r="C410" s="31">
        <v>249.15</v>
      </c>
      <c r="D410" s="40">
        <v>252.7166666666667</v>
      </c>
      <c r="E410" s="40">
        <v>243.23333333333341</v>
      </c>
      <c r="F410" s="40">
        <v>237.31666666666672</v>
      </c>
      <c r="G410" s="40">
        <v>227.83333333333343</v>
      </c>
      <c r="H410" s="40">
        <v>258.63333333333338</v>
      </c>
      <c r="I410" s="40">
        <v>268.11666666666673</v>
      </c>
      <c r="J410" s="40">
        <v>274.03333333333336</v>
      </c>
      <c r="K410" s="31">
        <v>262.2</v>
      </c>
      <c r="L410" s="31">
        <v>246.8</v>
      </c>
      <c r="M410" s="31">
        <v>13.35632</v>
      </c>
      <c r="N410" s="1"/>
      <c r="O410" s="1"/>
    </row>
    <row r="411" spans="1:15" ht="12.75" customHeight="1">
      <c r="A411" s="33">
        <v>401</v>
      </c>
      <c r="B411" s="62" t="s">
        <v>530</v>
      </c>
      <c r="C411" s="31">
        <v>799.85</v>
      </c>
      <c r="D411" s="40">
        <v>802</v>
      </c>
      <c r="E411" s="40">
        <v>791.05</v>
      </c>
      <c r="F411" s="40">
        <v>782.25</v>
      </c>
      <c r="G411" s="40">
        <v>771.3</v>
      </c>
      <c r="H411" s="40">
        <v>810.8</v>
      </c>
      <c r="I411" s="40">
        <v>821.75</v>
      </c>
      <c r="J411" s="40">
        <v>830.55</v>
      </c>
      <c r="K411" s="31">
        <v>812.95</v>
      </c>
      <c r="L411" s="31">
        <v>793.2</v>
      </c>
      <c r="M411" s="31">
        <v>0.71084999999999998</v>
      </c>
      <c r="N411" s="1"/>
      <c r="O411" s="1"/>
    </row>
    <row r="412" spans="1:15" ht="12.75" customHeight="1">
      <c r="A412" s="33">
        <v>402</v>
      </c>
      <c r="B412" s="62" t="s">
        <v>218</v>
      </c>
      <c r="C412" s="31">
        <v>25145.25</v>
      </c>
      <c r="D412" s="40">
        <v>25287.100000000002</v>
      </c>
      <c r="E412" s="40">
        <v>24924.150000000005</v>
      </c>
      <c r="F412" s="40">
        <v>24703.050000000003</v>
      </c>
      <c r="G412" s="40">
        <v>24340.100000000006</v>
      </c>
      <c r="H412" s="40">
        <v>25508.200000000004</v>
      </c>
      <c r="I412" s="40">
        <v>25871.15</v>
      </c>
      <c r="J412" s="40">
        <v>26092.250000000004</v>
      </c>
      <c r="K412" s="31">
        <v>25650.05</v>
      </c>
      <c r="L412" s="31">
        <v>25066</v>
      </c>
      <c r="M412" s="31">
        <v>0.25868999999999998</v>
      </c>
      <c r="N412" s="1"/>
      <c r="O412" s="1"/>
    </row>
    <row r="413" spans="1:15" ht="12.75" customHeight="1">
      <c r="A413" s="33">
        <v>403</v>
      </c>
      <c r="B413" s="62" t="s">
        <v>531</v>
      </c>
      <c r="C413" s="31">
        <v>44</v>
      </c>
      <c r="D413" s="40">
        <v>44.5</v>
      </c>
      <c r="E413" s="40">
        <v>43.2</v>
      </c>
      <c r="F413" s="40">
        <v>42.400000000000006</v>
      </c>
      <c r="G413" s="40">
        <v>41.100000000000009</v>
      </c>
      <c r="H413" s="40">
        <v>45.3</v>
      </c>
      <c r="I413" s="40">
        <v>46.599999999999994</v>
      </c>
      <c r="J413" s="40">
        <v>47.399999999999991</v>
      </c>
      <c r="K413" s="31">
        <v>45.8</v>
      </c>
      <c r="L413" s="31">
        <v>43.7</v>
      </c>
      <c r="M413" s="31">
        <v>152.30785</v>
      </c>
      <c r="N413" s="1"/>
      <c r="O413" s="1"/>
    </row>
    <row r="414" spans="1:15" ht="12.75" customHeight="1">
      <c r="A414" s="33">
        <v>404</v>
      </c>
      <c r="B414" t="s">
        <v>221</v>
      </c>
      <c r="C414" s="31">
        <v>1676.65</v>
      </c>
      <c r="D414" s="40">
        <v>1675.6833333333332</v>
      </c>
      <c r="E414" s="40">
        <v>1642.8166666666664</v>
      </c>
      <c r="F414" s="40">
        <v>1608.9833333333331</v>
      </c>
      <c r="G414" s="40">
        <v>1576.1166666666663</v>
      </c>
      <c r="H414" s="40">
        <v>1709.5166666666664</v>
      </c>
      <c r="I414" s="40">
        <v>1742.3833333333332</v>
      </c>
      <c r="J414" s="40">
        <v>1776.2166666666665</v>
      </c>
      <c r="K414" s="31">
        <v>1708.55</v>
      </c>
      <c r="L414" s="31">
        <v>1641.85</v>
      </c>
      <c r="M414" s="31">
        <v>53.551160000000003</v>
      </c>
      <c r="N414" s="1"/>
      <c r="O414" s="1"/>
    </row>
    <row r="415" spans="1:15" ht="12.75" customHeight="1">
      <c r="A415" s="33">
        <v>405</v>
      </c>
      <c r="B415" s="62" t="s">
        <v>532</v>
      </c>
      <c r="C415" s="31">
        <v>334.85</v>
      </c>
      <c r="D415" s="40">
        <v>336.7</v>
      </c>
      <c r="E415" s="40">
        <v>331.4</v>
      </c>
      <c r="F415" s="40">
        <v>327.95</v>
      </c>
      <c r="G415" s="40">
        <v>322.64999999999998</v>
      </c>
      <c r="H415" s="40">
        <v>340.15</v>
      </c>
      <c r="I415" s="40">
        <v>345.45000000000005</v>
      </c>
      <c r="J415" s="40">
        <v>348.9</v>
      </c>
      <c r="K415" s="31">
        <v>342</v>
      </c>
      <c r="L415" s="31">
        <v>333.25</v>
      </c>
      <c r="M415" s="31">
        <v>1.4777899999999999</v>
      </c>
      <c r="N415" s="1"/>
      <c r="O415" s="1"/>
    </row>
    <row r="416" spans="1:15" ht="12.75" customHeight="1">
      <c r="A416" s="33">
        <v>406</v>
      </c>
      <c r="B416" s="62" t="s">
        <v>219</v>
      </c>
      <c r="C416" s="31">
        <v>3675.7</v>
      </c>
      <c r="D416" s="40">
        <v>3673.9</v>
      </c>
      <c r="E416" s="40">
        <v>3641.9</v>
      </c>
      <c r="F416" s="40">
        <v>3608.1</v>
      </c>
      <c r="G416" s="40">
        <v>3576.1</v>
      </c>
      <c r="H416" s="40">
        <v>3707.7000000000003</v>
      </c>
      <c r="I416" s="40">
        <v>3739.7000000000003</v>
      </c>
      <c r="J416" s="40">
        <v>3773.5000000000005</v>
      </c>
      <c r="K416" s="31">
        <v>3705.9</v>
      </c>
      <c r="L416" s="31">
        <v>3640.1</v>
      </c>
      <c r="M416" s="31">
        <v>1.7218599999999999</v>
      </c>
      <c r="N416" s="1"/>
      <c r="O416" s="1"/>
    </row>
    <row r="417" spans="1:15" ht="12.75" customHeight="1">
      <c r="A417" s="33">
        <v>407</v>
      </c>
      <c r="B417" s="62" t="s">
        <v>533</v>
      </c>
      <c r="C417" s="31">
        <v>528.9</v>
      </c>
      <c r="D417" s="40">
        <v>529.31666666666661</v>
      </c>
      <c r="E417" s="40">
        <v>522.73333333333323</v>
      </c>
      <c r="F417" s="40">
        <v>516.56666666666661</v>
      </c>
      <c r="G417" s="40">
        <v>509.98333333333323</v>
      </c>
      <c r="H417" s="40">
        <v>535.48333333333323</v>
      </c>
      <c r="I417" s="40">
        <v>542.06666666666672</v>
      </c>
      <c r="J417" s="40">
        <v>548.23333333333323</v>
      </c>
      <c r="K417" s="31">
        <v>535.9</v>
      </c>
      <c r="L417" s="31">
        <v>523.15</v>
      </c>
      <c r="M417" s="31">
        <v>3.4084300000000001</v>
      </c>
      <c r="N417" s="1"/>
      <c r="O417" s="1"/>
    </row>
    <row r="418" spans="1:15" ht="12.75" customHeight="1">
      <c r="A418" s="33">
        <v>408</v>
      </c>
      <c r="B418" s="62" t="s">
        <v>534</v>
      </c>
      <c r="C418" s="31">
        <v>3746.05</v>
      </c>
      <c r="D418" s="40">
        <v>3773.7999999999997</v>
      </c>
      <c r="E418" s="40">
        <v>3702.5999999999995</v>
      </c>
      <c r="F418" s="40">
        <v>3659.1499999999996</v>
      </c>
      <c r="G418" s="40">
        <v>3587.9499999999994</v>
      </c>
      <c r="H418" s="40">
        <v>3817.2499999999995</v>
      </c>
      <c r="I418" s="40">
        <v>3888.4499999999994</v>
      </c>
      <c r="J418" s="40">
        <v>3931.8999999999996</v>
      </c>
      <c r="K418" s="31">
        <v>3845</v>
      </c>
      <c r="L418" s="31">
        <v>3730.35</v>
      </c>
      <c r="M418" s="31">
        <v>0.31552000000000002</v>
      </c>
      <c r="N418" s="1"/>
      <c r="O418" s="1"/>
    </row>
    <row r="419" spans="1:15" ht="12.75" customHeight="1">
      <c r="A419" s="33">
        <v>409</v>
      </c>
      <c r="B419" s="62" t="s">
        <v>299</v>
      </c>
      <c r="C419" s="31">
        <v>506.9</v>
      </c>
      <c r="D419" s="40">
        <v>509.7</v>
      </c>
      <c r="E419" s="40">
        <v>502.5</v>
      </c>
      <c r="F419" s="40">
        <v>498.1</v>
      </c>
      <c r="G419" s="40">
        <v>490.90000000000003</v>
      </c>
      <c r="H419" s="40">
        <v>514.09999999999991</v>
      </c>
      <c r="I419" s="40">
        <v>521.29999999999995</v>
      </c>
      <c r="J419" s="40">
        <v>525.69999999999993</v>
      </c>
      <c r="K419" s="31">
        <v>516.9</v>
      </c>
      <c r="L419" s="31">
        <v>505.3</v>
      </c>
      <c r="M419" s="31">
        <v>6.6817900000000003</v>
      </c>
      <c r="N419" s="1"/>
      <c r="O419" s="1"/>
    </row>
    <row r="420" spans="1:15" ht="12.75" customHeight="1">
      <c r="A420" s="33">
        <v>410</v>
      </c>
      <c r="B420" s="62" t="s">
        <v>535</v>
      </c>
      <c r="C420" s="31">
        <v>975.95</v>
      </c>
      <c r="D420" s="40">
        <v>983.28333333333342</v>
      </c>
      <c r="E420" s="40">
        <v>958.86666666666679</v>
      </c>
      <c r="F420" s="40">
        <v>941.78333333333342</v>
      </c>
      <c r="G420" s="40">
        <v>917.36666666666679</v>
      </c>
      <c r="H420" s="40">
        <v>1000.3666666666668</v>
      </c>
      <c r="I420" s="40">
        <v>1024.7833333333335</v>
      </c>
      <c r="J420" s="40">
        <v>1041.8666666666668</v>
      </c>
      <c r="K420" s="31">
        <v>1007.7</v>
      </c>
      <c r="L420" s="31">
        <v>966.2</v>
      </c>
      <c r="M420" s="31">
        <v>2.6559499999999998</v>
      </c>
      <c r="N420" s="1"/>
      <c r="O420" s="1"/>
    </row>
    <row r="421" spans="1:15" ht="12.75" customHeight="1">
      <c r="A421" s="33">
        <v>411</v>
      </c>
      <c r="B421" s="62" t="s">
        <v>536</v>
      </c>
      <c r="C421" s="31">
        <v>550.5</v>
      </c>
      <c r="D421" s="40">
        <v>548.25</v>
      </c>
      <c r="E421" s="40">
        <v>541.5</v>
      </c>
      <c r="F421" s="40">
        <v>532.5</v>
      </c>
      <c r="G421" s="40">
        <v>525.75</v>
      </c>
      <c r="H421" s="40">
        <v>557.25</v>
      </c>
      <c r="I421" s="40">
        <v>564</v>
      </c>
      <c r="J421" s="40">
        <v>573</v>
      </c>
      <c r="K421" s="31">
        <v>555</v>
      </c>
      <c r="L421" s="31">
        <v>539.25</v>
      </c>
      <c r="M421" s="31">
        <v>11.91311</v>
      </c>
      <c r="N421" s="1"/>
      <c r="O421" s="1"/>
    </row>
    <row r="422" spans="1:15" ht="12.75" customHeight="1">
      <c r="A422" s="33">
        <v>412</v>
      </c>
      <c r="B422" s="62" t="s">
        <v>217</v>
      </c>
      <c r="C422" s="31">
        <v>554.6</v>
      </c>
      <c r="D422" s="40">
        <v>556.83333333333337</v>
      </c>
      <c r="E422" s="40">
        <v>551.56666666666672</v>
      </c>
      <c r="F422" s="40">
        <v>548.5333333333333</v>
      </c>
      <c r="G422" s="40">
        <v>543.26666666666665</v>
      </c>
      <c r="H422" s="40">
        <v>559.86666666666679</v>
      </c>
      <c r="I422" s="40">
        <v>565.13333333333344</v>
      </c>
      <c r="J422" s="40">
        <v>568.16666666666686</v>
      </c>
      <c r="K422" s="31">
        <v>562.1</v>
      </c>
      <c r="L422" s="31">
        <v>553.79999999999995</v>
      </c>
      <c r="M422" s="31">
        <v>122.15712000000001</v>
      </c>
      <c r="N422" s="1"/>
      <c r="O422" s="1"/>
    </row>
    <row r="423" spans="1:15" ht="12.75" customHeight="1">
      <c r="A423" s="33">
        <v>413</v>
      </c>
      <c r="B423" s="62" t="s">
        <v>214</v>
      </c>
      <c r="C423" s="31">
        <v>84.4</v>
      </c>
      <c r="D423" s="40">
        <v>84.516666666666666</v>
      </c>
      <c r="E423" s="40">
        <v>83.683333333333337</v>
      </c>
      <c r="F423" s="40">
        <v>82.966666666666669</v>
      </c>
      <c r="G423" s="40">
        <v>82.13333333333334</v>
      </c>
      <c r="H423" s="40">
        <v>85.233333333333334</v>
      </c>
      <c r="I423" s="40">
        <v>86.066666666666677</v>
      </c>
      <c r="J423" s="40">
        <v>86.783333333333331</v>
      </c>
      <c r="K423" s="31">
        <v>85.35</v>
      </c>
      <c r="L423" s="31">
        <v>83.8</v>
      </c>
      <c r="M423" s="31">
        <v>108.73933</v>
      </c>
      <c r="N423" s="1"/>
      <c r="O423" s="1"/>
    </row>
    <row r="424" spans="1:15" ht="12.75" customHeight="1">
      <c r="A424" s="33">
        <v>414</v>
      </c>
      <c r="B424" s="62" t="s">
        <v>537</v>
      </c>
      <c r="C424" s="31">
        <v>289.14999999999998</v>
      </c>
      <c r="D424" s="40">
        <v>296.31666666666666</v>
      </c>
      <c r="E424" s="40">
        <v>279.63333333333333</v>
      </c>
      <c r="F424" s="40">
        <v>270.11666666666667</v>
      </c>
      <c r="G424" s="40">
        <v>253.43333333333334</v>
      </c>
      <c r="H424" s="40">
        <v>305.83333333333331</v>
      </c>
      <c r="I424" s="40">
        <v>322.51666666666659</v>
      </c>
      <c r="J424" s="40">
        <v>332.0333333333333</v>
      </c>
      <c r="K424" s="31">
        <v>313</v>
      </c>
      <c r="L424" s="31">
        <v>286.8</v>
      </c>
      <c r="M424" s="31">
        <v>35.122439999999997</v>
      </c>
      <c r="N424" s="1"/>
      <c r="O424" s="1"/>
    </row>
    <row r="425" spans="1:15" ht="12.75" customHeight="1">
      <c r="A425" s="33">
        <v>415</v>
      </c>
      <c r="B425" s="62" t="s">
        <v>538</v>
      </c>
      <c r="C425" s="31">
        <v>148.1</v>
      </c>
      <c r="D425" s="40">
        <v>148.93333333333334</v>
      </c>
      <c r="E425" s="40">
        <v>146.96666666666667</v>
      </c>
      <c r="F425" s="40">
        <v>145.83333333333334</v>
      </c>
      <c r="G425" s="40">
        <v>143.86666666666667</v>
      </c>
      <c r="H425" s="40">
        <v>150.06666666666666</v>
      </c>
      <c r="I425" s="40">
        <v>152.03333333333336</v>
      </c>
      <c r="J425" s="40">
        <v>153.16666666666666</v>
      </c>
      <c r="K425" s="31">
        <v>150.9</v>
      </c>
      <c r="L425" s="31">
        <v>147.80000000000001</v>
      </c>
      <c r="M425" s="31">
        <v>4.69726</v>
      </c>
      <c r="N425" s="1"/>
      <c r="O425" s="1"/>
    </row>
    <row r="426" spans="1:15" ht="12.75" customHeight="1">
      <c r="A426" s="33">
        <v>416</v>
      </c>
      <c r="B426" s="62" t="s">
        <v>539</v>
      </c>
      <c r="C426" s="31">
        <v>497.15</v>
      </c>
      <c r="D426" s="40">
        <v>494.26666666666671</v>
      </c>
      <c r="E426" s="40">
        <v>488.73333333333341</v>
      </c>
      <c r="F426" s="40">
        <v>480.31666666666672</v>
      </c>
      <c r="G426" s="40">
        <v>474.78333333333342</v>
      </c>
      <c r="H426" s="40">
        <v>502.68333333333339</v>
      </c>
      <c r="I426" s="40">
        <v>508.2166666666667</v>
      </c>
      <c r="J426" s="40">
        <v>516.63333333333344</v>
      </c>
      <c r="K426" s="31">
        <v>499.8</v>
      </c>
      <c r="L426" s="31">
        <v>485.85</v>
      </c>
      <c r="M426" s="31">
        <v>1.2337</v>
      </c>
      <c r="N426" s="1"/>
      <c r="O426" s="1"/>
    </row>
    <row r="427" spans="1:15" ht="12.75" customHeight="1">
      <c r="A427" s="33">
        <v>417</v>
      </c>
      <c r="B427" s="62" t="s">
        <v>540</v>
      </c>
      <c r="C427" s="31">
        <v>423.45</v>
      </c>
      <c r="D427" s="40">
        <v>424.33333333333331</v>
      </c>
      <c r="E427" s="40">
        <v>418.66666666666663</v>
      </c>
      <c r="F427" s="40">
        <v>413.88333333333333</v>
      </c>
      <c r="G427" s="40">
        <v>408.21666666666664</v>
      </c>
      <c r="H427" s="40">
        <v>429.11666666666662</v>
      </c>
      <c r="I427" s="40">
        <v>434.78333333333325</v>
      </c>
      <c r="J427" s="40">
        <v>439.56666666666661</v>
      </c>
      <c r="K427" s="31">
        <v>430</v>
      </c>
      <c r="L427" s="31">
        <v>419.55</v>
      </c>
      <c r="M427" s="31">
        <v>1.98811</v>
      </c>
      <c r="N427" s="1"/>
      <c r="O427" s="1"/>
    </row>
    <row r="428" spans="1:15" ht="12.75" customHeight="1">
      <c r="A428" s="33">
        <v>418</v>
      </c>
      <c r="B428" s="62" t="s">
        <v>541</v>
      </c>
      <c r="C428" s="31">
        <v>193.35</v>
      </c>
      <c r="D428" s="40">
        <v>193.95000000000002</v>
      </c>
      <c r="E428" s="40">
        <v>191.55000000000004</v>
      </c>
      <c r="F428" s="40">
        <v>189.75000000000003</v>
      </c>
      <c r="G428" s="40">
        <v>187.35000000000005</v>
      </c>
      <c r="H428" s="40">
        <v>195.75000000000003</v>
      </c>
      <c r="I428" s="40">
        <v>198.15</v>
      </c>
      <c r="J428" s="40">
        <v>199.95000000000002</v>
      </c>
      <c r="K428" s="31">
        <v>196.35</v>
      </c>
      <c r="L428" s="31">
        <v>192.15</v>
      </c>
      <c r="M428" s="31">
        <v>2.58806</v>
      </c>
      <c r="N428" s="1"/>
      <c r="O428" s="1"/>
    </row>
    <row r="429" spans="1:15" ht="12.75" customHeight="1">
      <c r="A429" s="33">
        <v>419</v>
      </c>
      <c r="B429" s="62" t="s">
        <v>222</v>
      </c>
      <c r="C429" s="31">
        <v>991.45</v>
      </c>
      <c r="D429" s="40">
        <v>988.23333333333323</v>
      </c>
      <c r="E429" s="40">
        <v>980.51666666666642</v>
      </c>
      <c r="F429" s="40">
        <v>969.58333333333314</v>
      </c>
      <c r="G429" s="40">
        <v>961.86666666666633</v>
      </c>
      <c r="H429" s="40">
        <v>999.16666666666652</v>
      </c>
      <c r="I429" s="40">
        <v>1006.8833333333334</v>
      </c>
      <c r="J429" s="40">
        <v>1017.8166666666666</v>
      </c>
      <c r="K429" s="31">
        <v>995.95</v>
      </c>
      <c r="L429" s="31">
        <v>977.3</v>
      </c>
      <c r="M429" s="31">
        <v>12.182370000000001</v>
      </c>
      <c r="N429" s="1"/>
      <c r="O429" s="1"/>
    </row>
    <row r="430" spans="1:15" ht="12.75" customHeight="1">
      <c r="A430" s="33">
        <v>420</v>
      </c>
      <c r="B430" s="62" t="s">
        <v>223</v>
      </c>
      <c r="C430" s="31">
        <v>427.75</v>
      </c>
      <c r="D430" s="40">
        <v>433.55</v>
      </c>
      <c r="E430" s="40">
        <v>420.3</v>
      </c>
      <c r="F430" s="40">
        <v>412.85</v>
      </c>
      <c r="G430" s="40">
        <v>399.6</v>
      </c>
      <c r="H430" s="40">
        <v>441</v>
      </c>
      <c r="I430" s="40">
        <v>454.25</v>
      </c>
      <c r="J430" s="40">
        <v>461.7</v>
      </c>
      <c r="K430" s="31">
        <v>446.8</v>
      </c>
      <c r="L430" s="31">
        <v>426.1</v>
      </c>
      <c r="M430" s="31">
        <v>7.8425200000000004</v>
      </c>
      <c r="N430" s="1"/>
      <c r="O430" s="1"/>
    </row>
    <row r="431" spans="1:15" ht="12.75" customHeight="1">
      <c r="A431" s="33">
        <v>421</v>
      </c>
      <c r="B431" s="62" t="s">
        <v>542</v>
      </c>
      <c r="C431" s="31">
        <v>2597.85</v>
      </c>
      <c r="D431" s="40">
        <v>2599.0666666666671</v>
      </c>
      <c r="E431" s="40">
        <v>2573.1333333333341</v>
      </c>
      <c r="F431" s="40">
        <v>2548.416666666667</v>
      </c>
      <c r="G431" s="40">
        <v>2522.483333333334</v>
      </c>
      <c r="H431" s="40">
        <v>2623.7833333333342</v>
      </c>
      <c r="I431" s="40">
        <v>2649.7166666666676</v>
      </c>
      <c r="J431" s="40">
        <v>2674.4333333333343</v>
      </c>
      <c r="K431" s="31">
        <v>2625</v>
      </c>
      <c r="L431" s="31">
        <v>2574.35</v>
      </c>
      <c r="M431" s="31">
        <v>0.20954999999999999</v>
      </c>
      <c r="N431" s="1"/>
      <c r="O431" s="1"/>
    </row>
    <row r="432" spans="1:15" ht="12.75" customHeight="1">
      <c r="A432" s="33">
        <v>422</v>
      </c>
      <c r="B432" s="62" t="s">
        <v>543</v>
      </c>
      <c r="C432" s="31">
        <v>1161.55</v>
      </c>
      <c r="D432" s="40">
        <v>1163.8500000000001</v>
      </c>
      <c r="E432" s="40">
        <v>1152.7000000000003</v>
      </c>
      <c r="F432" s="40">
        <v>1143.8500000000001</v>
      </c>
      <c r="G432" s="40">
        <v>1132.7000000000003</v>
      </c>
      <c r="H432" s="40">
        <v>1172.7000000000003</v>
      </c>
      <c r="I432" s="40">
        <v>1183.8500000000004</v>
      </c>
      <c r="J432" s="40">
        <v>1192.7000000000003</v>
      </c>
      <c r="K432" s="31">
        <v>1175</v>
      </c>
      <c r="L432" s="31">
        <v>1155</v>
      </c>
      <c r="M432" s="31">
        <v>0.49031000000000002</v>
      </c>
      <c r="N432" s="1"/>
      <c r="O432" s="1"/>
    </row>
    <row r="433" spans="1:15" ht="12.75" customHeight="1">
      <c r="A433" s="33">
        <v>423</v>
      </c>
      <c r="B433" s="62" t="s">
        <v>544</v>
      </c>
      <c r="C433" s="31">
        <v>274.2</v>
      </c>
      <c r="D433" s="40">
        <v>275.51666666666665</v>
      </c>
      <c r="E433" s="40">
        <v>270.08333333333331</v>
      </c>
      <c r="F433" s="40">
        <v>265.96666666666664</v>
      </c>
      <c r="G433" s="40">
        <v>260.5333333333333</v>
      </c>
      <c r="H433" s="40">
        <v>279.63333333333333</v>
      </c>
      <c r="I433" s="40">
        <v>285.06666666666672</v>
      </c>
      <c r="J433" s="40">
        <v>289.18333333333334</v>
      </c>
      <c r="K433" s="31">
        <v>280.95</v>
      </c>
      <c r="L433" s="31">
        <v>271.39999999999998</v>
      </c>
      <c r="M433" s="31">
        <v>3.0445000000000002</v>
      </c>
      <c r="N433" s="1"/>
      <c r="O433" s="1"/>
    </row>
    <row r="434" spans="1:15" ht="12.75" customHeight="1">
      <c r="A434" s="33">
        <v>424</v>
      </c>
      <c r="B434" s="62" t="s">
        <v>545</v>
      </c>
      <c r="C434" s="31">
        <v>385.8</v>
      </c>
      <c r="D434" s="40">
        <v>386.7166666666667</v>
      </c>
      <c r="E434" s="40">
        <v>380.83333333333337</v>
      </c>
      <c r="F434" s="40">
        <v>375.86666666666667</v>
      </c>
      <c r="G434" s="40">
        <v>369.98333333333335</v>
      </c>
      <c r="H434" s="40">
        <v>391.68333333333339</v>
      </c>
      <c r="I434" s="40">
        <v>397.56666666666672</v>
      </c>
      <c r="J434" s="40">
        <v>402.53333333333342</v>
      </c>
      <c r="K434" s="31">
        <v>392.6</v>
      </c>
      <c r="L434" s="31">
        <v>381.75</v>
      </c>
      <c r="M434" s="31">
        <v>0.96813000000000005</v>
      </c>
      <c r="N434" s="1"/>
      <c r="O434" s="1"/>
    </row>
    <row r="435" spans="1:15" ht="12.75" customHeight="1">
      <c r="A435" s="33">
        <v>425</v>
      </c>
      <c r="B435" s="62" t="s">
        <v>546</v>
      </c>
      <c r="C435" s="31">
        <v>3124.05</v>
      </c>
      <c r="D435" s="40">
        <v>3141.7000000000003</v>
      </c>
      <c r="E435" s="40">
        <v>3088.4500000000007</v>
      </c>
      <c r="F435" s="40">
        <v>3052.8500000000004</v>
      </c>
      <c r="G435" s="40">
        <v>2999.6000000000008</v>
      </c>
      <c r="H435" s="40">
        <v>3177.3000000000006</v>
      </c>
      <c r="I435" s="40">
        <v>3230.5499999999997</v>
      </c>
      <c r="J435" s="40">
        <v>3266.1500000000005</v>
      </c>
      <c r="K435" s="31">
        <v>3194.95</v>
      </c>
      <c r="L435" s="31">
        <v>3106.1</v>
      </c>
      <c r="M435" s="31">
        <v>0.64215999999999995</v>
      </c>
      <c r="N435" s="1"/>
      <c r="O435" s="1"/>
    </row>
    <row r="436" spans="1:15" ht="12.75" customHeight="1">
      <c r="A436" s="33">
        <v>426</v>
      </c>
      <c r="B436" s="62" t="s">
        <v>547</v>
      </c>
      <c r="C436" s="31">
        <v>486.4</v>
      </c>
      <c r="D436" s="40">
        <v>486.06666666666661</v>
      </c>
      <c r="E436" s="40">
        <v>483.93333333333322</v>
      </c>
      <c r="F436" s="40">
        <v>481.46666666666664</v>
      </c>
      <c r="G436" s="40">
        <v>479.33333333333326</v>
      </c>
      <c r="H436" s="40">
        <v>488.53333333333319</v>
      </c>
      <c r="I436" s="40">
        <v>490.66666666666663</v>
      </c>
      <c r="J436" s="40">
        <v>493.13333333333316</v>
      </c>
      <c r="K436" s="31">
        <v>488.2</v>
      </c>
      <c r="L436" s="31">
        <v>483.6</v>
      </c>
      <c r="M436" s="31">
        <v>1.6323700000000001</v>
      </c>
      <c r="N436" s="1"/>
      <c r="O436" s="1"/>
    </row>
    <row r="437" spans="1:15" ht="12.75" customHeight="1">
      <c r="A437" s="33">
        <v>427</v>
      </c>
      <c r="B437" s="62" t="s">
        <v>548</v>
      </c>
      <c r="C437" s="31">
        <v>13.85</v>
      </c>
      <c r="D437" s="40">
        <v>13.75</v>
      </c>
      <c r="E437" s="40">
        <v>13.35</v>
      </c>
      <c r="F437" s="40">
        <v>12.85</v>
      </c>
      <c r="G437" s="40">
        <v>12.45</v>
      </c>
      <c r="H437" s="40">
        <v>14.25</v>
      </c>
      <c r="I437" s="40">
        <v>14.649999999999999</v>
      </c>
      <c r="J437" s="40">
        <v>15.15</v>
      </c>
      <c r="K437" s="31">
        <v>14.15</v>
      </c>
      <c r="L437" s="31">
        <v>13.25</v>
      </c>
      <c r="M437" s="31">
        <v>1330.7772500000001</v>
      </c>
      <c r="N437" s="1"/>
      <c r="O437" s="1"/>
    </row>
    <row r="438" spans="1:15" ht="12.75" customHeight="1">
      <c r="A438" s="33">
        <v>428</v>
      </c>
      <c r="B438" s="62" t="s">
        <v>549</v>
      </c>
      <c r="C438" s="31">
        <v>271.25</v>
      </c>
      <c r="D438" s="40">
        <v>268.96666666666664</v>
      </c>
      <c r="E438" s="40">
        <v>262.2833333333333</v>
      </c>
      <c r="F438" s="40">
        <v>253.31666666666666</v>
      </c>
      <c r="G438" s="40">
        <v>246.63333333333333</v>
      </c>
      <c r="H438" s="40">
        <v>277.93333333333328</v>
      </c>
      <c r="I438" s="40">
        <v>284.61666666666656</v>
      </c>
      <c r="J438" s="40">
        <v>293.58333333333326</v>
      </c>
      <c r="K438" s="31">
        <v>275.64999999999998</v>
      </c>
      <c r="L438" s="31">
        <v>260</v>
      </c>
      <c r="M438" s="31">
        <v>22.394680000000001</v>
      </c>
      <c r="N438" s="1"/>
      <c r="O438" s="1"/>
    </row>
    <row r="439" spans="1:15" ht="12.75" customHeight="1">
      <c r="A439" s="33">
        <v>429</v>
      </c>
      <c r="B439" s="62" t="s">
        <v>550</v>
      </c>
      <c r="C439" s="31">
        <v>901.35</v>
      </c>
      <c r="D439" s="40">
        <v>907.86666666666667</v>
      </c>
      <c r="E439" s="40">
        <v>893.48333333333335</v>
      </c>
      <c r="F439" s="40">
        <v>885.61666666666667</v>
      </c>
      <c r="G439" s="40">
        <v>871.23333333333335</v>
      </c>
      <c r="H439" s="40">
        <v>915.73333333333335</v>
      </c>
      <c r="I439" s="40">
        <v>930.11666666666679</v>
      </c>
      <c r="J439" s="40">
        <v>937.98333333333335</v>
      </c>
      <c r="K439" s="31">
        <v>922.25</v>
      </c>
      <c r="L439" s="31">
        <v>900</v>
      </c>
      <c r="M439" s="31">
        <v>0.33093</v>
      </c>
      <c r="N439" s="1"/>
      <c r="O439" s="1"/>
    </row>
    <row r="440" spans="1:15" ht="12.75" customHeight="1">
      <c r="A440" s="33">
        <v>430</v>
      </c>
      <c r="B440" s="62" t="s">
        <v>224</v>
      </c>
      <c r="C440" s="31">
        <v>727.45</v>
      </c>
      <c r="D440" s="40">
        <v>724.48333333333323</v>
      </c>
      <c r="E440" s="40">
        <v>720.01666666666642</v>
      </c>
      <c r="F440" s="40">
        <v>712.58333333333314</v>
      </c>
      <c r="G440" s="40">
        <v>708.11666666666633</v>
      </c>
      <c r="H440" s="40">
        <v>731.91666666666652</v>
      </c>
      <c r="I440" s="40">
        <v>736.38333333333344</v>
      </c>
      <c r="J440" s="40">
        <v>743.81666666666661</v>
      </c>
      <c r="K440" s="31">
        <v>728.95</v>
      </c>
      <c r="L440" s="31">
        <v>717.05</v>
      </c>
      <c r="M440" s="31">
        <v>3.7521300000000002</v>
      </c>
      <c r="N440" s="1"/>
      <c r="O440" s="1"/>
    </row>
    <row r="441" spans="1:15" ht="12.75" customHeight="1">
      <c r="A441" s="33">
        <v>431</v>
      </c>
      <c r="B441" s="62" t="s">
        <v>551</v>
      </c>
      <c r="C441" s="31">
        <v>1611</v>
      </c>
      <c r="D441" s="40">
        <v>1615.4333333333334</v>
      </c>
      <c r="E441" s="40">
        <v>1595.5666666666668</v>
      </c>
      <c r="F441" s="40">
        <v>1580.1333333333334</v>
      </c>
      <c r="G441" s="40">
        <v>1560.2666666666669</v>
      </c>
      <c r="H441" s="40">
        <v>1630.8666666666668</v>
      </c>
      <c r="I441" s="40">
        <v>1650.7333333333336</v>
      </c>
      <c r="J441" s="40">
        <v>1666.1666666666667</v>
      </c>
      <c r="K441" s="31">
        <v>1635.3</v>
      </c>
      <c r="L441" s="31">
        <v>1600</v>
      </c>
      <c r="M441" s="31">
        <v>0.10224999999999999</v>
      </c>
      <c r="N441" s="1"/>
      <c r="O441" s="1"/>
    </row>
    <row r="442" spans="1:15" ht="12.75" customHeight="1">
      <c r="A442" s="33">
        <v>432</v>
      </c>
      <c r="B442" s="62" t="s">
        <v>552</v>
      </c>
      <c r="C442" s="31">
        <v>415.3</v>
      </c>
      <c r="D442" s="40">
        <v>416.73333333333329</v>
      </c>
      <c r="E442" s="40">
        <v>412.96666666666658</v>
      </c>
      <c r="F442" s="40">
        <v>410.63333333333327</v>
      </c>
      <c r="G442" s="40">
        <v>406.86666666666656</v>
      </c>
      <c r="H442" s="40">
        <v>419.06666666666661</v>
      </c>
      <c r="I442" s="40">
        <v>422.83333333333337</v>
      </c>
      <c r="J442" s="40">
        <v>425.16666666666663</v>
      </c>
      <c r="K442" s="31">
        <v>420.5</v>
      </c>
      <c r="L442" s="31">
        <v>414.4</v>
      </c>
      <c r="M442" s="31">
        <v>0.52891999999999995</v>
      </c>
      <c r="N442" s="1"/>
      <c r="O442" s="1"/>
    </row>
    <row r="443" spans="1:15" ht="12.75" customHeight="1">
      <c r="A443" s="33">
        <v>433</v>
      </c>
      <c r="B443" s="62" t="s">
        <v>553</v>
      </c>
      <c r="C443" s="31">
        <v>735.1</v>
      </c>
      <c r="D443" s="40">
        <v>737.56666666666661</v>
      </c>
      <c r="E443" s="40">
        <v>723.83333333333326</v>
      </c>
      <c r="F443" s="40">
        <v>712.56666666666661</v>
      </c>
      <c r="G443" s="40">
        <v>698.83333333333326</v>
      </c>
      <c r="H443" s="40">
        <v>748.83333333333326</v>
      </c>
      <c r="I443" s="40">
        <v>762.56666666666661</v>
      </c>
      <c r="J443" s="40">
        <v>773.83333333333326</v>
      </c>
      <c r="K443" s="31">
        <v>751.3</v>
      </c>
      <c r="L443" s="31">
        <v>726.3</v>
      </c>
      <c r="M443" s="31">
        <v>1.6742699999999999</v>
      </c>
      <c r="N443" s="1"/>
      <c r="O443" s="1"/>
    </row>
    <row r="444" spans="1:15" ht="12.75" customHeight="1">
      <c r="A444" s="33">
        <v>434</v>
      </c>
      <c r="B444" s="62" t="s">
        <v>554</v>
      </c>
      <c r="C444" s="31">
        <v>38.299999999999997</v>
      </c>
      <c r="D444" s="40">
        <v>38.75</v>
      </c>
      <c r="E444" s="40">
        <v>37.450000000000003</v>
      </c>
      <c r="F444" s="40">
        <v>36.6</v>
      </c>
      <c r="G444" s="40">
        <v>35.300000000000004</v>
      </c>
      <c r="H444" s="40">
        <v>39.6</v>
      </c>
      <c r="I444" s="40">
        <v>40.9</v>
      </c>
      <c r="J444" s="40">
        <v>41.75</v>
      </c>
      <c r="K444" s="31">
        <v>40.049999999999997</v>
      </c>
      <c r="L444" s="31">
        <v>37.9</v>
      </c>
      <c r="M444" s="31">
        <v>113.39327</v>
      </c>
      <c r="N444" s="1"/>
      <c r="O444" s="1"/>
    </row>
    <row r="445" spans="1:15" ht="12.75" customHeight="1">
      <c r="A445" s="33">
        <v>435</v>
      </c>
      <c r="B445" s="62" t="s">
        <v>236</v>
      </c>
      <c r="C445" s="31">
        <v>1301.25</v>
      </c>
      <c r="D445" s="40">
        <v>1308.8333333333333</v>
      </c>
      <c r="E445" s="40">
        <v>1287.7166666666665</v>
      </c>
      <c r="F445" s="40">
        <v>1274.1833333333332</v>
      </c>
      <c r="G445" s="40">
        <v>1253.0666666666664</v>
      </c>
      <c r="H445" s="40">
        <v>1322.3666666666666</v>
      </c>
      <c r="I445" s="40">
        <v>1343.4833333333333</v>
      </c>
      <c r="J445" s="40">
        <v>1357.0166666666667</v>
      </c>
      <c r="K445" s="31">
        <v>1329.95</v>
      </c>
      <c r="L445" s="31">
        <v>1295.3</v>
      </c>
      <c r="M445" s="31">
        <v>7.0544500000000001</v>
      </c>
      <c r="N445" s="1"/>
      <c r="O445" s="1"/>
    </row>
    <row r="446" spans="1:15" ht="12.75" customHeight="1">
      <c r="A446" s="33">
        <v>436</v>
      </c>
      <c r="B446" s="62" t="s">
        <v>555</v>
      </c>
      <c r="C446" s="31">
        <v>1000.6</v>
      </c>
      <c r="D446" s="40">
        <v>1004.7333333333332</v>
      </c>
      <c r="E446" s="40">
        <v>980.91666666666652</v>
      </c>
      <c r="F446" s="40">
        <v>961.23333333333323</v>
      </c>
      <c r="G446" s="40">
        <v>937.41666666666652</v>
      </c>
      <c r="H446" s="40">
        <v>1024.4166666666665</v>
      </c>
      <c r="I446" s="40">
        <v>1048.2333333333333</v>
      </c>
      <c r="J446" s="40">
        <v>1067.9166666666665</v>
      </c>
      <c r="K446" s="31">
        <v>1028.55</v>
      </c>
      <c r="L446" s="31">
        <v>985.05</v>
      </c>
      <c r="M446" s="31">
        <v>9.6691299999999991</v>
      </c>
      <c r="N446" s="1"/>
      <c r="O446" s="1"/>
    </row>
    <row r="447" spans="1:15" ht="12.75" customHeight="1">
      <c r="A447" s="33">
        <v>437</v>
      </c>
      <c r="B447" s="62" t="s">
        <v>225</v>
      </c>
      <c r="C447" s="31">
        <v>980.05</v>
      </c>
      <c r="D447" s="40">
        <v>988.48333333333323</v>
      </c>
      <c r="E447" s="40">
        <v>967.96666666666647</v>
      </c>
      <c r="F447" s="40">
        <v>955.88333333333321</v>
      </c>
      <c r="G447" s="40">
        <v>935.36666666666645</v>
      </c>
      <c r="H447" s="40">
        <v>1000.5666666666665</v>
      </c>
      <c r="I447" s="40">
        <v>1021.0833333333331</v>
      </c>
      <c r="J447" s="40">
        <v>1033.1666666666665</v>
      </c>
      <c r="K447" s="31">
        <v>1009</v>
      </c>
      <c r="L447" s="31">
        <v>976.4</v>
      </c>
      <c r="M447" s="31">
        <v>12.894959999999999</v>
      </c>
      <c r="N447" s="1"/>
      <c r="O447" s="1"/>
    </row>
    <row r="448" spans="1:15" ht="12.75" customHeight="1">
      <c r="A448" s="33">
        <v>438</v>
      </c>
      <c r="B448" s="62" t="s">
        <v>556</v>
      </c>
      <c r="C448" s="31">
        <v>241.3</v>
      </c>
      <c r="D448" s="40">
        <v>240.75</v>
      </c>
      <c r="E448" s="40">
        <v>238.6</v>
      </c>
      <c r="F448" s="40">
        <v>235.9</v>
      </c>
      <c r="G448" s="40">
        <v>233.75</v>
      </c>
      <c r="H448" s="40">
        <v>243.45</v>
      </c>
      <c r="I448" s="40">
        <v>245.59999999999997</v>
      </c>
      <c r="J448" s="40">
        <v>248.29999999999998</v>
      </c>
      <c r="K448" s="31">
        <v>242.9</v>
      </c>
      <c r="L448" s="31">
        <v>238.05</v>
      </c>
      <c r="M448" s="31">
        <v>6.2122099999999998</v>
      </c>
      <c r="N448" s="1"/>
      <c r="O448" s="1"/>
    </row>
    <row r="449" spans="1:15" ht="12.75" customHeight="1">
      <c r="A449" s="33">
        <v>439</v>
      </c>
      <c r="B449" s="62" t="s">
        <v>226</v>
      </c>
      <c r="C449" s="31">
        <v>1560.85</v>
      </c>
      <c r="D449" s="40">
        <v>1568.7</v>
      </c>
      <c r="E449" s="40">
        <v>1547.7</v>
      </c>
      <c r="F449" s="40">
        <v>1534.55</v>
      </c>
      <c r="G449" s="40">
        <v>1513.55</v>
      </c>
      <c r="H449" s="40">
        <v>1581.8500000000001</v>
      </c>
      <c r="I449" s="40">
        <v>1602.8500000000001</v>
      </c>
      <c r="J449" s="40">
        <v>1616.0000000000002</v>
      </c>
      <c r="K449" s="31">
        <v>1589.7</v>
      </c>
      <c r="L449" s="31">
        <v>1555.55</v>
      </c>
      <c r="M449" s="31">
        <v>5.6059799999999997</v>
      </c>
      <c r="N449" s="1"/>
      <c r="O449" s="1"/>
    </row>
    <row r="450" spans="1:15" ht="12.75" customHeight="1">
      <c r="A450" s="33">
        <v>440</v>
      </c>
      <c r="B450" s="62" t="s">
        <v>231</v>
      </c>
      <c r="C450" s="31">
        <v>3216.35</v>
      </c>
      <c r="D450" s="40">
        <v>3224.9666666666667</v>
      </c>
      <c r="E450" s="40">
        <v>3200.5333333333333</v>
      </c>
      <c r="F450" s="40">
        <v>3184.7166666666667</v>
      </c>
      <c r="G450" s="40">
        <v>3160.2833333333333</v>
      </c>
      <c r="H450" s="40">
        <v>3240.7833333333333</v>
      </c>
      <c r="I450" s="40">
        <v>3265.2166666666667</v>
      </c>
      <c r="J450" s="40">
        <v>3281.0333333333333</v>
      </c>
      <c r="K450" s="31">
        <v>3249.4</v>
      </c>
      <c r="L450" s="31">
        <v>3209.15</v>
      </c>
      <c r="M450" s="31">
        <v>11.19505</v>
      </c>
      <c r="N450" s="1"/>
      <c r="O450" s="1"/>
    </row>
    <row r="451" spans="1:15" ht="12.75" customHeight="1">
      <c r="A451" s="33">
        <v>441</v>
      </c>
      <c r="B451" s="62" t="s">
        <v>227</v>
      </c>
      <c r="C451" s="31">
        <v>840.85</v>
      </c>
      <c r="D451" s="40">
        <v>839.56666666666672</v>
      </c>
      <c r="E451" s="40">
        <v>832.93333333333339</v>
      </c>
      <c r="F451" s="40">
        <v>825.01666666666665</v>
      </c>
      <c r="G451" s="40">
        <v>818.38333333333333</v>
      </c>
      <c r="H451" s="40">
        <v>847.48333333333346</v>
      </c>
      <c r="I451" s="40">
        <v>854.1166666666669</v>
      </c>
      <c r="J451" s="40">
        <v>862.03333333333353</v>
      </c>
      <c r="K451" s="31">
        <v>846.2</v>
      </c>
      <c r="L451" s="31">
        <v>831.65</v>
      </c>
      <c r="M451" s="31">
        <v>8.0617099999999997</v>
      </c>
      <c r="N451" s="1"/>
      <c r="O451" s="1"/>
    </row>
    <row r="452" spans="1:15" ht="12.75" customHeight="1">
      <c r="A452" s="33">
        <v>442</v>
      </c>
      <c r="B452" s="62" t="s">
        <v>300</v>
      </c>
      <c r="C452" s="31">
        <v>7481.95</v>
      </c>
      <c r="D452" s="40">
        <v>7535.3500000000013</v>
      </c>
      <c r="E452" s="40">
        <v>7396.7000000000025</v>
      </c>
      <c r="F452" s="40">
        <v>7311.4500000000016</v>
      </c>
      <c r="G452" s="40">
        <v>7172.8000000000029</v>
      </c>
      <c r="H452" s="40">
        <v>7620.6000000000022</v>
      </c>
      <c r="I452" s="40">
        <v>7759.2500000000018</v>
      </c>
      <c r="J452" s="40">
        <v>7844.5000000000018</v>
      </c>
      <c r="K452" s="31">
        <v>7674</v>
      </c>
      <c r="L452" s="31">
        <v>7450.1</v>
      </c>
      <c r="M452" s="31">
        <v>1.3545199999999999</v>
      </c>
      <c r="N452" s="1"/>
      <c r="O452" s="1"/>
    </row>
    <row r="453" spans="1:15" ht="12.75" customHeight="1">
      <c r="A453" s="33">
        <v>443</v>
      </c>
      <c r="B453" s="62" t="s">
        <v>557</v>
      </c>
      <c r="C453" s="31">
        <v>2316.1</v>
      </c>
      <c r="D453" s="40">
        <v>2341.5833333333335</v>
      </c>
      <c r="E453" s="40">
        <v>2276.0166666666669</v>
      </c>
      <c r="F453" s="40">
        <v>2235.9333333333334</v>
      </c>
      <c r="G453" s="40">
        <v>2170.3666666666668</v>
      </c>
      <c r="H453" s="40">
        <v>2381.666666666667</v>
      </c>
      <c r="I453" s="40">
        <v>2447.2333333333336</v>
      </c>
      <c r="J453" s="40">
        <v>2487.3166666666671</v>
      </c>
      <c r="K453" s="31">
        <v>2407.15</v>
      </c>
      <c r="L453" s="31">
        <v>2301.5</v>
      </c>
      <c r="M453" s="31">
        <v>0.59928000000000003</v>
      </c>
      <c r="N453" s="1"/>
      <c r="O453" s="1"/>
    </row>
    <row r="454" spans="1:15" ht="12.75" customHeight="1">
      <c r="A454" s="33">
        <v>444</v>
      </c>
      <c r="B454" s="62" t="s">
        <v>558</v>
      </c>
      <c r="C454" s="31">
        <v>296.89999999999998</v>
      </c>
      <c r="D454" s="40">
        <v>300.40000000000003</v>
      </c>
      <c r="E454" s="40">
        <v>292.30000000000007</v>
      </c>
      <c r="F454" s="40">
        <v>287.70000000000005</v>
      </c>
      <c r="G454" s="40">
        <v>279.60000000000008</v>
      </c>
      <c r="H454" s="40">
        <v>305.00000000000006</v>
      </c>
      <c r="I454" s="40">
        <v>313.10000000000008</v>
      </c>
      <c r="J454" s="40">
        <v>317.70000000000005</v>
      </c>
      <c r="K454" s="31">
        <v>308.5</v>
      </c>
      <c r="L454" s="31">
        <v>295.8</v>
      </c>
      <c r="M454" s="31">
        <v>22.252929999999999</v>
      </c>
      <c r="N454" s="1"/>
      <c r="O454" s="1"/>
    </row>
    <row r="455" spans="1:15" ht="12.75" customHeight="1">
      <c r="A455" s="33">
        <v>445</v>
      </c>
      <c r="B455" s="62" t="s">
        <v>228</v>
      </c>
      <c r="C455" s="31">
        <v>559.65</v>
      </c>
      <c r="D455" s="40">
        <v>562.83333333333337</v>
      </c>
      <c r="E455" s="40">
        <v>554.51666666666677</v>
      </c>
      <c r="F455" s="40">
        <v>549.38333333333344</v>
      </c>
      <c r="G455" s="40">
        <v>541.06666666666683</v>
      </c>
      <c r="H455" s="40">
        <v>567.9666666666667</v>
      </c>
      <c r="I455" s="40">
        <v>576.2833333333333</v>
      </c>
      <c r="J455" s="40">
        <v>581.41666666666663</v>
      </c>
      <c r="K455" s="31">
        <v>571.15</v>
      </c>
      <c r="L455" s="31">
        <v>557.70000000000005</v>
      </c>
      <c r="M455" s="31">
        <v>93.626949999999994</v>
      </c>
      <c r="N455" s="1"/>
      <c r="O455" s="1"/>
    </row>
    <row r="456" spans="1:15" ht="12.75" customHeight="1">
      <c r="A456" s="33">
        <v>446</v>
      </c>
      <c r="B456" s="62" t="s">
        <v>229</v>
      </c>
      <c r="C456" s="31">
        <v>218.3</v>
      </c>
      <c r="D456" s="40">
        <v>218.69999999999996</v>
      </c>
      <c r="E456" s="40">
        <v>215.29999999999993</v>
      </c>
      <c r="F456" s="40">
        <v>212.29999999999995</v>
      </c>
      <c r="G456" s="40">
        <v>208.89999999999992</v>
      </c>
      <c r="H456" s="40">
        <v>221.69999999999993</v>
      </c>
      <c r="I456" s="40">
        <v>225.09999999999997</v>
      </c>
      <c r="J456" s="40">
        <v>228.09999999999994</v>
      </c>
      <c r="K456" s="31">
        <v>222.1</v>
      </c>
      <c r="L456" s="31">
        <v>215.7</v>
      </c>
      <c r="M456" s="31">
        <v>108.90425999999999</v>
      </c>
      <c r="N456" s="1"/>
      <c r="O456" s="1"/>
    </row>
    <row r="457" spans="1:15" ht="12.75" customHeight="1">
      <c r="A457" s="33">
        <v>447</v>
      </c>
      <c r="B457" s="62" t="s">
        <v>230</v>
      </c>
      <c r="C457" s="31">
        <v>109.6</v>
      </c>
      <c r="D457" s="40">
        <v>109.85000000000001</v>
      </c>
      <c r="E457" s="40">
        <v>108.95000000000002</v>
      </c>
      <c r="F457" s="40">
        <v>108.30000000000001</v>
      </c>
      <c r="G457" s="40">
        <v>107.40000000000002</v>
      </c>
      <c r="H457" s="40">
        <v>110.50000000000001</v>
      </c>
      <c r="I457" s="40">
        <v>111.40000000000002</v>
      </c>
      <c r="J457" s="40">
        <v>112.05000000000001</v>
      </c>
      <c r="K457" s="31">
        <v>110.75</v>
      </c>
      <c r="L457" s="31">
        <v>109.2</v>
      </c>
      <c r="M457" s="31">
        <v>221.90233000000001</v>
      </c>
      <c r="N457" s="1"/>
      <c r="O457" s="1"/>
    </row>
    <row r="458" spans="1:15" ht="12.75" customHeight="1">
      <c r="A458" s="33">
        <v>448</v>
      </c>
      <c r="B458" s="62" t="s">
        <v>301</v>
      </c>
      <c r="C458" s="31">
        <v>73.349999999999994</v>
      </c>
      <c r="D458" s="40">
        <v>73.350000000000009</v>
      </c>
      <c r="E458" s="40">
        <v>72.050000000000011</v>
      </c>
      <c r="F458" s="40">
        <v>70.75</v>
      </c>
      <c r="G458" s="40">
        <v>69.45</v>
      </c>
      <c r="H458" s="40">
        <v>74.65000000000002</v>
      </c>
      <c r="I458" s="40">
        <v>75.95</v>
      </c>
      <c r="J458" s="40">
        <v>77.250000000000028</v>
      </c>
      <c r="K458" s="31">
        <v>74.650000000000006</v>
      </c>
      <c r="L458" s="31">
        <v>72.05</v>
      </c>
      <c r="M458" s="31">
        <v>28.269829999999999</v>
      </c>
      <c r="N458" s="1"/>
      <c r="O458" s="1"/>
    </row>
    <row r="459" spans="1:15" ht="12.75" customHeight="1">
      <c r="A459" s="33">
        <v>449</v>
      </c>
      <c r="B459" s="62" t="s">
        <v>559</v>
      </c>
      <c r="C459" s="31">
        <v>2386.25</v>
      </c>
      <c r="D459" s="40">
        <v>2385.8333333333335</v>
      </c>
      <c r="E459" s="40">
        <v>2348.666666666667</v>
      </c>
      <c r="F459" s="40">
        <v>2311.0833333333335</v>
      </c>
      <c r="G459" s="40">
        <v>2273.916666666667</v>
      </c>
      <c r="H459" s="40">
        <v>2423.416666666667</v>
      </c>
      <c r="I459" s="40">
        <v>2460.5833333333339</v>
      </c>
      <c r="J459" s="40">
        <v>2498.166666666667</v>
      </c>
      <c r="K459" s="31">
        <v>2423</v>
      </c>
      <c r="L459" s="31">
        <v>2348.25</v>
      </c>
      <c r="M459" s="31">
        <v>0.2235</v>
      </c>
      <c r="N459" s="1"/>
      <c r="O459" s="1"/>
    </row>
    <row r="460" spans="1:15" ht="12.75" customHeight="1">
      <c r="A460" s="33">
        <v>450</v>
      </c>
      <c r="B460" s="62" t="s">
        <v>232</v>
      </c>
      <c r="C460" s="31">
        <v>1115.5</v>
      </c>
      <c r="D460" s="40">
        <v>1109.1833333333334</v>
      </c>
      <c r="E460" s="40">
        <v>1100.3666666666668</v>
      </c>
      <c r="F460" s="40">
        <v>1085.2333333333333</v>
      </c>
      <c r="G460" s="40">
        <v>1076.4166666666667</v>
      </c>
      <c r="H460" s="40">
        <v>1124.3166666666668</v>
      </c>
      <c r="I460" s="40">
        <v>1133.1333333333334</v>
      </c>
      <c r="J460" s="40">
        <v>1148.2666666666669</v>
      </c>
      <c r="K460" s="31">
        <v>1118</v>
      </c>
      <c r="L460" s="31">
        <v>1094.05</v>
      </c>
      <c r="M460" s="31">
        <v>34.923479999999998</v>
      </c>
      <c r="N460" s="1"/>
      <c r="O460" s="1"/>
    </row>
    <row r="461" spans="1:15" ht="12.75" customHeight="1">
      <c r="A461" s="33">
        <v>451</v>
      </c>
      <c r="B461" s="62" t="s">
        <v>560</v>
      </c>
      <c r="C461" s="31">
        <v>728.95</v>
      </c>
      <c r="D461" s="40">
        <v>733.01666666666677</v>
      </c>
      <c r="E461" s="40">
        <v>721.23333333333358</v>
      </c>
      <c r="F461" s="40">
        <v>713.51666666666677</v>
      </c>
      <c r="G461" s="40">
        <v>701.73333333333358</v>
      </c>
      <c r="H461" s="40">
        <v>740.73333333333358</v>
      </c>
      <c r="I461" s="40">
        <v>752.51666666666665</v>
      </c>
      <c r="J461" s="40">
        <v>760.23333333333358</v>
      </c>
      <c r="K461" s="31">
        <v>744.8</v>
      </c>
      <c r="L461" s="31">
        <v>725.3</v>
      </c>
      <c r="M461" s="31">
        <v>3.0364200000000001</v>
      </c>
      <c r="N461" s="1"/>
      <c r="O461" s="1"/>
    </row>
    <row r="462" spans="1:15" ht="12.75" customHeight="1">
      <c r="A462" s="33">
        <v>452</v>
      </c>
      <c r="B462" s="62" t="s">
        <v>561</v>
      </c>
      <c r="C462" s="31">
        <v>114.35</v>
      </c>
      <c r="D462" s="40">
        <v>115.75</v>
      </c>
      <c r="E462" s="40">
        <v>112.5</v>
      </c>
      <c r="F462" s="40">
        <v>110.65</v>
      </c>
      <c r="G462" s="40">
        <v>107.4</v>
      </c>
      <c r="H462" s="40">
        <v>117.6</v>
      </c>
      <c r="I462" s="40">
        <v>120.85</v>
      </c>
      <c r="J462" s="40">
        <v>122.69999999999999</v>
      </c>
      <c r="K462" s="31">
        <v>119</v>
      </c>
      <c r="L462" s="31">
        <v>113.9</v>
      </c>
      <c r="M462" s="31">
        <v>8.7464099999999991</v>
      </c>
      <c r="N462" s="1"/>
      <c r="O462" s="1"/>
    </row>
    <row r="463" spans="1:15" ht="12.75" customHeight="1">
      <c r="A463" s="33">
        <v>453</v>
      </c>
      <c r="B463" s="62" t="s">
        <v>210</v>
      </c>
      <c r="C463" s="31">
        <v>930.2</v>
      </c>
      <c r="D463" s="40">
        <v>928.48333333333323</v>
      </c>
      <c r="E463" s="40">
        <v>919.31666666666649</v>
      </c>
      <c r="F463" s="40">
        <v>908.43333333333328</v>
      </c>
      <c r="G463" s="40">
        <v>899.26666666666654</v>
      </c>
      <c r="H463" s="40">
        <v>939.36666666666645</v>
      </c>
      <c r="I463" s="40">
        <v>948.53333333333319</v>
      </c>
      <c r="J463" s="40">
        <v>959.4166666666664</v>
      </c>
      <c r="K463" s="31">
        <v>937.65</v>
      </c>
      <c r="L463" s="31">
        <v>917.6</v>
      </c>
      <c r="M463" s="31">
        <v>3.8043999999999998</v>
      </c>
      <c r="N463" s="1"/>
      <c r="O463" s="1"/>
    </row>
    <row r="464" spans="1:15" ht="12.75" customHeight="1">
      <c r="A464" s="33">
        <v>454</v>
      </c>
      <c r="B464" s="62" t="s">
        <v>562</v>
      </c>
      <c r="C464" s="31">
        <v>2205.25</v>
      </c>
      <c r="D464" s="40">
        <v>2227.4</v>
      </c>
      <c r="E464" s="40">
        <v>2176.8500000000004</v>
      </c>
      <c r="F464" s="40">
        <v>2148.4500000000003</v>
      </c>
      <c r="G464" s="40">
        <v>2097.9000000000005</v>
      </c>
      <c r="H464" s="40">
        <v>2255.8000000000002</v>
      </c>
      <c r="I464" s="40">
        <v>2306.3500000000004</v>
      </c>
      <c r="J464" s="40">
        <v>2334.75</v>
      </c>
      <c r="K464" s="31">
        <v>2277.9499999999998</v>
      </c>
      <c r="L464" s="31">
        <v>2199</v>
      </c>
      <c r="M464" s="31">
        <v>0.53178999999999998</v>
      </c>
      <c r="N464" s="1"/>
      <c r="O464" s="1"/>
    </row>
    <row r="465" spans="1:15" ht="12.75" customHeight="1">
      <c r="A465" s="33">
        <v>455</v>
      </c>
      <c r="B465" s="62" t="s">
        <v>563</v>
      </c>
      <c r="C465" s="31">
        <v>491.75</v>
      </c>
      <c r="D465" s="40">
        <v>500.38333333333338</v>
      </c>
      <c r="E465" s="40">
        <v>479.06666666666672</v>
      </c>
      <c r="F465" s="40">
        <v>466.38333333333333</v>
      </c>
      <c r="G465" s="40">
        <v>445.06666666666666</v>
      </c>
      <c r="H465" s="40">
        <v>513.06666666666683</v>
      </c>
      <c r="I465" s="40">
        <v>534.38333333333344</v>
      </c>
      <c r="J465" s="40">
        <v>547.06666666666683</v>
      </c>
      <c r="K465" s="31">
        <v>521.70000000000005</v>
      </c>
      <c r="L465" s="31">
        <v>487.7</v>
      </c>
      <c r="M465" s="31">
        <v>2.8308599999999999</v>
      </c>
      <c r="N465" s="1"/>
      <c r="O465" s="1"/>
    </row>
    <row r="466" spans="1:15" ht="12.75" customHeight="1">
      <c r="A466" s="33">
        <v>456</v>
      </c>
      <c r="B466" s="62" t="s">
        <v>564</v>
      </c>
      <c r="C466" s="31">
        <v>3301.65</v>
      </c>
      <c r="D466" s="40">
        <v>3276.2166666666667</v>
      </c>
      <c r="E466" s="40">
        <v>3233.4333333333334</v>
      </c>
      <c r="F466" s="40">
        <v>3165.2166666666667</v>
      </c>
      <c r="G466" s="40">
        <v>3122.4333333333334</v>
      </c>
      <c r="H466" s="40">
        <v>3344.4333333333334</v>
      </c>
      <c r="I466" s="40">
        <v>3387.2166666666672</v>
      </c>
      <c r="J466" s="40">
        <v>3455.4333333333334</v>
      </c>
      <c r="K466" s="31">
        <v>3319</v>
      </c>
      <c r="L466" s="31">
        <v>3208</v>
      </c>
      <c r="M466" s="31">
        <v>4.4968700000000004</v>
      </c>
      <c r="N466" s="1"/>
      <c r="O466" s="1"/>
    </row>
    <row r="467" spans="1:15" ht="12.75" customHeight="1">
      <c r="A467" s="33">
        <v>457</v>
      </c>
      <c r="B467" s="62" t="s">
        <v>233</v>
      </c>
      <c r="C467" s="31">
        <v>2939.15</v>
      </c>
      <c r="D467" s="40">
        <v>2950.7166666666667</v>
      </c>
      <c r="E467" s="40">
        <v>2920.4333333333334</v>
      </c>
      <c r="F467" s="40">
        <v>2901.7166666666667</v>
      </c>
      <c r="G467" s="40">
        <v>2871.4333333333334</v>
      </c>
      <c r="H467" s="40">
        <v>2969.4333333333334</v>
      </c>
      <c r="I467" s="40">
        <v>2999.7166666666672</v>
      </c>
      <c r="J467" s="40">
        <v>3018.4333333333334</v>
      </c>
      <c r="K467" s="31">
        <v>2981</v>
      </c>
      <c r="L467" s="31">
        <v>2932</v>
      </c>
      <c r="M467" s="31">
        <v>8.6934000000000005</v>
      </c>
      <c r="N467" s="1"/>
      <c r="O467" s="1"/>
    </row>
    <row r="468" spans="1:15" ht="12.75" customHeight="1">
      <c r="A468" s="33">
        <v>458</v>
      </c>
      <c r="B468" s="62" t="s">
        <v>234</v>
      </c>
      <c r="C468" s="31">
        <v>1863.05</v>
      </c>
      <c r="D468" s="40">
        <v>1842.6833333333334</v>
      </c>
      <c r="E468" s="40">
        <v>1815.3666666666668</v>
      </c>
      <c r="F468" s="40">
        <v>1767.6833333333334</v>
      </c>
      <c r="G468" s="40">
        <v>1740.3666666666668</v>
      </c>
      <c r="H468" s="40">
        <v>1890.3666666666668</v>
      </c>
      <c r="I468" s="40">
        <v>1917.6833333333334</v>
      </c>
      <c r="J468" s="40">
        <v>1965.3666666666668</v>
      </c>
      <c r="K468" s="31">
        <v>1870</v>
      </c>
      <c r="L468" s="31">
        <v>1795</v>
      </c>
      <c r="M468" s="31">
        <v>1.35365</v>
      </c>
      <c r="N468" s="1"/>
      <c r="O468" s="1"/>
    </row>
    <row r="469" spans="1:15" ht="12.75" customHeight="1">
      <c r="A469" s="33">
        <v>459</v>
      </c>
      <c r="B469" s="62" t="s">
        <v>302</v>
      </c>
      <c r="C469" s="31">
        <v>640.75</v>
      </c>
      <c r="D469" s="40">
        <v>646.58333333333337</v>
      </c>
      <c r="E469" s="40">
        <v>630.2166666666667</v>
      </c>
      <c r="F469" s="40">
        <v>619.68333333333328</v>
      </c>
      <c r="G469" s="40">
        <v>603.31666666666661</v>
      </c>
      <c r="H469" s="40">
        <v>657.11666666666679</v>
      </c>
      <c r="I469" s="40">
        <v>673.48333333333335</v>
      </c>
      <c r="J469" s="40">
        <v>684.01666666666688</v>
      </c>
      <c r="K469" s="31">
        <v>662.95</v>
      </c>
      <c r="L469" s="31">
        <v>636.04999999999995</v>
      </c>
      <c r="M469" s="31">
        <v>4.5007799999999998</v>
      </c>
      <c r="N469" s="1"/>
      <c r="O469" s="1"/>
    </row>
    <row r="470" spans="1:15" ht="12.75" customHeight="1">
      <c r="A470" s="33">
        <v>460</v>
      </c>
      <c r="B470" s="62" t="s">
        <v>565</v>
      </c>
      <c r="C470" s="31">
        <v>720.5</v>
      </c>
      <c r="D470" s="40">
        <v>718.83333333333337</v>
      </c>
      <c r="E470" s="40">
        <v>712.7166666666667</v>
      </c>
      <c r="F470" s="40">
        <v>704.93333333333328</v>
      </c>
      <c r="G470" s="40">
        <v>698.81666666666661</v>
      </c>
      <c r="H470" s="40">
        <v>726.61666666666679</v>
      </c>
      <c r="I470" s="40">
        <v>732.73333333333335</v>
      </c>
      <c r="J470" s="40">
        <v>740.51666666666688</v>
      </c>
      <c r="K470" s="31">
        <v>724.95</v>
      </c>
      <c r="L470" s="31">
        <v>711.05</v>
      </c>
      <c r="M470" s="31">
        <v>0.83338000000000001</v>
      </c>
      <c r="N470" s="1"/>
      <c r="O470" s="1"/>
    </row>
    <row r="471" spans="1:15" ht="12.75" customHeight="1">
      <c r="A471" s="33">
        <v>461</v>
      </c>
      <c r="B471" s="62" t="s">
        <v>235</v>
      </c>
      <c r="C471" s="31">
        <v>1724.95</v>
      </c>
      <c r="D471" s="40">
        <v>1721.1833333333334</v>
      </c>
      <c r="E471" s="40">
        <v>1698.4666666666667</v>
      </c>
      <c r="F471" s="40">
        <v>1671.9833333333333</v>
      </c>
      <c r="G471" s="40">
        <v>1649.2666666666667</v>
      </c>
      <c r="H471" s="40">
        <v>1747.6666666666667</v>
      </c>
      <c r="I471" s="40">
        <v>1770.3833333333334</v>
      </c>
      <c r="J471" s="40">
        <v>1796.8666666666668</v>
      </c>
      <c r="K471" s="31">
        <v>1743.9</v>
      </c>
      <c r="L471" s="31">
        <v>1694.7</v>
      </c>
      <c r="M471" s="31">
        <v>7.3259600000000002</v>
      </c>
      <c r="N471" s="1"/>
      <c r="O471" s="1"/>
    </row>
    <row r="472" spans="1:15" ht="12.75" customHeight="1">
      <c r="A472" s="33">
        <v>462</v>
      </c>
      <c r="B472" s="62" t="s">
        <v>303</v>
      </c>
      <c r="C472" s="31">
        <v>33.450000000000003</v>
      </c>
      <c r="D472" s="40">
        <v>33.916666666666664</v>
      </c>
      <c r="E472" s="40">
        <v>32.883333333333326</v>
      </c>
      <c r="F472" s="40">
        <v>32.316666666666663</v>
      </c>
      <c r="G472" s="40">
        <v>31.283333333333324</v>
      </c>
      <c r="H472" s="40">
        <v>34.483333333333327</v>
      </c>
      <c r="I472" s="40">
        <v>35.516666666666673</v>
      </c>
      <c r="J472" s="40">
        <v>36.083333333333329</v>
      </c>
      <c r="K472" s="31">
        <v>34.950000000000003</v>
      </c>
      <c r="L472" s="31">
        <v>33.35</v>
      </c>
      <c r="M472" s="31">
        <v>135.58233999999999</v>
      </c>
      <c r="N472" s="1"/>
      <c r="O472" s="1"/>
    </row>
    <row r="473" spans="1:15" ht="12.75" customHeight="1">
      <c r="A473" s="33">
        <v>463</v>
      </c>
      <c r="B473" s="62" t="s">
        <v>566</v>
      </c>
      <c r="C473" s="31">
        <v>286.2</v>
      </c>
      <c r="D473" s="40">
        <v>287.45</v>
      </c>
      <c r="E473" s="40">
        <v>283.39999999999998</v>
      </c>
      <c r="F473" s="40">
        <v>280.59999999999997</v>
      </c>
      <c r="G473" s="40">
        <v>276.54999999999995</v>
      </c>
      <c r="H473" s="40">
        <v>290.25</v>
      </c>
      <c r="I473" s="40">
        <v>294.30000000000007</v>
      </c>
      <c r="J473" s="40">
        <v>297.10000000000002</v>
      </c>
      <c r="K473" s="31">
        <v>291.5</v>
      </c>
      <c r="L473" s="31">
        <v>284.64999999999998</v>
      </c>
      <c r="M473" s="31">
        <v>4.3094400000000004</v>
      </c>
      <c r="N473" s="1"/>
      <c r="O473" s="1"/>
    </row>
    <row r="474" spans="1:15" ht="12.75" customHeight="1">
      <c r="A474" s="33">
        <v>464</v>
      </c>
      <c r="B474" s="62" t="s">
        <v>567</v>
      </c>
      <c r="C474" s="31">
        <v>402.6</v>
      </c>
      <c r="D474" s="40">
        <v>399.98333333333335</v>
      </c>
      <c r="E474" s="40">
        <v>395.9666666666667</v>
      </c>
      <c r="F474" s="40">
        <v>389.33333333333337</v>
      </c>
      <c r="G474" s="40">
        <v>385.31666666666672</v>
      </c>
      <c r="H474" s="40">
        <v>406.61666666666667</v>
      </c>
      <c r="I474" s="40">
        <v>410.63333333333333</v>
      </c>
      <c r="J474" s="40">
        <v>417.26666666666665</v>
      </c>
      <c r="K474" s="31">
        <v>404</v>
      </c>
      <c r="L474" s="31">
        <v>393.35</v>
      </c>
      <c r="M474" s="31">
        <v>10.17267</v>
      </c>
      <c r="N474" s="1"/>
      <c r="O474" s="1"/>
    </row>
    <row r="475" spans="1:15" ht="12.75" customHeight="1">
      <c r="A475" s="33">
        <v>465</v>
      </c>
      <c r="B475" s="62" t="s">
        <v>304</v>
      </c>
      <c r="C475" s="31">
        <v>3164.05</v>
      </c>
      <c r="D475" s="40">
        <v>3233.8666666666668</v>
      </c>
      <c r="E475" s="40">
        <v>3069.0333333333338</v>
      </c>
      <c r="F475" s="40">
        <v>2974.0166666666669</v>
      </c>
      <c r="G475" s="40">
        <v>2809.1833333333338</v>
      </c>
      <c r="H475" s="40">
        <v>3328.8833333333337</v>
      </c>
      <c r="I475" s="40">
        <v>3493.7166666666667</v>
      </c>
      <c r="J475" s="40">
        <v>3588.7333333333336</v>
      </c>
      <c r="K475" s="31">
        <v>3398.7</v>
      </c>
      <c r="L475" s="31">
        <v>3138.85</v>
      </c>
      <c r="M475" s="31">
        <v>5.5092400000000001</v>
      </c>
      <c r="N475" s="1"/>
      <c r="O475" s="1"/>
    </row>
    <row r="476" spans="1:15" ht="12.75" customHeight="1">
      <c r="A476" s="33">
        <v>466</v>
      </c>
      <c r="B476" s="62" t="s">
        <v>568</v>
      </c>
      <c r="C476" s="31">
        <v>26.55</v>
      </c>
      <c r="D476" s="40">
        <v>26.649999999999995</v>
      </c>
      <c r="E476" s="40">
        <v>26.29999999999999</v>
      </c>
      <c r="F476" s="40">
        <v>26.049999999999994</v>
      </c>
      <c r="G476" s="40">
        <v>25.699999999999989</v>
      </c>
      <c r="H476" s="40">
        <v>26.899999999999991</v>
      </c>
      <c r="I476" s="40">
        <v>27.249999999999993</v>
      </c>
      <c r="J476" s="40">
        <v>27.499999999999993</v>
      </c>
      <c r="K476" s="31">
        <v>27</v>
      </c>
      <c r="L476" s="31">
        <v>26.4</v>
      </c>
      <c r="M476" s="31">
        <v>48.619599999999998</v>
      </c>
      <c r="N476" s="1"/>
      <c r="O476" s="1"/>
    </row>
    <row r="477" spans="1:15" ht="12.75" customHeight="1">
      <c r="A477" s="33">
        <v>467</v>
      </c>
      <c r="B477" s="62" t="s">
        <v>569</v>
      </c>
      <c r="C477" s="31">
        <v>415.65</v>
      </c>
      <c r="D477" s="40">
        <v>416.2166666666667</v>
      </c>
      <c r="E477" s="40">
        <v>412.78333333333342</v>
      </c>
      <c r="F477" s="40">
        <v>409.91666666666674</v>
      </c>
      <c r="G477" s="40">
        <v>406.48333333333346</v>
      </c>
      <c r="H477" s="40">
        <v>419.08333333333337</v>
      </c>
      <c r="I477" s="40">
        <v>422.51666666666665</v>
      </c>
      <c r="J477" s="40">
        <v>425.38333333333333</v>
      </c>
      <c r="K477" s="31">
        <v>419.65</v>
      </c>
      <c r="L477" s="31">
        <v>413.35</v>
      </c>
      <c r="M477" s="31">
        <v>0.54649000000000003</v>
      </c>
      <c r="N477" s="1"/>
      <c r="O477" s="1"/>
    </row>
    <row r="478" spans="1:15" ht="12.75" customHeight="1">
      <c r="A478" s="33">
        <v>468</v>
      </c>
      <c r="B478" s="62" t="s">
        <v>570</v>
      </c>
      <c r="C478" s="31">
        <v>580.95000000000005</v>
      </c>
      <c r="D478" s="40">
        <v>583.91666666666663</v>
      </c>
      <c r="E478" s="40">
        <v>574.93333333333328</v>
      </c>
      <c r="F478" s="40">
        <v>568.91666666666663</v>
      </c>
      <c r="G478" s="40">
        <v>559.93333333333328</v>
      </c>
      <c r="H478" s="40">
        <v>589.93333333333328</v>
      </c>
      <c r="I478" s="40">
        <v>598.91666666666663</v>
      </c>
      <c r="J478" s="40">
        <v>604.93333333333328</v>
      </c>
      <c r="K478" s="31">
        <v>592.9</v>
      </c>
      <c r="L478" s="31">
        <v>577.9</v>
      </c>
      <c r="M478" s="31">
        <v>4.16561</v>
      </c>
      <c r="N478" s="1"/>
      <c r="O478" s="1"/>
    </row>
    <row r="479" spans="1:15" ht="12.75" customHeight="1">
      <c r="A479" s="33">
        <v>469</v>
      </c>
      <c r="B479" s="62" t="s">
        <v>239</v>
      </c>
      <c r="C479" s="31">
        <v>666.85</v>
      </c>
      <c r="D479" s="40">
        <v>669.36666666666667</v>
      </c>
      <c r="E479" s="40">
        <v>662.98333333333335</v>
      </c>
      <c r="F479" s="40">
        <v>659.11666666666667</v>
      </c>
      <c r="G479" s="40">
        <v>652.73333333333335</v>
      </c>
      <c r="H479" s="40">
        <v>673.23333333333335</v>
      </c>
      <c r="I479" s="40">
        <v>679.61666666666679</v>
      </c>
      <c r="J479" s="40">
        <v>683.48333333333335</v>
      </c>
      <c r="K479" s="31">
        <v>675.75</v>
      </c>
      <c r="L479" s="31">
        <v>665.5</v>
      </c>
      <c r="M479" s="31">
        <v>18.841239999999999</v>
      </c>
      <c r="N479" s="1"/>
      <c r="O479" s="1"/>
    </row>
    <row r="480" spans="1:15" ht="12.75" customHeight="1">
      <c r="A480" s="33">
        <v>470</v>
      </c>
      <c r="B480" s="62" t="s">
        <v>571</v>
      </c>
      <c r="C480" s="31">
        <v>683.55</v>
      </c>
      <c r="D480" s="40">
        <v>682.48333333333323</v>
      </c>
      <c r="E480" s="40">
        <v>679.06666666666649</v>
      </c>
      <c r="F480" s="40">
        <v>674.58333333333326</v>
      </c>
      <c r="G480" s="40">
        <v>671.16666666666652</v>
      </c>
      <c r="H480" s="40">
        <v>686.96666666666647</v>
      </c>
      <c r="I480" s="40">
        <v>690.38333333333321</v>
      </c>
      <c r="J480" s="40">
        <v>694.86666666666645</v>
      </c>
      <c r="K480" s="31">
        <v>685.9</v>
      </c>
      <c r="L480" s="31">
        <v>678</v>
      </c>
      <c r="M480" s="31">
        <v>0.41221999999999998</v>
      </c>
      <c r="N480" s="1"/>
      <c r="O480" s="1"/>
    </row>
    <row r="481" spans="1:15" ht="12.75" customHeight="1">
      <c r="A481" s="33">
        <v>471</v>
      </c>
      <c r="B481" s="62" t="s">
        <v>238</v>
      </c>
      <c r="C481" s="31">
        <v>8080.2</v>
      </c>
      <c r="D481" s="40">
        <v>8101.75</v>
      </c>
      <c r="E481" s="40">
        <v>8038.45</v>
      </c>
      <c r="F481" s="40">
        <v>7996.7</v>
      </c>
      <c r="G481" s="40">
        <v>7933.4</v>
      </c>
      <c r="H481" s="40">
        <v>8143.5</v>
      </c>
      <c r="I481" s="40">
        <v>8206.7999999999993</v>
      </c>
      <c r="J481" s="40">
        <v>8248.5499999999993</v>
      </c>
      <c r="K481" s="31">
        <v>8165.05</v>
      </c>
      <c r="L481" s="31">
        <v>8060</v>
      </c>
      <c r="M481" s="31">
        <v>1.98255</v>
      </c>
      <c r="N481" s="1"/>
      <c r="O481" s="1"/>
    </row>
    <row r="482" spans="1:15" ht="12.75" customHeight="1">
      <c r="A482" s="33">
        <v>472</v>
      </c>
      <c r="B482" s="62" t="s">
        <v>305</v>
      </c>
      <c r="C482" s="31">
        <v>68.95</v>
      </c>
      <c r="D482" s="40">
        <v>69.283333333333346</v>
      </c>
      <c r="E482" s="40">
        <v>68.366666666666688</v>
      </c>
      <c r="F482" s="40">
        <v>67.783333333333346</v>
      </c>
      <c r="G482" s="40">
        <v>66.866666666666688</v>
      </c>
      <c r="H482" s="40">
        <v>69.866666666666688</v>
      </c>
      <c r="I482" s="40">
        <v>70.783333333333346</v>
      </c>
      <c r="J482" s="40">
        <v>71.366666666666688</v>
      </c>
      <c r="K482" s="31">
        <v>70.2</v>
      </c>
      <c r="L482" s="31">
        <v>68.7</v>
      </c>
      <c r="M482" s="31">
        <v>64.885120000000001</v>
      </c>
      <c r="N482" s="1"/>
      <c r="O482" s="1"/>
    </row>
    <row r="483" spans="1:15" ht="12.75" customHeight="1">
      <c r="A483" s="33">
        <v>473</v>
      </c>
      <c r="B483" s="31" t="s">
        <v>237</v>
      </c>
      <c r="C483" s="40">
        <v>1490.15</v>
      </c>
      <c r="D483" s="40">
        <v>1495.7166666666665</v>
      </c>
      <c r="E483" s="40">
        <v>1476.4333333333329</v>
      </c>
      <c r="F483" s="40">
        <v>1462.7166666666665</v>
      </c>
      <c r="G483" s="40">
        <v>1443.4333333333329</v>
      </c>
      <c r="H483" s="40">
        <v>1509.4333333333329</v>
      </c>
      <c r="I483" s="40">
        <v>1528.7166666666662</v>
      </c>
      <c r="J483" s="31">
        <v>1542.4333333333329</v>
      </c>
      <c r="K483" s="31">
        <v>1515</v>
      </c>
      <c r="L483" s="31">
        <v>1482</v>
      </c>
      <c r="M483" s="62">
        <v>1.88147</v>
      </c>
      <c r="N483" s="1"/>
      <c r="O483" s="1"/>
    </row>
    <row r="484" spans="1:15" ht="12.75" customHeight="1">
      <c r="A484" s="33">
        <v>474</v>
      </c>
      <c r="B484" s="31" t="s">
        <v>178</v>
      </c>
      <c r="C484" s="40">
        <v>906.6</v>
      </c>
      <c r="D484" s="40">
        <v>901.31666666666661</v>
      </c>
      <c r="E484" s="40">
        <v>893.63333333333321</v>
      </c>
      <c r="F484" s="40">
        <v>880.66666666666663</v>
      </c>
      <c r="G484" s="40">
        <v>872.98333333333323</v>
      </c>
      <c r="H484" s="40">
        <v>914.28333333333319</v>
      </c>
      <c r="I484" s="40">
        <v>921.96666666666658</v>
      </c>
      <c r="J484" s="31">
        <v>934.93333333333317</v>
      </c>
      <c r="K484" s="31">
        <v>909</v>
      </c>
      <c r="L484" s="31">
        <v>888.35</v>
      </c>
      <c r="M484" s="62">
        <v>9.5332899999999992</v>
      </c>
      <c r="N484" s="1"/>
      <c r="O484" s="1"/>
    </row>
    <row r="485" spans="1:15" ht="12.75" customHeight="1">
      <c r="A485" s="33">
        <v>475</v>
      </c>
      <c r="B485" s="31" t="s">
        <v>572</v>
      </c>
      <c r="C485" s="31">
        <v>265.05</v>
      </c>
      <c r="D485" s="40">
        <v>264.13333333333338</v>
      </c>
      <c r="E485" s="40">
        <v>260.91666666666674</v>
      </c>
      <c r="F485" s="40">
        <v>256.78333333333336</v>
      </c>
      <c r="G485" s="40">
        <v>253.56666666666672</v>
      </c>
      <c r="H485" s="40">
        <v>268.26666666666677</v>
      </c>
      <c r="I485" s="40">
        <v>271.48333333333335</v>
      </c>
      <c r="J485" s="40">
        <v>275.61666666666679</v>
      </c>
      <c r="K485" s="31">
        <v>267.35000000000002</v>
      </c>
      <c r="L485" s="31">
        <v>260</v>
      </c>
      <c r="M485" s="31">
        <v>1.6117699999999999</v>
      </c>
      <c r="N485" s="1"/>
      <c r="O485" s="1"/>
    </row>
    <row r="486" spans="1:15" ht="12.75" customHeight="1">
      <c r="A486" s="33">
        <v>476</v>
      </c>
      <c r="B486" s="31" t="s">
        <v>573</v>
      </c>
      <c r="C486" s="40">
        <v>2098.65</v>
      </c>
      <c r="D486" s="40">
        <v>2097.8833333333332</v>
      </c>
      <c r="E486" s="40">
        <v>2070.7666666666664</v>
      </c>
      <c r="F486" s="40">
        <v>2042.8833333333332</v>
      </c>
      <c r="G486" s="40">
        <v>2015.7666666666664</v>
      </c>
      <c r="H486" s="40">
        <v>2125.7666666666664</v>
      </c>
      <c r="I486" s="40">
        <v>2152.8833333333332</v>
      </c>
      <c r="J486" s="31">
        <v>2180.7666666666664</v>
      </c>
      <c r="K486" s="31">
        <v>2125</v>
      </c>
      <c r="L486" s="31">
        <v>2070</v>
      </c>
      <c r="M486" s="62">
        <v>0.12931000000000001</v>
      </c>
      <c r="N486" s="1"/>
      <c r="O486" s="1"/>
    </row>
    <row r="487" spans="1:15" ht="12.75" customHeight="1">
      <c r="A487" s="33">
        <v>477</v>
      </c>
      <c r="B487" s="31" t="s">
        <v>574</v>
      </c>
      <c r="C487" s="31">
        <v>616.29999999999995</v>
      </c>
      <c r="D487" s="40">
        <v>620.84999999999991</v>
      </c>
      <c r="E487" s="40">
        <v>609.29999999999984</v>
      </c>
      <c r="F487" s="40">
        <v>602.29999999999995</v>
      </c>
      <c r="G487" s="40">
        <v>590.74999999999989</v>
      </c>
      <c r="H487" s="40">
        <v>627.8499999999998</v>
      </c>
      <c r="I487" s="40">
        <v>639.4</v>
      </c>
      <c r="J487" s="40">
        <v>646.39999999999975</v>
      </c>
      <c r="K487" s="31">
        <v>632.4</v>
      </c>
      <c r="L487" s="31">
        <v>613.85</v>
      </c>
      <c r="M487" s="31">
        <v>2.15571</v>
      </c>
      <c r="N487" s="1"/>
      <c r="O487" s="1"/>
    </row>
    <row r="488" spans="1:15" ht="12.75" customHeight="1">
      <c r="A488" s="33">
        <v>478</v>
      </c>
      <c r="B488" s="31" t="s">
        <v>575</v>
      </c>
      <c r="C488" s="40">
        <v>307.14999999999998</v>
      </c>
      <c r="D488" s="40">
        <v>308.86666666666662</v>
      </c>
      <c r="E488" s="40">
        <v>303.78333333333325</v>
      </c>
      <c r="F488" s="40">
        <v>300.41666666666663</v>
      </c>
      <c r="G488" s="40">
        <v>295.33333333333326</v>
      </c>
      <c r="H488" s="40">
        <v>312.23333333333323</v>
      </c>
      <c r="I488" s="40">
        <v>317.31666666666661</v>
      </c>
      <c r="J488" s="40">
        <v>320.68333333333322</v>
      </c>
      <c r="K488" s="31">
        <v>313.95</v>
      </c>
      <c r="L488" s="31">
        <v>305.5</v>
      </c>
      <c r="M488" s="31">
        <v>0.78793000000000002</v>
      </c>
      <c r="N488" s="1"/>
      <c r="O488" s="1"/>
    </row>
    <row r="489" spans="1:15" ht="12.75" customHeight="1">
      <c r="A489" s="33">
        <v>479</v>
      </c>
      <c r="B489" s="31" t="s">
        <v>576</v>
      </c>
      <c r="C489" s="31">
        <v>354.25</v>
      </c>
      <c r="D489" s="40">
        <v>355.26666666666665</v>
      </c>
      <c r="E489" s="40">
        <v>347.7833333333333</v>
      </c>
      <c r="F489" s="40">
        <v>341.31666666666666</v>
      </c>
      <c r="G489" s="40">
        <v>333.83333333333331</v>
      </c>
      <c r="H489" s="40">
        <v>361.73333333333329</v>
      </c>
      <c r="I489" s="40">
        <v>369.21666666666664</v>
      </c>
      <c r="J489" s="40">
        <v>375.68333333333328</v>
      </c>
      <c r="K489" s="31">
        <v>362.75</v>
      </c>
      <c r="L489" s="31">
        <v>348.8</v>
      </c>
      <c r="M489" s="31">
        <v>3.0834100000000002</v>
      </c>
      <c r="N489" s="1"/>
      <c r="O489" s="1"/>
    </row>
    <row r="490" spans="1:15" ht="12.75" customHeight="1">
      <c r="A490" s="33">
        <v>480</v>
      </c>
      <c r="B490" s="31" t="s">
        <v>577</v>
      </c>
      <c r="C490" s="40">
        <v>325.55</v>
      </c>
      <c r="D490" s="40">
        <v>324.51666666666665</v>
      </c>
      <c r="E490" s="40">
        <v>316.0333333333333</v>
      </c>
      <c r="F490" s="40">
        <v>306.51666666666665</v>
      </c>
      <c r="G490" s="40">
        <v>298.0333333333333</v>
      </c>
      <c r="H490" s="40">
        <v>334.0333333333333</v>
      </c>
      <c r="I490" s="40">
        <v>342.51666666666665</v>
      </c>
      <c r="J490" s="40">
        <v>352.0333333333333</v>
      </c>
      <c r="K490" s="31">
        <v>333</v>
      </c>
      <c r="L490" s="31">
        <v>315</v>
      </c>
      <c r="M490" s="31">
        <v>6.49</v>
      </c>
      <c r="N490" s="1"/>
      <c r="O490" s="1"/>
    </row>
    <row r="491" spans="1:15" ht="12.75" customHeight="1">
      <c r="A491" s="33">
        <v>481</v>
      </c>
      <c r="B491" s="62" t="s">
        <v>306</v>
      </c>
      <c r="C491" s="31">
        <v>766.1</v>
      </c>
      <c r="D491" s="40">
        <v>778.5</v>
      </c>
      <c r="E491" s="40">
        <v>751.2</v>
      </c>
      <c r="F491" s="40">
        <v>736.30000000000007</v>
      </c>
      <c r="G491" s="40">
        <v>709.00000000000011</v>
      </c>
      <c r="H491" s="40">
        <v>793.4</v>
      </c>
      <c r="I491" s="40">
        <v>820.69999999999993</v>
      </c>
      <c r="J491" s="40">
        <v>835.59999999999991</v>
      </c>
      <c r="K491" s="31">
        <v>805.8</v>
      </c>
      <c r="L491" s="31">
        <v>763.6</v>
      </c>
      <c r="M491" s="31">
        <v>39.982869999999998</v>
      </c>
      <c r="N491" s="1"/>
      <c r="O491" s="1"/>
    </row>
    <row r="492" spans="1:15" ht="12.75" customHeight="1">
      <c r="A492" s="33">
        <v>482</v>
      </c>
      <c r="B492" s="62" t="s">
        <v>578</v>
      </c>
      <c r="C492" s="40">
        <v>1300.5999999999999</v>
      </c>
      <c r="D492" s="40">
        <v>1309.5833333333333</v>
      </c>
      <c r="E492" s="40">
        <v>1287.5166666666664</v>
      </c>
      <c r="F492" s="40">
        <v>1274.4333333333332</v>
      </c>
      <c r="G492" s="40">
        <v>1252.3666666666663</v>
      </c>
      <c r="H492" s="40">
        <v>1322.6666666666665</v>
      </c>
      <c r="I492" s="40">
        <v>1344.7333333333336</v>
      </c>
      <c r="J492" s="40">
        <v>1357.8166666666666</v>
      </c>
      <c r="K492" s="31">
        <v>1331.65</v>
      </c>
      <c r="L492" s="31">
        <v>1296.5</v>
      </c>
      <c r="M492" s="31">
        <v>0.84492</v>
      </c>
      <c r="N492" s="1"/>
      <c r="O492" s="1"/>
    </row>
    <row r="493" spans="1:15" ht="12.75" customHeight="1">
      <c r="A493" s="33">
        <v>483</v>
      </c>
      <c r="B493" s="62" t="s">
        <v>240</v>
      </c>
      <c r="C493" s="31">
        <v>276.2</v>
      </c>
      <c r="D493" s="40">
        <v>277.64999999999998</v>
      </c>
      <c r="E493" s="40">
        <v>274.44999999999993</v>
      </c>
      <c r="F493" s="40">
        <v>272.69999999999993</v>
      </c>
      <c r="G493" s="40">
        <v>269.49999999999989</v>
      </c>
      <c r="H493" s="40">
        <v>279.39999999999998</v>
      </c>
      <c r="I493" s="40">
        <v>282.60000000000002</v>
      </c>
      <c r="J493" s="40">
        <v>284.35000000000002</v>
      </c>
      <c r="K493" s="31">
        <v>280.85000000000002</v>
      </c>
      <c r="L493" s="31">
        <v>275.89999999999998</v>
      </c>
      <c r="M493" s="31">
        <v>51.789360000000002</v>
      </c>
      <c r="N493" s="1"/>
      <c r="O493" s="1"/>
    </row>
    <row r="494" spans="1:15" ht="12.75" customHeight="1">
      <c r="A494" s="33">
        <v>484</v>
      </c>
      <c r="B494" s="62" t="s">
        <v>579</v>
      </c>
      <c r="C494" s="40">
        <v>472.35</v>
      </c>
      <c r="D494" s="40">
        <v>467.18333333333334</v>
      </c>
      <c r="E494" s="40">
        <v>453.36666666666667</v>
      </c>
      <c r="F494" s="40">
        <v>434.38333333333333</v>
      </c>
      <c r="G494" s="40">
        <v>420.56666666666666</v>
      </c>
      <c r="H494" s="40">
        <v>486.16666666666669</v>
      </c>
      <c r="I494" s="40">
        <v>499.98333333333341</v>
      </c>
      <c r="J494" s="40">
        <v>518.9666666666667</v>
      </c>
      <c r="K494" s="31">
        <v>481</v>
      </c>
      <c r="L494" s="31">
        <v>448.2</v>
      </c>
      <c r="M494" s="31">
        <v>8.6612899999999993</v>
      </c>
      <c r="N494" s="1"/>
      <c r="O494" s="1"/>
    </row>
    <row r="495" spans="1:15" ht="12.75" customHeight="1">
      <c r="A495" s="33">
        <v>485</v>
      </c>
      <c r="B495" s="62" t="s">
        <v>580</v>
      </c>
      <c r="C495" s="40">
        <v>1822.35</v>
      </c>
      <c r="D495" s="40">
        <v>1834.0666666666668</v>
      </c>
      <c r="E495" s="40">
        <v>1804.4333333333336</v>
      </c>
      <c r="F495" s="40">
        <v>1786.5166666666669</v>
      </c>
      <c r="G495" s="40">
        <v>1756.8833333333337</v>
      </c>
      <c r="H495" s="40">
        <v>1851.9833333333336</v>
      </c>
      <c r="I495" s="40">
        <v>1881.6166666666668</v>
      </c>
      <c r="J495" s="40">
        <v>1899.5333333333335</v>
      </c>
      <c r="K495" s="31">
        <v>1863.7</v>
      </c>
      <c r="L495" s="31">
        <v>1816.15</v>
      </c>
      <c r="M495" s="31">
        <v>0.30502000000000001</v>
      </c>
      <c r="N495" s="1"/>
      <c r="O495" s="1"/>
    </row>
    <row r="496" spans="1:15" ht="12.75" customHeight="1">
      <c r="A496" s="33">
        <v>486</v>
      </c>
      <c r="B496" s="62" t="s">
        <v>143</v>
      </c>
      <c r="C496" s="40">
        <v>7.45</v>
      </c>
      <c r="D496" s="40">
        <v>7.45</v>
      </c>
      <c r="E496" s="40">
        <v>7.3000000000000007</v>
      </c>
      <c r="F496" s="40">
        <v>7.15</v>
      </c>
      <c r="G496" s="40">
        <v>7.0000000000000009</v>
      </c>
      <c r="H496" s="40">
        <v>7.6000000000000005</v>
      </c>
      <c r="I496" s="40">
        <v>7.7500000000000009</v>
      </c>
      <c r="J496" s="40">
        <v>7.9</v>
      </c>
      <c r="K496" s="31">
        <v>7.6</v>
      </c>
      <c r="L496" s="31">
        <v>7.3</v>
      </c>
      <c r="M496" s="31">
        <v>1218.76136</v>
      </c>
      <c r="N496" s="1"/>
      <c r="O496" s="1"/>
    </row>
    <row r="497" spans="1:15" ht="12.75" customHeight="1">
      <c r="A497" s="33">
        <v>487</v>
      </c>
      <c r="B497" s="62" t="s">
        <v>241</v>
      </c>
      <c r="C497" s="40">
        <v>750.5</v>
      </c>
      <c r="D497" s="40">
        <v>758.83333333333337</v>
      </c>
      <c r="E497" s="40">
        <v>740.16666666666674</v>
      </c>
      <c r="F497" s="40">
        <v>729.83333333333337</v>
      </c>
      <c r="G497" s="40">
        <v>711.16666666666674</v>
      </c>
      <c r="H497" s="40">
        <v>769.16666666666674</v>
      </c>
      <c r="I497" s="40">
        <v>787.83333333333348</v>
      </c>
      <c r="J497" s="40">
        <v>798.16666666666674</v>
      </c>
      <c r="K497" s="31">
        <v>777.5</v>
      </c>
      <c r="L497" s="31">
        <v>748.5</v>
      </c>
      <c r="M497" s="31">
        <v>46.928170000000001</v>
      </c>
      <c r="N497" s="1"/>
      <c r="O497" s="1"/>
    </row>
    <row r="498" spans="1:15" ht="12.75" customHeight="1">
      <c r="A498" s="33">
        <v>488</v>
      </c>
      <c r="B498" s="62" t="s">
        <v>581</v>
      </c>
      <c r="C498" s="40">
        <v>262.10000000000002</v>
      </c>
      <c r="D498" s="40">
        <v>264.68333333333334</v>
      </c>
      <c r="E498" s="40">
        <v>258.76666666666665</v>
      </c>
      <c r="F498" s="40">
        <v>255.43333333333334</v>
      </c>
      <c r="G498" s="40">
        <v>249.51666666666665</v>
      </c>
      <c r="H498" s="40">
        <v>268.01666666666665</v>
      </c>
      <c r="I498" s="40">
        <v>273.93333333333328</v>
      </c>
      <c r="J498" s="40">
        <v>277.26666666666665</v>
      </c>
      <c r="K498" s="31">
        <v>270.60000000000002</v>
      </c>
      <c r="L498" s="31">
        <v>261.35000000000002</v>
      </c>
      <c r="M498" s="31">
        <v>7.0757899999999996</v>
      </c>
      <c r="N498" s="1"/>
      <c r="O498" s="1"/>
    </row>
    <row r="499" spans="1:15" ht="12.75" customHeight="1">
      <c r="A499" s="33">
        <v>489</v>
      </c>
      <c r="B499" s="62" t="s">
        <v>582</v>
      </c>
      <c r="C499" s="40">
        <v>91.95</v>
      </c>
      <c r="D499" s="40">
        <v>92.033333333333346</v>
      </c>
      <c r="E499" s="40">
        <v>90.816666666666691</v>
      </c>
      <c r="F499" s="40">
        <v>89.683333333333351</v>
      </c>
      <c r="G499" s="40">
        <v>88.466666666666697</v>
      </c>
      <c r="H499" s="40">
        <v>93.166666666666686</v>
      </c>
      <c r="I499" s="40">
        <v>94.383333333333354</v>
      </c>
      <c r="J499" s="40">
        <v>95.51666666666668</v>
      </c>
      <c r="K499" s="31">
        <v>93.25</v>
      </c>
      <c r="L499" s="31">
        <v>90.9</v>
      </c>
      <c r="M499" s="31">
        <v>8.1821300000000008</v>
      </c>
      <c r="N499" s="1"/>
      <c r="O499" s="1"/>
    </row>
    <row r="500" spans="1:15" ht="12.75" customHeight="1">
      <c r="A500" s="33">
        <v>490</v>
      </c>
      <c r="B500" s="62" t="s">
        <v>583</v>
      </c>
      <c r="C500" s="40">
        <v>844.8</v>
      </c>
      <c r="D500" s="40">
        <v>849.09999999999991</v>
      </c>
      <c r="E500" s="40">
        <v>828.29999999999984</v>
      </c>
      <c r="F500" s="40">
        <v>811.8</v>
      </c>
      <c r="G500" s="40">
        <v>790.99999999999989</v>
      </c>
      <c r="H500" s="40">
        <v>865.5999999999998</v>
      </c>
      <c r="I500" s="40">
        <v>886.4</v>
      </c>
      <c r="J500" s="40">
        <v>902.89999999999975</v>
      </c>
      <c r="K500" s="31">
        <v>869.9</v>
      </c>
      <c r="L500" s="31">
        <v>832.6</v>
      </c>
      <c r="M500" s="31">
        <v>0.95516000000000001</v>
      </c>
      <c r="N500" s="1"/>
      <c r="O500" s="1"/>
    </row>
    <row r="501" spans="1:15" ht="12.75" customHeight="1">
      <c r="A501" s="33">
        <v>491</v>
      </c>
      <c r="B501" s="62" t="s">
        <v>307</v>
      </c>
      <c r="C501" s="62">
        <v>1451.6</v>
      </c>
      <c r="D501" s="40">
        <v>1449.3999999999999</v>
      </c>
      <c r="E501" s="40">
        <v>1437.1999999999998</v>
      </c>
      <c r="F501" s="40">
        <v>1422.8</v>
      </c>
      <c r="G501" s="40">
        <v>1410.6</v>
      </c>
      <c r="H501" s="40">
        <v>1463.7999999999997</v>
      </c>
      <c r="I501" s="40">
        <v>1476</v>
      </c>
      <c r="J501" s="40">
        <v>1490.3999999999996</v>
      </c>
      <c r="K501" s="31">
        <v>1461.6</v>
      </c>
      <c r="L501" s="31">
        <v>1435</v>
      </c>
      <c r="M501" s="31">
        <v>0.38999</v>
      </c>
      <c r="N501" s="1"/>
      <c r="O501" s="1"/>
    </row>
    <row r="502" spans="1:15" ht="12.75" customHeight="1">
      <c r="A502" s="33">
        <v>492</v>
      </c>
      <c r="B502" s="62" t="s">
        <v>242</v>
      </c>
      <c r="C502" s="62">
        <v>379.95</v>
      </c>
      <c r="D502" s="40">
        <v>380.35000000000008</v>
      </c>
      <c r="E502" s="40">
        <v>377.70000000000016</v>
      </c>
      <c r="F502" s="40">
        <v>375.4500000000001</v>
      </c>
      <c r="G502" s="40">
        <v>372.80000000000018</v>
      </c>
      <c r="H502" s="40">
        <v>382.60000000000014</v>
      </c>
      <c r="I502" s="40">
        <v>385.25000000000011</v>
      </c>
      <c r="J502" s="40">
        <v>387.50000000000011</v>
      </c>
      <c r="K502" s="31">
        <v>383</v>
      </c>
      <c r="L502" s="31">
        <v>378.1</v>
      </c>
      <c r="M502" s="31">
        <v>32.352029999999999</v>
      </c>
      <c r="N502" s="1"/>
      <c r="O502" s="1"/>
    </row>
    <row r="503" spans="1:15" ht="12.75" customHeight="1">
      <c r="A503" s="33">
        <v>493</v>
      </c>
      <c r="B503" s="62" t="s">
        <v>584</v>
      </c>
      <c r="C503" s="62">
        <v>228.85</v>
      </c>
      <c r="D503" s="40">
        <v>227.18333333333331</v>
      </c>
      <c r="E503" s="40">
        <v>216.91666666666663</v>
      </c>
      <c r="F503" s="40">
        <v>204.98333333333332</v>
      </c>
      <c r="G503" s="40">
        <v>194.71666666666664</v>
      </c>
      <c r="H503" s="40">
        <v>239.11666666666662</v>
      </c>
      <c r="I503" s="40">
        <v>249.38333333333333</v>
      </c>
      <c r="J503" s="40">
        <v>261.31666666666661</v>
      </c>
      <c r="K503" s="31">
        <v>237.45</v>
      </c>
      <c r="L503" s="31">
        <v>215.25</v>
      </c>
      <c r="M503" s="31">
        <v>41.234189999999998</v>
      </c>
      <c r="N503" s="1"/>
      <c r="O503" s="1"/>
    </row>
    <row r="504" spans="1:15" ht="12.75" customHeight="1">
      <c r="A504" s="33">
        <v>494</v>
      </c>
      <c r="B504" s="62" t="s">
        <v>308</v>
      </c>
      <c r="C504" s="62">
        <v>16</v>
      </c>
      <c r="D504" s="40">
        <v>16</v>
      </c>
      <c r="E504" s="40">
        <v>15.899999999999999</v>
      </c>
      <c r="F504" s="40">
        <v>15.799999999999999</v>
      </c>
      <c r="G504" s="40">
        <v>15.699999999999998</v>
      </c>
      <c r="H504" s="40">
        <v>16.100000000000001</v>
      </c>
      <c r="I504" s="40">
        <v>16.200000000000003</v>
      </c>
      <c r="J504" s="40">
        <v>16.3</v>
      </c>
      <c r="K504" s="31">
        <v>16.100000000000001</v>
      </c>
      <c r="L504" s="31">
        <v>15.9</v>
      </c>
      <c r="M504" s="31">
        <v>426.20605999999998</v>
      </c>
      <c r="N504" s="1"/>
      <c r="O504" s="1"/>
    </row>
    <row r="505" spans="1:15" ht="12.75" customHeight="1">
      <c r="A505" s="33">
        <v>495</v>
      </c>
      <c r="B505" s="62" t="s">
        <v>585</v>
      </c>
      <c r="C505" s="40">
        <v>12268.4</v>
      </c>
      <c r="D505" s="40">
        <v>12267.949999999999</v>
      </c>
      <c r="E505" s="40">
        <v>12135.999999999998</v>
      </c>
      <c r="F505" s="40">
        <v>12003.599999999999</v>
      </c>
      <c r="G505" s="40">
        <v>11871.649999999998</v>
      </c>
      <c r="H505" s="40">
        <v>12400.349999999999</v>
      </c>
      <c r="I505" s="40">
        <v>12532.3</v>
      </c>
      <c r="J505" s="31">
        <v>12664.699999999999</v>
      </c>
      <c r="K505" s="31">
        <v>12399.9</v>
      </c>
      <c r="L505" s="31">
        <v>12135.55</v>
      </c>
      <c r="M505" s="62">
        <v>4.9799999999999997E-2</v>
      </c>
      <c r="N505" s="1"/>
      <c r="O505" s="1"/>
    </row>
    <row r="506" spans="1:15" ht="12.75" customHeight="1">
      <c r="A506" s="33">
        <v>496</v>
      </c>
      <c r="B506" s="62" t="s">
        <v>243</v>
      </c>
      <c r="C506" s="40">
        <v>176.65</v>
      </c>
      <c r="D506" s="40">
        <v>177.78333333333333</v>
      </c>
      <c r="E506" s="40">
        <v>174.66666666666666</v>
      </c>
      <c r="F506" s="40">
        <v>172.68333333333334</v>
      </c>
      <c r="G506" s="40">
        <v>169.56666666666666</v>
      </c>
      <c r="H506" s="40">
        <v>179.76666666666665</v>
      </c>
      <c r="I506" s="40">
        <v>182.88333333333333</v>
      </c>
      <c r="J506" s="31">
        <v>184.86666666666665</v>
      </c>
      <c r="K506" s="31">
        <v>180.9</v>
      </c>
      <c r="L506" s="31">
        <v>175.8</v>
      </c>
      <c r="M506" s="62">
        <v>86.035269999999997</v>
      </c>
      <c r="N506" s="1"/>
      <c r="O506" s="1"/>
    </row>
    <row r="507" spans="1:15" ht="12.75" customHeight="1">
      <c r="A507" s="33">
        <v>497</v>
      </c>
      <c r="B507" s="62" t="s">
        <v>586</v>
      </c>
      <c r="C507" s="62">
        <v>385</v>
      </c>
      <c r="D507" s="40">
        <v>389.23333333333335</v>
      </c>
      <c r="E507" s="40">
        <v>377.76666666666671</v>
      </c>
      <c r="F507" s="40">
        <v>370.53333333333336</v>
      </c>
      <c r="G507" s="40">
        <v>359.06666666666672</v>
      </c>
      <c r="H507" s="40">
        <v>396.4666666666667</v>
      </c>
      <c r="I507" s="40">
        <v>407.93333333333339</v>
      </c>
      <c r="J507" s="40">
        <v>415.16666666666669</v>
      </c>
      <c r="K507" s="31">
        <v>400.7</v>
      </c>
      <c r="L507" s="31">
        <v>382</v>
      </c>
      <c r="M507" s="31">
        <v>8.8963400000000004</v>
      </c>
      <c r="N507" s="1"/>
      <c r="O507" s="1"/>
    </row>
    <row r="508" spans="1:15" ht="12.75" customHeight="1">
      <c r="A508" s="33">
        <v>498</v>
      </c>
      <c r="B508" s="62" t="s">
        <v>309</v>
      </c>
      <c r="C508" s="62">
        <v>74.150000000000006</v>
      </c>
      <c r="D508" s="40">
        <v>74</v>
      </c>
      <c r="E508" s="40">
        <v>72.7</v>
      </c>
      <c r="F508" s="40">
        <v>71.25</v>
      </c>
      <c r="G508" s="40">
        <v>69.95</v>
      </c>
      <c r="H508" s="40">
        <v>75.45</v>
      </c>
      <c r="I508" s="40">
        <v>76.750000000000014</v>
      </c>
      <c r="J508" s="40">
        <v>78.2</v>
      </c>
      <c r="K508" s="31">
        <v>75.3</v>
      </c>
      <c r="L508" s="31">
        <v>72.55</v>
      </c>
      <c r="M508" s="31">
        <v>517.75728000000004</v>
      </c>
      <c r="N508" s="1"/>
      <c r="O508" s="1"/>
    </row>
    <row r="509" spans="1:15" ht="12.75" customHeight="1">
      <c r="A509" s="33">
        <v>499</v>
      </c>
      <c r="B509" s="62" t="s">
        <v>244</v>
      </c>
      <c r="C509" s="40">
        <v>557.1</v>
      </c>
      <c r="D509" s="40">
        <v>555.43333333333339</v>
      </c>
      <c r="E509" s="40">
        <v>549.56666666666683</v>
      </c>
      <c r="F509" s="40">
        <v>542.03333333333342</v>
      </c>
      <c r="G509" s="40">
        <v>536.16666666666686</v>
      </c>
      <c r="H509" s="40">
        <v>562.96666666666681</v>
      </c>
      <c r="I509" s="40">
        <v>568.83333333333337</v>
      </c>
      <c r="J509" s="31">
        <v>576.36666666666679</v>
      </c>
      <c r="K509" s="31">
        <v>561.29999999999995</v>
      </c>
      <c r="L509" s="31">
        <v>547.9</v>
      </c>
      <c r="M509" s="62">
        <v>10.621600000000001</v>
      </c>
      <c r="N509" s="1"/>
      <c r="O509" s="1"/>
    </row>
    <row r="510" spans="1:15" ht="12.75" customHeight="1">
      <c r="A510" s="33">
        <v>500</v>
      </c>
      <c r="B510" s="62" t="s">
        <v>587</v>
      </c>
      <c r="C510" s="62">
        <v>1478</v>
      </c>
      <c r="D510" s="40">
        <v>1487.9666666666665</v>
      </c>
      <c r="E510" s="40">
        <v>1462.0333333333328</v>
      </c>
      <c r="F510" s="40">
        <v>1446.0666666666664</v>
      </c>
      <c r="G510" s="40">
        <v>1420.1333333333328</v>
      </c>
      <c r="H510" s="40">
        <v>1503.9333333333329</v>
      </c>
      <c r="I510" s="40">
        <v>1529.8666666666668</v>
      </c>
      <c r="J510" s="40">
        <v>1545.833333333333</v>
      </c>
      <c r="K510" s="31">
        <v>1513.9</v>
      </c>
      <c r="L510" s="31">
        <v>1472</v>
      </c>
      <c r="M510" s="31">
        <v>0.23934</v>
      </c>
      <c r="N510" s="1"/>
      <c r="O510" s="1"/>
    </row>
    <row r="511" spans="1:15" ht="12.75" customHeight="1">
      <c r="B511" s="1" t="s">
        <v>588</v>
      </c>
      <c r="C511" s="1">
        <v>1693.95</v>
      </c>
      <c r="D511" s="1">
        <v>1712.3499999999997</v>
      </c>
      <c r="E511" s="1">
        <v>1667.6999999999994</v>
      </c>
      <c r="F511" s="1">
        <v>1641.4499999999996</v>
      </c>
      <c r="G511" s="1">
        <v>1596.7999999999993</v>
      </c>
      <c r="H511" s="1">
        <v>1738.5999999999995</v>
      </c>
      <c r="I511" s="1">
        <v>1783.2499999999995</v>
      </c>
      <c r="J511" s="1">
        <v>1809.4999999999995</v>
      </c>
      <c r="K511" s="1">
        <v>1757</v>
      </c>
      <c r="L511" s="1">
        <v>1686.1</v>
      </c>
      <c r="M511" s="1">
        <v>0.46381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73" t="s">
        <v>589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53" t="s">
        <v>245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53" t="s">
        <v>246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53" t="s">
        <v>247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53" t="s">
        <v>248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53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7" t="s">
        <v>251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77" t="s">
        <v>252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7" t="s">
        <v>253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7" t="s">
        <v>254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7" t="s">
        <v>255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7" t="s">
        <v>256</v>
      </c>
      <c r="N528" s="1"/>
      <c r="O528" s="1"/>
    </row>
    <row r="529" spans="1:15" ht="12.75" customHeight="1">
      <c r="A529" s="77" t="s">
        <v>257</v>
      </c>
      <c r="N529" s="1"/>
      <c r="O529" s="1"/>
    </row>
    <row r="530" spans="1:15" ht="12.75" customHeight="1">
      <c r="A530" s="77" t="s">
        <v>258</v>
      </c>
      <c r="N530" s="1"/>
      <c r="O530" s="1"/>
    </row>
    <row r="531" spans="1:15" ht="12.75" customHeight="1">
      <c r="A531" s="77" t="s">
        <v>259</v>
      </c>
      <c r="N531" s="1"/>
      <c r="O531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22"/>
  <sheetViews>
    <sheetView zoomScale="85" zoomScaleNormal="85" workbookViewId="0">
      <pane ySplit="9" topLeftCell="A10" activePane="bottomLeft" state="frozen"/>
      <selection pane="bottomLeft" activeCell="E16" sqref="E16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81" t="s">
        <v>314</v>
      </c>
      <c r="B1" s="82"/>
      <c r="C1" s="83"/>
      <c r="D1" s="84"/>
      <c r="E1" s="82"/>
      <c r="F1" s="82"/>
      <c r="G1" s="82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</row>
    <row r="2" spans="1:28" ht="12.75" customHeight="1">
      <c r="A2" s="86"/>
      <c r="B2" s="87"/>
      <c r="C2" s="88"/>
      <c r="D2" s="89"/>
      <c r="E2" s="87"/>
      <c r="F2" s="87"/>
      <c r="G2" s="87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</row>
    <row r="3" spans="1:28" ht="12.75" customHeight="1">
      <c r="A3" s="86"/>
      <c r="B3" s="87"/>
      <c r="C3" s="88"/>
      <c r="D3" s="89"/>
      <c r="E3" s="87"/>
      <c r="F3" s="87"/>
      <c r="G3" s="87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</row>
    <row r="4" spans="1:28" ht="12.75" customHeight="1">
      <c r="A4" s="86"/>
      <c r="B4" s="87"/>
      <c r="C4" s="88"/>
      <c r="D4" s="89"/>
      <c r="E4" s="87"/>
      <c r="F4" s="87"/>
      <c r="G4" s="87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</row>
    <row r="5" spans="1:28" ht="6" customHeight="1">
      <c r="A5" s="424"/>
      <c r="B5" s="425"/>
      <c r="C5" s="424"/>
      <c r="D5" s="425"/>
      <c r="E5" s="82"/>
      <c r="F5" s="82"/>
      <c r="G5" s="82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</row>
    <row r="6" spans="1:28" ht="26.25" customHeight="1">
      <c r="A6" s="85"/>
      <c r="B6" s="90"/>
      <c r="C6" s="78"/>
      <c r="D6" s="78"/>
      <c r="E6" s="23" t="s">
        <v>313</v>
      </c>
      <c r="F6" s="82"/>
      <c r="G6" s="82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</row>
    <row r="7" spans="1:28" ht="16.5" customHeight="1">
      <c r="A7" s="91" t="s">
        <v>590</v>
      </c>
      <c r="B7" s="426" t="s">
        <v>591</v>
      </c>
      <c r="C7" s="425"/>
      <c r="D7" s="7">
        <f>Main!B10</f>
        <v>45103</v>
      </c>
      <c r="E7" s="92"/>
      <c r="F7" s="82"/>
      <c r="G7" s="93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</row>
    <row r="8" spans="1:28" ht="12.75" customHeight="1">
      <c r="A8" s="81"/>
      <c r="B8" s="82"/>
      <c r="C8" s="83"/>
      <c r="D8" s="84"/>
      <c r="E8" s="92"/>
      <c r="F8" s="92"/>
      <c r="G8" s="92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</row>
    <row r="9" spans="1:28" ht="51">
      <c r="A9" s="94" t="s">
        <v>592</v>
      </c>
      <c r="B9" s="95" t="s">
        <v>593</v>
      </c>
      <c r="C9" s="95" t="s">
        <v>594</v>
      </c>
      <c r="D9" s="95" t="s">
        <v>595</v>
      </c>
      <c r="E9" s="95" t="s">
        <v>596</v>
      </c>
      <c r="F9" s="95" t="s">
        <v>597</v>
      </c>
      <c r="G9" s="95" t="s">
        <v>598</v>
      </c>
      <c r="H9" s="95" t="s">
        <v>599</v>
      </c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</row>
    <row r="10" spans="1:28" ht="12.75" customHeight="1">
      <c r="A10" s="96">
        <v>45100</v>
      </c>
      <c r="B10" s="32">
        <v>539096</v>
      </c>
      <c r="C10" s="31" t="s">
        <v>1134</v>
      </c>
      <c r="D10" s="31" t="s">
        <v>1135</v>
      </c>
      <c r="E10" s="31" t="s">
        <v>601</v>
      </c>
      <c r="F10" s="97">
        <v>25617</v>
      </c>
      <c r="G10" s="32">
        <v>9.06</v>
      </c>
      <c r="H10" s="32" t="s">
        <v>340</v>
      </c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</row>
    <row r="11" spans="1:28" ht="12.75" customHeight="1">
      <c r="A11" s="96">
        <v>45100</v>
      </c>
      <c r="B11" s="32">
        <v>538351</v>
      </c>
      <c r="C11" s="31" t="s">
        <v>1136</v>
      </c>
      <c r="D11" s="31" t="s">
        <v>1137</v>
      </c>
      <c r="E11" s="31" t="s">
        <v>601</v>
      </c>
      <c r="F11" s="97">
        <v>100000</v>
      </c>
      <c r="G11" s="32">
        <v>9.08</v>
      </c>
      <c r="H11" s="32" t="s">
        <v>340</v>
      </c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</row>
    <row r="12" spans="1:28" ht="12.75" customHeight="1">
      <c r="A12" s="96">
        <v>45100</v>
      </c>
      <c r="B12" s="32">
        <v>517546</v>
      </c>
      <c r="C12" s="31" t="s">
        <v>1138</v>
      </c>
      <c r="D12" s="31" t="s">
        <v>1139</v>
      </c>
      <c r="E12" s="31" t="s">
        <v>600</v>
      </c>
      <c r="F12" s="97">
        <v>75000</v>
      </c>
      <c r="G12" s="32">
        <v>35.72</v>
      </c>
      <c r="H12" s="32" t="s">
        <v>340</v>
      </c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</row>
    <row r="13" spans="1:28" ht="12.75" customHeight="1">
      <c r="A13" s="96">
        <v>45100</v>
      </c>
      <c r="B13" s="32">
        <v>543926</v>
      </c>
      <c r="C13" s="31" t="s">
        <v>1140</v>
      </c>
      <c r="D13" s="31" t="s">
        <v>602</v>
      </c>
      <c r="E13" s="31" t="s">
        <v>600</v>
      </c>
      <c r="F13" s="97">
        <v>110400</v>
      </c>
      <c r="G13" s="32">
        <v>171.85</v>
      </c>
      <c r="H13" s="32" t="s">
        <v>340</v>
      </c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</row>
    <row r="14" spans="1:28" ht="12.75" customHeight="1">
      <c r="A14" s="96">
        <v>45100</v>
      </c>
      <c r="B14" s="32">
        <v>543926</v>
      </c>
      <c r="C14" s="31" t="s">
        <v>1140</v>
      </c>
      <c r="D14" s="31" t="s">
        <v>1141</v>
      </c>
      <c r="E14" s="31" t="s">
        <v>600</v>
      </c>
      <c r="F14" s="97">
        <v>40800</v>
      </c>
      <c r="G14" s="32">
        <v>171</v>
      </c>
      <c r="H14" s="32" t="s">
        <v>340</v>
      </c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</row>
    <row r="15" spans="1:28" ht="12.75" customHeight="1">
      <c r="A15" s="96">
        <v>45100</v>
      </c>
      <c r="B15" s="32">
        <v>543926</v>
      </c>
      <c r="C15" s="31" t="s">
        <v>1140</v>
      </c>
      <c r="D15" s="31" t="s">
        <v>1142</v>
      </c>
      <c r="E15" s="31" t="s">
        <v>600</v>
      </c>
      <c r="F15" s="97">
        <v>135200</v>
      </c>
      <c r="G15" s="32">
        <v>180</v>
      </c>
      <c r="H15" s="32" t="s">
        <v>340</v>
      </c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</row>
    <row r="16" spans="1:28" ht="12.75" customHeight="1">
      <c r="A16" s="96">
        <v>45100</v>
      </c>
      <c r="B16" s="32">
        <v>543926</v>
      </c>
      <c r="C16" s="31" t="s">
        <v>1140</v>
      </c>
      <c r="D16" s="31" t="s">
        <v>1143</v>
      </c>
      <c r="E16" s="31" t="s">
        <v>600</v>
      </c>
      <c r="F16" s="97">
        <v>55200</v>
      </c>
      <c r="G16" s="32">
        <v>172.08</v>
      </c>
      <c r="H16" s="32" t="s">
        <v>340</v>
      </c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</row>
    <row r="17" spans="1:28" ht="12.75" customHeight="1">
      <c r="A17" s="96">
        <v>45100</v>
      </c>
      <c r="B17" s="32">
        <v>543926</v>
      </c>
      <c r="C17" s="31" t="s">
        <v>1140</v>
      </c>
      <c r="D17" s="31" t="s">
        <v>1144</v>
      </c>
      <c r="E17" s="31" t="s">
        <v>601</v>
      </c>
      <c r="F17" s="97">
        <v>308000</v>
      </c>
      <c r="G17" s="32">
        <v>171</v>
      </c>
      <c r="H17" s="32" t="s">
        <v>340</v>
      </c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</row>
    <row r="18" spans="1:28" ht="12.75" customHeight="1">
      <c r="A18" s="96">
        <v>45100</v>
      </c>
      <c r="B18" s="32">
        <v>543926</v>
      </c>
      <c r="C18" s="31" t="s">
        <v>1140</v>
      </c>
      <c r="D18" s="31" t="s">
        <v>1145</v>
      </c>
      <c r="E18" s="31" t="s">
        <v>600</v>
      </c>
      <c r="F18" s="97">
        <v>124800</v>
      </c>
      <c r="G18" s="32">
        <v>171</v>
      </c>
      <c r="H18" s="32" t="s">
        <v>340</v>
      </c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</row>
    <row r="19" spans="1:28" ht="12.75" customHeight="1">
      <c r="A19" s="96">
        <v>45100</v>
      </c>
      <c r="B19" s="32">
        <v>543926</v>
      </c>
      <c r="C19" s="31" t="s">
        <v>1140</v>
      </c>
      <c r="D19" s="31" t="s">
        <v>1146</v>
      </c>
      <c r="E19" s="31" t="s">
        <v>601</v>
      </c>
      <c r="F19" s="97">
        <v>52800</v>
      </c>
      <c r="G19" s="32">
        <v>171</v>
      </c>
      <c r="H19" s="32" t="s">
        <v>340</v>
      </c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</row>
    <row r="20" spans="1:28" ht="12.75" customHeight="1">
      <c r="A20" s="96">
        <v>45100</v>
      </c>
      <c r="B20" s="32">
        <v>543926</v>
      </c>
      <c r="C20" s="31" t="s">
        <v>1140</v>
      </c>
      <c r="D20" s="31" t="s">
        <v>1147</v>
      </c>
      <c r="E20" s="31" t="s">
        <v>600</v>
      </c>
      <c r="F20" s="97">
        <v>49600</v>
      </c>
      <c r="G20" s="32">
        <v>180</v>
      </c>
      <c r="H20" s="32" t="s">
        <v>340</v>
      </c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</row>
    <row r="21" spans="1:28" ht="12.75" customHeight="1">
      <c r="A21" s="96">
        <v>45100</v>
      </c>
      <c r="B21" s="32">
        <v>543926</v>
      </c>
      <c r="C21" s="31" t="s">
        <v>1140</v>
      </c>
      <c r="D21" s="31" t="s">
        <v>1148</v>
      </c>
      <c r="E21" s="31" t="s">
        <v>600</v>
      </c>
      <c r="F21" s="97">
        <v>92000</v>
      </c>
      <c r="G21" s="32">
        <v>176.87</v>
      </c>
      <c r="H21" s="32" t="s">
        <v>340</v>
      </c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</row>
    <row r="22" spans="1:28" ht="12.75" customHeight="1">
      <c r="A22" s="96">
        <v>45100</v>
      </c>
      <c r="B22" s="32">
        <v>543926</v>
      </c>
      <c r="C22" s="31" t="s">
        <v>1140</v>
      </c>
      <c r="D22" s="31" t="s">
        <v>1149</v>
      </c>
      <c r="E22" s="31" t="s">
        <v>600</v>
      </c>
      <c r="F22" s="97">
        <v>525600</v>
      </c>
      <c r="G22" s="32">
        <v>178.55</v>
      </c>
      <c r="H22" s="32" t="s">
        <v>340</v>
      </c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</row>
    <row r="23" spans="1:28" ht="12.75" customHeight="1">
      <c r="A23" s="96">
        <v>45100</v>
      </c>
      <c r="B23" s="32">
        <v>533108</v>
      </c>
      <c r="C23" s="31" t="s">
        <v>1150</v>
      </c>
      <c r="D23" s="31" t="s">
        <v>1151</v>
      </c>
      <c r="E23" s="31" t="s">
        <v>601</v>
      </c>
      <c r="F23" s="97">
        <v>300000</v>
      </c>
      <c r="G23" s="32">
        <v>14.72</v>
      </c>
      <c r="H23" s="32" t="s">
        <v>340</v>
      </c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</row>
    <row r="24" spans="1:28" ht="12.75" customHeight="1">
      <c r="A24" s="96">
        <v>45100</v>
      </c>
      <c r="B24" s="32">
        <v>533108</v>
      </c>
      <c r="C24" s="31" t="s">
        <v>1150</v>
      </c>
      <c r="D24" s="31" t="s">
        <v>1152</v>
      </c>
      <c r="E24" s="31" t="s">
        <v>600</v>
      </c>
      <c r="F24" s="97">
        <v>300010</v>
      </c>
      <c r="G24" s="32">
        <v>14.72</v>
      </c>
      <c r="H24" s="32" t="s">
        <v>340</v>
      </c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</row>
    <row r="25" spans="1:28" ht="12.75" customHeight="1">
      <c r="A25" s="96">
        <v>45100</v>
      </c>
      <c r="B25" s="32">
        <v>543272</v>
      </c>
      <c r="C25" s="31" t="s">
        <v>386</v>
      </c>
      <c r="D25" s="31" t="s">
        <v>1056</v>
      </c>
      <c r="E25" s="31" t="s">
        <v>600</v>
      </c>
      <c r="F25" s="97">
        <v>62578220</v>
      </c>
      <c r="G25" s="32">
        <v>42.6</v>
      </c>
      <c r="H25" s="32" t="s">
        <v>340</v>
      </c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</row>
    <row r="26" spans="1:28" ht="12.75" customHeight="1">
      <c r="A26" s="96">
        <v>45100</v>
      </c>
      <c r="B26" s="32">
        <v>543272</v>
      </c>
      <c r="C26" s="31" t="s">
        <v>386</v>
      </c>
      <c r="D26" s="31" t="s">
        <v>1153</v>
      </c>
      <c r="E26" s="31" t="s">
        <v>601</v>
      </c>
      <c r="F26" s="97">
        <v>62578220</v>
      </c>
      <c r="G26" s="32">
        <v>42.6</v>
      </c>
      <c r="H26" s="32" t="s">
        <v>340</v>
      </c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</row>
    <row r="27" spans="1:28" ht="12.75" customHeight="1">
      <c r="A27" s="96">
        <v>45100</v>
      </c>
      <c r="B27" s="32">
        <v>543475</v>
      </c>
      <c r="C27" s="31" t="s">
        <v>1154</v>
      </c>
      <c r="D27" s="31" t="s">
        <v>1155</v>
      </c>
      <c r="E27" s="31" t="s">
        <v>600</v>
      </c>
      <c r="F27" s="97">
        <v>8000</v>
      </c>
      <c r="G27" s="32">
        <v>87.8</v>
      </c>
      <c r="H27" s="32" t="s">
        <v>340</v>
      </c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</row>
    <row r="28" spans="1:28" ht="12.75" customHeight="1">
      <c r="A28" s="96">
        <v>45100</v>
      </c>
      <c r="B28" s="32">
        <v>543475</v>
      </c>
      <c r="C28" s="31" t="s">
        <v>1154</v>
      </c>
      <c r="D28" s="31" t="s">
        <v>1156</v>
      </c>
      <c r="E28" s="31" t="s">
        <v>601</v>
      </c>
      <c r="F28" s="97">
        <v>10400</v>
      </c>
      <c r="G28" s="32">
        <v>88</v>
      </c>
      <c r="H28" s="32" t="s">
        <v>340</v>
      </c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</row>
    <row r="29" spans="1:28" ht="12.75" customHeight="1">
      <c r="A29" s="96">
        <v>45100</v>
      </c>
      <c r="B29" s="32">
        <v>533261</v>
      </c>
      <c r="C29" s="31" t="s">
        <v>1157</v>
      </c>
      <c r="D29" s="31" t="s">
        <v>1158</v>
      </c>
      <c r="E29" s="31" t="s">
        <v>601</v>
      </c>
      <c r="F29" s="97">
        <v>1200000</v>
      </c>
      <c r="G29" s="32">
        <v>21.08</v>
      </c>
      <c r="H29" s="32" t="s">
        <v>340</v>
      </c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</row>
    <row r="30" spans="1:28" ht="12.75" customHeight="1">
      <c r="A30" s="96">
        <v>45100</v>
      </c>
      <c r="B30" s="32">
        <v>533261</v>
      </c>
      <c r="C30" s="31" t="s">
        <v>1157</v>
      </c>
      <c r="D30" s="31" t="s">
        <v>1098</v>
      </c>
      <c r="E30" s="31" t="s">
        <v>601</v>
      </c>
      <c r="F30" s="97">
        <v>305015</v>
      </c>
      <c r="G30" s="32">
        <v>21.29</v>
      </c>
      <c r="H30" s="32" t="s">
        <v>340</v>
      </c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</row>
    <row r="31" spans="1:28" ht="12.75" customHeight="1">
      <c r="A31" s="96">
        <v>45100</v>
      </c>
      <c r="B31" s="32">
        <v>533261</v>
      </c>
      <c r="C31" s="31" t="s">
        <v>1157</v>
      </c>
      <c r="D31" s="31" t="s">
        <v>1098</v>
      </c>
      <c r="E31" s="31" t="s">
        <v>600</v>
      </c>
      <c r="F31" s="97">
        <v>500015</v>
      </c>
      <c r="G31" s="32">
        <v>21.08</v>
      </c>
      <c r="H31" s="32" t="s">
        <v>340</v>
      </c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</row>
    <row r="32" spans="1:28" ht="12.75" customHeight="1">
      <c r="A32" s="96">
        <v>45100</v>
      </c>
      <c r="B32" s="32">
        <v>543521</v>
      </c>
      <c r="C32" s="31" t="s">
        <v>1095</v>
      </c>
      <c r="D32" s="31" t="s">
        <v>1096</v>
      </c>
      <c r="E32" s="31" t="s">
        <v>601</v>
      </c>
      <c r="F32" s="97">
        <v>180000</v>
      </c>
      <c r="G32" s="32">
        <v>4.05</v>
      </c>
      <c r="H32" s="32" t="s">
        <v>340</v>
      </c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</row>
    <row r="33" spans="1:28" ht="12.75" customHeight="1">
      <c r="A33" s="96">
        <v>45100</v>
      </c>
      <c r="B33" s="32">
        <v>509567</v>
      </c>
      <c r="C33" s="31" t="s">
        <v>1159</v>
      </c>
      <c r="D33" s="31" t="s">
        <v>1160</v>
      </c>
      <c r="E33" s="31" t="s">
        <v>600</v>
      </c>
      <c r="F33" s="97">
        <v>46470</v>
      </c>
      <c r="G33" s="32">
        <v>533.17999999999995</v>
      </c>
      <c r="H33" s="32" t="s">
        <v>340</v>
      </c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</row>
    <row r="34" spans="1:28" ht="12.75" customHeight="1">
      <c r="A34" s="96">
        <v>45100</v>
      </c>
      <c r="B34" s="32">
        <v>509567</v>
      </c>
      <c r="C34" s="31" t="s">
        <v>1159</v>
      </c>
      <c r="D34" s="31" t="s">
        <v>1160</v>
      </c>
      <c r="E34" s="31" t="s">
        <v>601</v>
      </c>
      <c r="F34" s="97">
        <v>46627</v>
      </c>
      <c r="G34" s="32">
        <v>535.38</v>
      </c>
      <c r="H34" s="32" t="s">
        <v>340</v>
      </c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</row>
    <row r="35" spans="1:28" ht="12.75" customHeight="1">
      <c r="A35" s="96">
        <v>45100</v>
      </c>
      <c r="B35" s="32">
        <v>530663</v>
      </c>
      <c r="C35" s="31" t="s">
        <v>1161</v>
      </c>
      <c r="D35" s="31" t="s">
        <v>1162</v>
      </c>
      <c r="E35" s="31" t="s">
        <v>601</v>
      </c>
      <c r="F35" s="97">
        <v>260000</v>
      </c>
      <c r="G35" s="32">
        <v>2.0099999999999998</v>
      </c>
      <c r="H35" s="32" t="s">
        <v>340</v>
      </c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</row>
    <row r="36" spans="1:28" ht="12.75" customHeight="1">
      <c r="A36" s="96">
        <v>45100</v>
      </c>
      <c r="B36" s="32">
        <v>530663</v>
      </c>
      <c r="C36" s="31" t="s">
        <v>1161</v>
      </c>
      <c r="D36" s="31" t="s">
        <v>1163</v>
      </c>
      <c r="E36" s="31" t="s">
        <v>600</v>
      </c>
      <c r="F36" s="97">
        <v>287715</v>
      </c>
      <c r="G36" s="32">
        <v>2.0099999999999998</v>
      </c>
      <c r="H36" s="32" t="s">
        <v>340</v>
      </c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</row>
    <row r="37" spans="1:28" ht="12.75" customHeight="1">
      <c r="A37" s="96">
        <v>45100</v>
      </c>
      <c r="B37" s="32">
        <v>543600</v>
      </c>
      <c r="C37" s="31" t="s">
        <v>1164</v>
      </c>
      <c r="D37" s="31" t="s">
        <v>1165</v>
      </c>
      <c r="E37" s="31" t="s">
        <v>600</v>
      </c>
      <c r="F37" s="97">
        <v>1604532</v>
      </c>
      <c r="G37" s="32">
        <v>435</v>
      </c>
      <c r="H37" s="32" t="s">
        <v>340</v>
      </c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</row>
    <row r="38" spans="1:28" ht="12.75" customHeight="1">
      <c r="A38" s="96">
        <v>45100</v>
      </c>
      <c r="B38" s="32">
        <v>543600</v>
      </c>
      <c r="C38" s="31" t="s">
        <v>1164</v>
      </c>
      <c r="D38" s="31" t="s">
        <v>1166</v>
      </c>
      <c r="E38" s="31" t="s">
        <v>601</v>
      </c>
      <c r="F38" s="97">
        <v>1775985</v>
      </c>
      <c r="G38" s="32">
        <v>435.02</v>
      </c>
      <c r="H38" s="32" t="s">
        <v>340</v>
      </c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</row>
    <row r="39" spans="1:28" ht="12.75" customHeight="1">
      <c r="A39" s="96">
        <v>45100</v>
      </c>
      <c r="B39" s="32">
        <v>542924</v>
      </c>
      <c r="C39" s="31" t="s">
        <v>1054</v>
      </c>
      <c r="D39" s="31" t="s">
        <v>1055</v>
      </c>
      <c r="E39" s="31" t="s">
        <v>600</v>
      </c>
      <c r="F39" s="97">
        <v>178500</v>
      </c>
      <c r="G39" s="32">
        <v>4.8899999999999997</v>
      </c>
      <c r="H39" s="32" t="s">
        <v>340</v>
      </c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</row>
    <row r="40" spans="1:28" ht="12.75" customHeight="1">
      <c r="A40" s="96">
        <v>45100</v>
      </c>
      <c r="B40" s="32">
        <v>542924</v>
      </c>
      <c r="C40" s="31" t="s">
        <v>1054</v>
      </c>
      <c r="D40" s="31" t="s">
        <v>1167</v>
      </c>
      <c r="E40" s="31" t="s">
        <v>601</v>
      </c>
      <c r="F40" s="97">
        <v>87500</v>
      </c>
      <c r="G40" s="32">
        <v>4.87</v>
      </c>
      <c r="H40" s="32" t="s">
        <v>340</v>
      </c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</row>
    <row r="41" spans="1:28" ht="12.75" customHeight="1">
      <c r="A41" s="96">
        <v>45100</v>
      </c>
      <c r="B41" s="32">
        <v>542924</v>
      </c>
      <c r="C41" s="31" t="s">
        <v>1054</v>
      </c>
      <c r="D41" s="31" t="s">
        <v>1055</v>
      </c>
      <c r="E41" s="31" t="s">
        <v>601</v>
      </c>
      <c r="F41" s="97">
        <v>175000</v>
      </c>
      <c r="G41" s="32">
        <v>4.92</v>
      </c>
      <c r="H41" s="32" t="s">
        <v>340</v>
      </c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</row>
    <row r="42" spans="1:28" ht="12.75" customHeight="1">
      <c r="A42" s="96">
        <v>45100</v>
      </c>
      <c r="B42" s="32">
        <v>542924</v>
      </c>
      <c r="C42" s="31" t="s">
        <v>1054</v>
      </c>
      <c r="D42" s="31" t="s">
        <v>1168</v>
      </c>
      <c r="E42" s="31" t="s">
        <v>601</v>
      </c>
      <c r="F42" s="97">
        <v>70000</v>
      </c>
      <c r="G42" s="32">
        <v>4.95</v>
      </c>
      <c r="H42" s="32" t="s">
        <v>340</v>
      </c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</row>
    <row r="43" spans="1:28" ht="12.75" customHeight="1">
      <c r="A43" s="96">
        <v>45100</v>
      </c>
      <c r="B43" s="32">
        <v>543286</v>
      </c>
      <c r="C43" s="31" t="s">
        <v>1169</v>
      </c>
      <c r="D43" s="31" t="s">
        <v>1170</v>
      </c>
      <c r="E43" s="31" t="s">
        <v>600</v>
      </c>
      <c r="F43" s="97">
        <v>30000</v>
      </c>
      <c r="G43" s="32">
        <v>23.05</v>
      </c>
      <c r="H43" s="32" t="s">
        <v>340</v>
      </c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</row>
    <row r="44" spans="1:28" ht="12.75" customHeight="1">
      <c r="A44" s="96">
        <v>45100</v>
      </c>
      <c r="B44" s="32">
        <v>538539</v>
      </c>
      <c r="C44" s="31" t="s">
        <v>1097</v>
      </c>
      <c r="D44" s="31" t="s">
        <v>1099</v>
      </c>
      <c r="E44" s="31" t="s">
        <v>601</v>
      </c>
      <c r="F44" s="97">
        <v>207000</v>
      </c>
      <c r="G44" s="32">
        <v>13.56</v>
      </c>
      <c r="H44" s="32" t="s">
        <v>340</v>
      </c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</row>
    <row r="45" spans="1:28" ht="12.75" customHeight="1">
      <c r="A45" s="96">
        <v>45100</v>
      </c>
      <c r="B45" s="32">
        <v>538539</v>
      </c>
      <c r="C45" s="31" t="s">
        <v>1097</v>
      </c>
      <c r="D45" s="31" t="s">
        <v>1098</v>
      </c>
      <c r="E45" s="31" t="s">
        <v>600</v>
      </c>
      <c r="F45" s="97">
        <v>100000</v>
      </c>
      <c r="G45" s="32">
        <v>13.56</v>
      </c>
      <c r="H45" s="32" t="s">
        <v>340</v>
      </c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</row>
    <row r="46" spans="1:28" ht="12.75" customHeight="1">
      <c r="A46" s="96">
        <v>45100</v>
      </c>
      <c r="B46" s="32">
        <v>522036</v>
      </c>
      <c r="C46" s="31" t="s">
        <v>1171</v>
      </c>
      <c r="D46" s="31" t="s">
        <v>1172</v>
      </c>
      <c r="E46" s="31" t="s">
        <v>600</v>
      </c>
      <c r="F46" s="97">
        <v>15268</v>
      </c>
      <c r="G46" s="32">
        <v>17.34</v>
      </c>
      <c r="H46" s="32" t="s">
        <v>340</v>
      </c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</row>
    <row r="47" spans="1:28" ht="12.75" customHeight="1">
      <c r="A47" s="96">
        <v>45100</v>
      </c>
      <c r="B47" s="32">
        <v>500370</v>
      </c>
      <c r="C47" s="31" t="s">
        <v>1173</v>
      </c>
      <c r="D47" s="31" t="s">
        <v>1174</v>
      </c>
      <c r="E47" s="31" t="s">
        <v>601</v>
      </c>
      <c r="F47" s="97">
        <v>430412</v>
      </c>
      <c r="G47" s="32">
        <v>33.06</v>
      </c>
      <c r="H47" s="32" t="s">
        <v>340</v>
      </c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</row>
    <row r="48" spans="1:28" ht="12.75" customHeight="1">
      <c r="A48" s="96">
        <v>45100</v>
      </c>
      <c r="B48" s="32">
        <v>500370</v>
      </c>
      <c r="C48" s="31" t="s">
        <v>1173</v>
      </c>
      <c r="D48" s="31" t="s">
        <v>1175</v>
      </c>
      <c r="E48" s="31" t="s">
        <v>600</v>
      </c>
      <c r="F48" s="97">
        <v>430000</v>
      </c>
      <c r="G48" s="32">
        <v>33.06</v>
      </c>
      <c r="H48" s="32" t="s">
        <v>340</v>
      </c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</row>
    <row r="49" spans="1:28" ht="12.75" customHeight="1">
      <c r="A49" s="96">
        <v>45100</v>
      </c>
      <c r="B49" s="32">
        <v>538875</v>
      </c>
      <c r="C49" s="31" t="s">
        <v>1176</v>
      </c>
      <c r="D49" s="31" t="s">
        <v>1177</v>
      </c>
      <c r="E49" s="31" t="s">
        <v>600</v>
      </c>
      <c r="F49" s="97">
        <v>54500</v>
      </c>
      <c r="G49" s="32">
        <v>13.33</v>
      </c>
      <c r="H49" s="32" t="s">
        <v>340</v>
      </c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</row>
    <row r="50" spans="1:28" ht="12.75" customHeight="1">
      <c r="A50" s="96">
        <v>45100</v>
      </c>
      <c r="B50" s="32">
        <v>538875</v>
      </c>
      <c r="C50" s="31" t="s">
        <v>1176</v>
      </c>
      <c r="D50" s="31" t="s">
        <v>1178</v>
      </c>
      <c r="E50" s="31" t="s">
        <v>601</v>
      </c>
      <c r="F50" s="97">
        <v>61001</v>
      </c>
      <c r="G50" s="32">
        <v>12.85</v>
      </c>
      <c r="H50" s="32" t="s">
        <v>340</v>
      </c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</row>
    <row r="51" spans="1:28" ht="12.75" customHeight="1">
      <c r="A51" s="96">
        <v>45100</v>
      </c>
      <c r="B51" s="32">
        <v>512399</v>
      </c>
      <c r="C51" s="31" t="s">
        <v>1179</v>
      </c>
      <c r="D51" s="31" t="s">
        <v>1180</v>
      </c>
      <c r="E51" s="31" t="s">
        <v>600</v>
      </c>
      <c r="F51" s="97">
        <v>482189</v>
      </c>
      <c r="G51" s="32">
        <v>11.75</v>
      </c>
      <c r="H51" s="32" t="s">
        <v>340</v>
      </c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</row>
    <row r="52" spans="1:28" ht="12.75" customHeight="1">
      <c r="A52" s="96">
        <v>45100</v>
      </c>
      <c r="B52" s="32">
        <v>538212</v>
      </c>
      <c r="C52" s="31" t="s">
        <v>1181</v>
      </c>
      <c r="D52" s="31" t="s">
        <v>1182</v>
      </c>
      <c r="E52" s="31" t="s">
        <v>601</v>
      </c>
      <c r="F52" s="97">
        <v>3224377</v>
      </c>
      <c r="G52" s="32">
        <v>0.83</v>
      </c>
      <c r="H52" s="32" t="s">
        <v>340</v>
      </c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</row>
    <row r="53" spans="1:28" ht="12.75" customHeight="1">
      <c r="A53" s="96">
        <v>45100</v>
      </c>
      <c r="B53" s="32">
        <v>543924</v>
      </c>
      <c r="C53" s="31" t="s">
        <v>1035</v>
      </c>
      <c r="D53" s="31" t="s">
        <v>1183</v>
      </c>
      <c r="E53" s="31" t="s">
        <v>601</v>
      </c>
      <c r="F53" s="97">
        <v>36000</v>
      </c>
      <c r="G53" s="32">
        <v>48.47</v>
      </c>
      <c r="H53" s="32" t="s">
        <v>340</v>
      </c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</row>
    <row r="54" spans="1:28" ht="12.75" customHeight="1">
      <c r="A54" s="96">
        <v>45100</v>
      </c>
      <c r="B54" s="32">
        <v>543924</v>
      </c>
      <c r="C54" s="31" t="s">
        <v>1035</v>
      </c>
      <c r="D54" s="31" t="s">
        <v>1101</v>
      </c>
      <c r="E54" s="31" t="s">
        <v>601</v>
      </c>
      <c r="F54" s="97">
        <v>16000</v>
      </c>
      <c r="G54" s="32">
        <v>48.47</v>
      </c>
      <c r="H54" s="32" t="s">
        <v>340</v>
      </c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</row>
    <row r="55" spans="1:28" ht="12.75" customHeight="1">
      <c r="A55" s="96">
        <v>45100</v>
      </c>
      <c r="B55" s="32">
        <v>543924</v>
      </c>
      <c r="C55" s="31" t="s">
        <v>1035</v>
      </c>
      <c r="D55" s="31" t="s">
        <v>1101</v>
      </c>
      <c r="E55" s="31" t="s">
        <v>600</v>
      </c>
      <c r="F55" s="97">
        <v>16000</v>
      </c>
      <c r="G55" s="32">
        <v>48.47</v>
      </c>
      <c r="H55" s="32" t="s">
        <v>340</v>
      </c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</row>
    <row r="56" spans="1:28" ht="12.75" customHeight="1">
      <c r="A56" s="96">
        <v>45100</v>
      </c>
      <c r="B56" s="32">
        <v>543924</v>
      </c>
      <c r="C56" s="31" t="s">
        <v>1035</v>
      </c>
      <c r="D56" s="31" t="s">
        <v>1184</v>
      </c>
      <c r="E56" s="31" t="s">
        <v>600</v>
      </c>
      <c r="F56" s="97">
        <v>20000</v>
      </c>
      <c r="G56" s="32">
        <v>48.47</v>
      </c>
      <c r="H56" s="32" t="s">
        <v>340</v>
      </c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</row>
    <row r="57" spans="1:28" ht="12.75" customHeight="1">
      <c r="A57" s="96">
        <v>45100</v>
      </c>
      <c r="B57" s="32">
        <v>543924</v>
      </c>
      <c r="C57" s="31" t="s">
        <v>1035</v>
      </c>
      <c r="D57" s="31" t="s">
        <v>1185</v>
      </c>
      <c r="E57" s="31" t="s">
        <v>600</v>
      </c>
      <c r="F57" s="97">
        <v>20000</v>
      </c>
      <c r="G57" s="32">
        <v>48.47</v>
      </c>
      <c r="H57" s="32" t="s">
        <v>340</v>
      </c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5"/>
      <c r="AB57" s="85"/>
    </row>
    <row r="58" spans="1:28" ht="12.75" customHeight="1">
      <c r="A58" s="96">
        <v>45100</v>
      </c>
      <c r="B58" s="32">
        <v>543924</v>
      </c>
      <c r="C58" s="31" t="s">
        <v>1035</v>
      </c>
      <c r="D58" s="31" t="s">
        <v>1186</v>
      </c>
      <c r="E58" s="31" t="s">
        <v>600</v>
      </c>
      <c r="F58" s="97">
        <v>16000</v>
      </c>
      <c r="G58" s="32">
        <v>48.47</v>
      </c>
      <c r="H58" s="32" t="s">
        <v>340</v>
      </c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</row>
    <row r="59" spans="1:28" ht="12.75" customHeight="1">
      <c r="A59" s="96">
        <v>45100</v>
      </c>
      <c r="B59" s="32">
        <v>543924</v>
      </c>
      <c r="C59" s="31" t="s">
        <v>1035</v>
      </c>
      <c r="D59" s="31" t="s">
        <v>1187</v>
      </c>
      <c r="E59" s="31" t="s">
        <v>601</v>
      </c>
      <c r="F59" s="97">
        <v>24000</v>
      </c>
      <c r="G59" s="32">
        <v>48.47</v>
      </c>
      <c r="H59" s="32" t="s">
        <v>340</v>
      </c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5"/>
      <c r="AB59" s="85"/>
    </row>
    <row r="60" spans="1:28" ht="12.75" customHeight="1">
      <c r="A60" s="96">
        <v>45100</v>
      </c>
      <c r="B60" s="32">
        <v>543924</v>
      </c>
      <c r="C60" s="31" t="s">
        <v>1035</v>
      </c>
      <c r="D60" s="31" t="s">
        <v>1188</v>
      </c>
      <c r="E60" s="31" t="s">
        <v>600</v>
      </c>
      <c r="F60" s="97">
        <v>12000</v>
      </c>
      <c r="G60" s="32">
        <v>48.47</v>
      </c>
      <c r="H60" s="32" t="s">
        <v>340</v>
      </c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</row>
    <row r="61" spans="1:28" ht="12.75" customHeight="1">
      <c r="A61" s="96">
        <v>45100</v>
      </c>
      <c r="B61" s="32">
        <v>543924</v>
      </c>
      <c r="C61" s="31" t="s">
        <v>1035</v>
      </c>
      <c r="D61" s="31" t="s">
        <v>1189</v>
      </c>
      <c r="E61" s="31" t="s">
        <v>601</v>
      </c>
      <c r="F61" s="97">
        <v>16000</v>
      </c>
      <c r="G61" s="32">
        <v>48.47</v>
      </c>
      <c r="H61" s="32" t="s">
        <v>340</v>
      </c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</row>
    <row r="62" spans="1:28" ht="12.75" customHeight="1">
      <c r="A62" s="96">
        <v>45100</v>
      </c>
      <c r="B62" s="32">
        <v>543924</v>
      </c>
      <c r="C62" s="31" t="s">
        <v>1035</v>
      </c>
      <c r="D62" s="31" t="s">
        <v>1190</v>
      </c>
      <c r="E62" s="31" t="s">
        <v>600</v>
      </c>
      <c r="F62" s="97">
        <v>16000</v>
      </c>
      <c r="G62" s="32">
        <v>48.47</v>
      </c>
      <c r="H62" s="32" t="s">
        <v>340</v>
      </c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5"/>
      <c r="AB62" s="85"/>
    </row>
    <row r="63" spans="1:28" ht="12.75" customHeight="1">
      <c r="A63" s="96">
        <v>45100</v>
      </c>
      <c r="B63" s="32">
        <v>543924</v>
      </c>
      <c r="C63" s="31" t="s">
        <v>1035</v>
      </c>
      <c r="D63" s="31" t="s">
        <v>1098</v>
      </c>
      <c r="E63" s="31" t="s">
        <v>600</v>
      </c>
      <c r="F63" s="97">
        <v>24000</v>
      </c>
      <c r="G63" s="32">
        <v>48.47</v>
      </c>
      <c r="H63" s="32" t="s">
        <v>340</v>
      </c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5"/>
      <c r="AB63" s="85"/>
    </row>
    <row r="64" spans="1:28" ht="12.75" customHeight="1">
      <c r="A64" s="96">
        <v>45100</v>
      </c>
      <c r="B64" s="32">
        <v>543924</v>
      </c>
      <c r="C64" s="31" t="s">
        <v>1035</v>
      </c>
      <c r="D64" s="31" t="s">
        <v>602</v>
      </c>
      <c r="E64" s="31" t="s">
        <v>600</v>
      </c>
      <c r="F64" s="97">
        <v>36000</v>
      </c>
      <c r="G64" s="32">
        <v>48.47</v>
      </c>
      <c r="H64" s="32" t="s">
        <v>340</v>
      </c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85"/>
    </row>
    <row r="65" spans="1:28" ht="12.75" customHeight="1">
      <c r="A65" s="96">
        <v>45100</v>
      </c>
      <c r="B65" s="32">
        <v>543924</v>
      </c>
      <c r="C65" s="31" t="s">
        <v>1035</v>
      </c>
      <c r="D65" s="31" t="s">
        <v>602</v>
      </c>
      <c r="E65" s="31" t="s">
        <v>601</v>
      </c>
      <c r="F65" s="97">
        <v>40000</v>
      </c>
      <c r="G65" s="32">
        <v>48.47</v>
      </c>
      <c r="H65" s="32" t="s">
        <v>340</v>
      </c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85"/>
      <c r="AB65" s="85"/>
    </row>
    <row r="66" spans="1:28" ht="12.75" customHeight="1">
      <c r="A66" s="96">
        <v>45100</v>
      </c>
      <c r="B66" s="32">
        <v>543924</v>
      </c>
      <c r="C66" s="31" t="s">
        <v>1035</v>
      </c>
      <c r="D66" s="31" t="s">
        <v>1191</v>
      </c>
      <c r="E66" s="31" t="s">
        <v>600</v>
      </c>
      <c r="F66" s="97">
        <v>20000</v>
      </c>
      <c r="G66" s="32">
        <v>48.47</v>
      </c>
      <c r="H66" s="32" t="s">
        <v>340</v>
      </c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  <c r="AA66" s="85"/>
      <c r="AB66" s="85"/>
    </row>
    <row r="67" spans="1:28" ht="12.75" customHeight="1">
      <c r="A67" s="96">
        <v>45100</v>
      </c>
      <c r="B67" s="32">
        <v>543924</v>
      </c>
      <c r="C67" s="31" t="s">
        <v>1035</v>
      </c>
      <c r="D67" s="31" t="s">
        <v>1192</v>
      </c>
      <c r="E67" s="31" t="s">
        <v>600</v>
      </c>
      <c r="F67" s="97">
        <v>12000</v>
      </c>
      <c r="G67" s="32">
        <v>48.47</v>
      </c>
      <c r="H67" s="32" t="s">
        <v>340</v>
      </c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  <c r="AA67" s="85"/>
      <c r="AB67" s="85"/>
    </row>
    <row r="68" spans="1:28" ht="12.75" customHeight="1">
      <c r="A68" s="96">
        <v>45100</v>
      </c>
      <c r="B68" s="32">
        <v>543924</v>
      </c>
      <c r="C68" s="31" t="s">
        <v>1035</v>
      </c>
      <c r="D68" s="31" t="s">
        <v>1113</v>
      </c>
      <c r="E68" s="31" t="s">
        <v>600</v>
      </c>
      <c r="F68" s="97">
        <v>12000</v>
      </c>
      <c r="G68" s="32">
        <v>48.31</v>
      </c>
      <c r="H68" s="32" t="s">
        <v>340</v>
      </c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5"/>
      <c r="AB68" s="85"/>
    </row>
    <row r="69" spans="1:28" ht="12.75" customHeight="1">
      <c r="A69" s="96">
        <v>45100</v>
      </c>
      <c r="B69" s="32">
        <v>526133</v>
      </c>
      <c r="C69" s="31" t="s">
        <v>1193</v>
      </c>
      <c r="D69" s="31" t="s">
        <v>1194</v>
      </c>
      <c r="E69" s="31" t="s">
        <v>601</v>
      </c>
      <c r="F69" s="97">
        <v>116215</v>
      </c>
      <c r="G69" s="32">
        <v>9.3800000000000008</v>
      </c>
      <c r="H69" s="32" t="s">
        <v>340</v>
      </c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  <c r="AA69" s="85"/>
      <c r="AB69" s="85"/>
    </row>
    <row r="70" spans="1:28" ht="12.75" customHeight="1">
      <c r="A70" s="96">
        <v>45100</v>
      </c>
      <c r="B70" s="32">
        <v>537259</v>
      </c>
      <c r="C70" s="31" t="s">
        <v>1195</v>
      </c>
      <c r="D70" s="31" t="s">
        <v>1196</v>
      </c>
      <c r="E70" s="31" t="s">
        <v>600</v>
      </c>
      <c r="F70" s="97">
        <v>120000</v>
      </c>
      <c r="G70" s="32">
        <v>352.1</v>
      </c>
      <c r="H70" s="32" t="s">
        <v>340</v>
      </c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  <c r="AA70" s="85"/>
      <c r="AB70" s="85"/>
    </row>
    <row r="71" spans="1:28" ht="12.75" customHeight="1">
      <c r="A71" s="96">
        <v>45100</v>
      </c>
      <c r="B71" s="32">
        <v>543799</v>
      </c>
      <c r="C71" s="31" t="s">
        <v>1102</v>
      </c>
      <c r="D71" s="31" t="s">
        <v>1103</v>
      </c>
      <c r="E71" s="31" t="s">
        <v>600</v>
      </c>
      <c r="F71" s="97">
        <v>51000</v>
      </c>
      <c r="G71" s="32">
        <v>46.8</v>
      </c>
      <c r="H71" s="32" t="s">
        <v>340</v>
      </c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  <c r="AA71" s="85"/>
      <c r="AB71" s="85"/>
    </row>
    <row r="72" spans="1:28" ht="12.75" customHeight="1">
      <c r="A72" s="96">
        <v>45100</v>
      </c>
      <c r="B72" s="32">
        <v>543799</v>
      </c>
      <c r="C72" s="31" t="s">
        <v>1102</v>
      </c>
      <c r="D72" s="31" t="s">
        <v>1103</v>
      </c>
      <c r="E72" s="31" t="s">
        <v>601</v>
      </c>
      <c r="F72" s="97">
        <v>24000</v>
      </c>
      <c r="G72" s="32">
        <v>50.77</v>
      </c>
      <c r="H72" s="32" t="s">
        <v>340</v>
      </c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  <c r="AA72" s="85"/>
      <c r="AB72" s="85"/>
    </row>
    <row r="73" spans="1:28" ht="12.75" customHeight="1">
      <c r="A73" s="96">
        <v>45100</v>
      </c>
      <c r="B73" s="32">
        <v>543799</v>
      </c>
      <c r="C73" s="31" t="s">
        <v>1102</v>
      </c>
      <c r="D73" s="31" t="s">
        <v>1098</v>
      </c>
      <c r="E73" s="31" t="s">
        <v>601</v>
      </c>
      <c r="F73" s="97">
        <v>33000</v>
      </c>
      <c r="G73" s="32">
        <v>45.95</v>
      </c>
      <c r="H73" s="32" t="s">
        <v>340</v>
      </c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  <c r="AA73" s="85"/>
      <c r="AB73" s="85"/>
    </row>
    <row r="74" spans="1:28" ht="12.75" customHeight="1">
      <c r="A74" s="96">
        <v>45100</v>
      </c>
      <c r="B74" s="32">
        <v>543799</v>
      </c>
      <c r="C74" s="31" t="s">
        <v>1102</v>
      </c>
      <c r="D74" s="31" t="s">
        <v>602</v>
      </c>
      <c r="E74" s="31" t="s">
        <v>601</v>
      </c>
      <c r="F74" s="97">
        <v>39000</v>
      </c>
      <c r="G74" s="32">
        <v>45.95</v>
      </c>
      <c r="H74" s="32" t="s">
        <v>340</v>
      </c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  <c r="AA74" s="85"/>
      <c r="AB74" s="85"/>
    </row>
    <row r="75" spans="1:28" ht="12.75" customHeight="1">
      <c r="A75" s="96">
        <v>45100</v>
      </c>
      <c r="B75" s="32" t="s">
        <v>1197</v>
      </c>
      <c r="C75" s="31" t="s">
        <v>1198</v>
      </c>
      <c r="D75" s="31" t="s">
        <v>1107</v>
      </c>
      <c r="E75" s="31" t="s">
        <v>600</v>
      </c>
      <c r="F75" s="97">
        <v>446916</v>
      </c>
      <c r="G75" s="32">
        <v>190.68</v>
      </c>
      <c r="H75" s="32" t="s">
        <v>603</v>
      </c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85"/>
    </row>
    <row r="76" spans="1:28" ht="12.75" customHeight="1">
      <c r="A76" s="96">
        <v>45100</v>
      </c>
      <c r="B76" s="32" t="s">
        <v>1105</v>
      </c>
      <c r="C76" s="31" t="s">
        <v>1106</v>
      </c>
      <c r="D76" s="31" t="s">
        <v>604</v>
      </c>
      <c r="E76" s="31" t="s">
        <v>600</v>
      </c>
      <c r="F76" s="97">
        <v>357634</v>
      </c>
      <c r="G76" s="32">
        <v>310.49</v>
      </c>
      <c r="H76" s="32" t="s">
        <v>603</v>
      </c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  <c r="AA76" s="85"/>
      <c r="AB76" s="85"/>
    </row>
    <row r="77" spans="1:28" ht="12.75" customHeight="1">
      <c r="A77" s="96">
        <v>45100</v>
      </c>
      <c r="B77" s="32" t="s">
        <v>1105</v>
      </c>
      <c r="C77" s="31" t="s">
        <v>1106</v>
      </c>
      <c r="D77" s="31" t="s">
        <v>1107</v>
      </c>
      <c r="E77" s="31" t="s">
        <v>600</v>
      </c>
      <c r="F77" s="97">
        <v>627332</v>
      </c>
      <c r="G77" s="32">
        <v>318.99</v>
      </c>
      <c r="H77" s="32" t="s">
        <v>603</v>
      </c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  <c r="AA77" s="85"/>
      <c r="AB77" s="85"/>
    </row>
    <row r="78" spans="1:28" ht="12.75" customHeight="1">
      <c r="A78" s="96">
        <v>45100</v>
      </c>
      <c r="B78" s="32" t="s">
        <v>1105</v>
      </c>
      <c r="C78" s="31" t="s">
        <v>1106</v>
      </c>
      <c r="D78" s="31" t="s">
        <v>1199</v>
      </c>
      <c r="E78" s="31" t="s">
        <v>600</v>
      </c>
      <c r="F78" s="97">
        <v>164276</v>
      </c>
      <c r="G78" s="32">
        <v>335.83</v>
      </c>
      <c r="H78" s="32" t="s">
        <v>603</v>
      </c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  <c r="AA78" s="85"/>
      <c r="AB78" s="85"/>
    </row>
    <row r="79" spans="1:28" ht="12.75" customHeight="1">
      <c r="A79" s="96">
        <v>45100</v>
      </c>
      <c r="B79" s="32" t="s">
        <v>1200</v>
      </c>
      <c r="C79" s="31" t="s">
        <v>1201</v>
      </c>
      <c r="D79" s="31" t="s">
        <v>604</v>
      </c>
      <c r="E79" s="31" t="s">
        <v>600</v>
      </c>
      <c r="F79" s="97">
        <v>31780</v>
      </c>
      <c r="G79" s="32">
        <v>1796.54</v>
      </c>
      <c r="H79" s="32" t="s">
        <v>603</v>
      </c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  <c r="AA79" s="85"/>
      <c r="AB79" s="85"/>
    </row>
    <row r="80" spans="1:28" ht="12.75" customHeight="1">
      <c r="A80" s="96">
        <v>45100</v>
      </c>
      <c r="B80" s="32" t="s">
        <v>1157</v>
      </c>
      <c r="C80" s="31" t="s">
        <v>1202</v>
      </c>
      <c r="D80" s="31" t="s">
        <v>602</v>
      </c>
      <c r="E80" s="31" t="s">
        <v>600</v>
      </c>
      <c r="F80" s="97">
        <v>250000</v>
      </c>
      <c r="G80" s="32">
        <v>21.35</v>
      </c>
      <c r="H80" s="32" t="s">
        <v>603</v>
      </c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  <c r="AB80" s="85"/>
    </row>
    <row r="81" spans="1:28" ht="12.75" customHeight="1">
      <c r="A81" s="96">
        <v>45100</v>
      </c>
      <c r="B81" s="32" t="s">
        <v>1157</v>
      </c>
      <c r="C81" s="31" t="s">
        <v>1202</v>
      </c>
      <c r="D81" s="31" t="s">
        <v>1114</v>
      </c>
      <c r="E81" s="31" t="s">
        <v>600</v>
      </c>
      <c r="F81" s="97">
        <v>650201</v>
      </c>
      <c r="G81" s="32">
        <v>21.9</v>
      </c>
      <c r="H81" s="32" t="s">
        <v>603</v>
      </c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5"/>
      <c r="W81" s="85"/>
      <c r="X81" s="85"/>
      <c r="Y81" s="85"/>
      <c r="Z81" s="85"/>
      <c r="AA81" s="85"/>
      <c r="AB81" s="85"/>
    </row>
    <row r="82" spans="1:28" ht="12.75" customHeight="1">
      <c r="A82" s="96">
        <v>45100</v>
      </c>
      <c r="B82" s="32" t="s">
        <v>1108</v>
      </c>
      <c r="C82" s="31" t="s">
        <v>1109</v>
      </c>
      <c r="D82" s="31" t="s">
        <v>1074</v>
      </c>
      <c r="E82" s="31" t="s">
        <v>600</v>
      </c>
      <c r="F82" s="97">
        <v>11781182</v>
      </c>
      <c r="G82" s="32">
        <v>20.11</v>
      </c>
      <c r="H82" s="32" t="s">
        <v>603</v>
      </c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</row>
    <row r="83" spans="1:28" ht="12.75" customHeight="1">
      <c r="A83" s="96">
        <v>45100</v>
      </c>
      <c r="B83" s="32" t="s">
        <v>1108</v>
      </c>
      <c r="C83" s="31" t="s">
        <v>1109</v>
      </c>
      <c r="D83" s="31" t="s">
        <v>1111</v>
      </c>
      <c r="E83" s="31" t="s">
        <v>600</v>
      </c>
      <c r="F83" s="97">
        <v>8769872</v>
      </c>
      <c r="G83" s="32">
        <v>20.059999999999999</v>
      </c>
      <c r="H83" s="32" t="s">
        <v>603</v>
      </c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  <c r="AA83" s="85"/>
      <c r="AB83" s="85"/>
    </row>
    <row r="84" spans="1:28" ht="12.75" customHeight="1">
      <c r="A84" s="96">
        <v>45100</v>
      </c>
      <c r="B84" s="32" t="s">
        <v>139</v>
      </c>
      <c r="C84" s="31" t="s">
        <v>1112</v>
      </c>
      <c r="D84" s="31" t="s">
        <v>1203</v>
      </c>
      <c r="E84" s="31" t="s">
        <v>600</v>
      </c>
      <c r="F84" s="97">
        <v>3050000</v>
      </c>
      <c r="G84" s="32">
        <v>115.54</v>
      </c>
      <c r="H84" s="32" t="s">
        <v>603</v>
      </c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  <c r="AA84" s="85"/>
      <c r="AB84" s="85"/>
    </row>
    <row r="85" spans="1:28" ht="12.75" customHeight="1">
      <c r="A85" s="96">
        <v>45100</v>
      </c>
      <c r="B85" s="32" t="s">
        <v>1204</v>
      </c>
      <c r="C85" s="31" t="s">
        <v>1205</v>
      </c>
      <c r="D85" s="31" t="s">
        <v>1206</v>
      </c>
      <c r="E85" s="31" t="s">
        <v>600</v>
      </c>
      <c r="F85" s="97">
        <v>500000</v>
      </c>
      <c r="G85" s="32">
        <v>448.02</v>
      </c>
      <c r="H85" s="32" t="s">
        <v>603</v>
      </c>
      <c r="I85" s="85"/>
      <c r="J85" s="98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  <c r="AA85" s="85"/>
      <c r="AB85" s="85"/>
    </row>
    <row r="86" spans="1:28" ht="12.75" customHeight="1">
      <c r="A86" s="96">
        <v>45100</v>
      </c>
      <c r="B86" s="32" t="s">
        <v>1204</v>
      </c>
      <c r="C86" s="31" t="s">
        <v>1205</v>
      </c>
      <c r="D86" s="31" t="s">
        <v>604</v>
      </c>
      <c r="E86" s="31" t="s">
        <v>600</v>
      </c>
      <c r="F86" s="97">
        <v>400193</v>
      </c>
      <c r="G86" s="32">
        <v>461.56</v>
      </c>
      <c r="H86" s="32" t="s">
        <v>603</v>
      </c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  <c r="AA86" s="85"/>
      <c r="AB86" s="85"/>
    </row>
    <row r="87" spans="1:28" ht="12.75" customHeight="1">
      <c r="A87" s="96">
        <v>45100</v>
      </c>
      <c r="B87" s="32" t="s">
        <v>1077</v>
      </c>
      <c r="C87" s="31" t="s">
        <v>1078</v>
      </c>
      <c r="D87" s="31" t="s">
        <v>1073</v>
      </c>
      <c r="E87" s="31" t="s">
        <v>600</v>
      </c>
      <c r="F87" s="97">
        <v>320390</v>
      </c>
      <c r="G87" s="32">
        <v>8.2799999999999994</v>
      </c>
      <c r="H87" s="32" t="s">
        <v>603</v>
      </c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  <c r="AA87" s="85"/>
      <c r="AB87" s="85"/>
    </row>
    <row r="88" spans="1:28" ht="12.75" customHeight="1">
      <c r="A88" s="96">
        <v>45100</v>
      </c>
      <c r="B88" s="32" t="s">
        <v>1207</v>
      </c>
      <c r="C88" s="31" t="s">
        <v>1208</v>
      </c>
      <c r="D88" s="31" t="s">
        <v>1209</v>
      </c>
      <c r="E88" s="31" t="s">
        <v>600</v>
      </c>
      <c r="F88" s="97">
        <v>450000</v>
      </c>
      <c r="G88" s="32">
        <v>658</v>
      </c>
      <c r="H88" s="32" t="s">
        <v>603</v>
      </c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  <c r="AA88" s="85"/>
      <c r="AB88" s="85"/>
    </row>
    <row r="89" spans="1:28" ht="12.75" customHeight="1">
      <c r="A89" s="96">
        <v>45100</v>
      </c>
      <c r="B89" s="32" t="s">
        <v>1207</v>
      </c>
      <c r="C89" s="31" t="s">
        <v>1208</v>
      </c>
      <c r="D89" s="31" t="s">
        <v>1209</v>
      </c>
      <c r="E89" s="31" t="s">
        <v>600</v>
      </c>
      <c r="F89" s="97">
        <v>393750</v>
      </c>
      <c r="G89" s="32">
        <v>658</v>
      </c>
      <c r="H89" s="32" t="s">
        <v>603</v>
      </c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5"/>
      <c r="Z89" s="85"/>
      <c r="AA89" s="85"/>
      <c r="AB89" s="85"/>
    </row>
    <row r="90" spans="1:28" ht="12.75" customHeight="1">
      <c r="A90" s="96">
        <v>45100</v>
      </c>
      <c r="B90" s="32" t="s">
        <v>1207</v>
      </c>
      <c r="C90" s="31" t="s">
        <v>1208</v>
      </c>
      <c r="D90" s="31" t="s">
        <v>1210</v>
      </c>
      <c r="E90" s="31" t="s">
        <v>600</v>
      </c>
      <c r="F90" s="97">
        <v>698000</v>
      </c>
      <c r="G90" s="32">
        <v>658</v>
      </c>
      <c r="H90" s="32" t="s">
        <v>603</v>
      </c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85"/>
      <c r="W90" s="85"/>
      <c r="X90" s="85"/>
      <c r="Y90" s="85"/>
      <c r="Z90" s="85"/>
      <c r="AA90" s="85"/>
      <c r="AB90" s="85"/>
    </row>
    <row r="91" spans="1:28" ht="12.75" customHeight="1">
      <c r="A91" s="96">
        <v>45100</v>
      </c>
      <c r="B91" s="32" t="s">
        <v>1207</v>
      </c>
      <c r="C91" s="31" t="s">
        <v>1208</v>
      </c>
      <c r="D91" s="31" t="s">
        <v>1211</v>
      </c>
      <c r="E91" s="31" t="s">
        <v>600</v>
      </c>
      <c r="F91" s="97">
        <v>1033364</v>
      </c>
      <c r="G91" s="32">
        <v>658</v>
      </c>
      <c r="H91" s="32" t="s">
        <v>603</v>
      </c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  <c r="AA91" s="85"/>
      <c r="AB91" s="85"/>
    </row>
    <row r="92" spans="1:28" ht="12.75" customHeight="1">
      <c r="A92" s="96">
        <v>45100</v>
      </c>
      <c r="B92" s="32" t="s">
        <v>1207</v>
      </c>
      <c r="C92" s="31" t="s">
        <v>1208</v>
      </c>
      <c r="D92" s="31" t="s">
        <v>1212</v>
      </c>
      <c r="E92" s="31" t="s">
        <v>600</v>
      </c>
      <c r="F92" s="97">
        <v>277850</v>
      </c>
      <c r="G92" s="32">
        <v>658</v>
      </c>
      <c r="H92" s="32" t="s">
        <v>603</v>
      </c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  <c r="AA92" s="85"/>
      <c r="AB92" s="85"/>
    </row>
    <row r="93" spans="1:28" ht="12.75" customHeight="1">
      <c r="A93" s="96">
        <v>45100</v>
      </c>
      <c r="B93" s="32" t="s">
        <v>1207</v>
      </c>
      <c r="C93" s="31" t="s">
        <v>1208</v>
      </c>
      <c r="D93" s="31" t="s">
        <v>1213</v>
      </c>
      <c r="E93" s="31" t="s">
        <v>600</v>
      </c>
      <c r="F93" s="97">
        <v>212000</v>
      </c>
      <c r="G93" s="32">
        <v>658</v>
      </c>
      <c r="H93" s="32" t="s">
        <v>603</v>
      </c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5"/>
      <c r="AA93" s="85"/>
      <c r="AB93" s="85"/>
    </row>
    <row r="94" spans="1:28" ht="12.75" customHeight="1">
      <c r="A94" s="96">
        <v>45100</v>
      </c>
      <c r="B94" s="32" t="s">
        <v>1207</v>
      </c>
      <c r="C94" s="31" t="s">
        <v>1208</v>
      </c>
      <c r="D94" s="31" t="s">
        <v>1214</v>
      </c>
      <c r="E94" s="31" t="s">
        <v>600</v>
      </c>
      <c r="F94" s="97">
        <v>212000</v>
      </c>
      <c r="G94" s="32">
        <v>658</v>
      </c>
      <c r="H94" s="32" t="s">
        <v>603</v>
      </c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  <c r="AA94" s="85"/>
      <c r="AB94" s="85"/>
    </row>
    <row r="95" spans="1:28" ht="12.75" customHeight="1">
      <c r="A95" s="96">
        <v>45100</v>
      </c>
      <c r="B95" s="32" t="s">
        <v>1207</v>
      </c>
      <c r="C95" s="31" t="s">
        <v>1208</v>
      </c>
      <c r="D95" s="31" t="s">
        <v>1215</v>
      </c>
      <c r="E95" s="31" t="s">
        <v>600</v>
      </c>
      <c r="F95" s="97">
        <v>304000</v>
      </c>
      <c r="G95" s="32">
        <v>658</v>
      </c>
      <c r="H95" s="32" t="s">
        <v>603</v>
      </c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  <c r="AA95" s="85"/>
      <c r="AB95" s="85"/>
    </row>
    <row r="96" spans="1:28" ht="12.75" customHeight="1">
      <c r="A96" s="96">
        <v>45100</v>
      </c>
      <c r="B96" s="32" t="s">
        <v>1207</v>
      </c>
      <c r="C96" s="31" t="s">
        <v>1208</v>
      </c>
      <c r="D96" s="31" t="s">
        <v>1209</v>
      </c>
      <c r="E96" s="31" t="s">
        <v>600</v>
      </c>
      <c r="F96" s="97">
        <v>281250</v>
      </c>
      <c r="G96" s="32">
        <v>658</v>
      </c>
      <c r="H96" s="32" t="s">
        <v>603</v>
      </c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5"/>
      <c r="AA96" s="85"/>
      <c r="AB96" s="85"/>
    </row>
    <row r="97" spans="1:28" ht="12.75" customHeight="1">
      <c r="A97" s="96">
        <v>45100</v>
      </c>
      <c r="B97" s="32" t="s">
        <v>1216</v>
      </c>
      <c r="C97" s="31" t="s">
        <v>1217</v>
      </c>
      <c r="D97" s="31" t="s">
        <v>1104</v>
      </c>
      <c r="E97" s="31" t="s">
        <v>600</v>
      </c>
      <c r="F97" s="97">
        <v>637264</v>
      </c>
      <c r="G97" s="32">
        <v>64.94</v>
      </c>
      <c r="H97" s="32" t="s">
        <v>603</v>
      </c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  <c r="Z97" s="85"/>
      <c r="AA97" s="85"/>
      <c r="AB97" s="85"/>
    </row>
    <row r="98" spans="1:28" ht="12.75" customHeight="1">
      <c r="A98" s="96">
        <v>45100</v>
      </c>
      <c r="B98" s="32" t="s">
        <v>1218</v>
      </c>
      <c r="C98" s="31" t="s">
        <v>1219</v>
      </c>
      <c r="D98" s="31" t="s">
        <v>1220</v>
      </c>
      <c r="E98" s="31" t="s">
        <v>600</v>
      </c>
      <c r="F98" s="97">
        <v>680000</v>
      </c>
      <c r="G98" s="32">
        <v>121.23</v>
      </c>
      <c r="H98" s="32" t="s">
        <v>603</v>
      </c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5"/>
      <c r="AA98" s="85"/>
      <c r="AB98" s="85"/>
    </row>
    <row r="99" spans="1:28" ht="12.75" customHeight="1">
      <c r="A99" s="96">
        <v>45100</v>
      </c>
      <c r="B99" s="32" t="s">
        <v>1218</v>
      </c>
      <c r="C99" s="31" t="s">
        <v>1219</v>
      </c>
      <c r="D99" s="31" t="s">
        <v>604</v>
      </c>
      <c r="E99" s="31" t="s">
        <v>600</v>
      </c>
      <c r="F99" s="97">
        <v>686955</v>
      </c>
      <c r="G99" s="32">
        <v>119.86</v>
      </c>
      <c r="H99" s="32" t="s">
        <v>603</v>
      </c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5"/>
      <c r="AA99" s="85"/>
      <c r="AB99" s="85"/>
    </row>
    <row r="100" spans="1:28" ht="12.75" customHeight="1">
      <c r="A100" s="96">
        <v>45100</v>
      </c>
      <c r="B100" s="32" t="s">
        <v>1221</v>
      </c>
      <c r="C100" s="31" t="s">
        <v>1222</v>
      </c>
      <c r="D100" s="31" t="s">
        <v>1223</v>
      </c>
      <c r="E100" s="31" t="s">
        <v>600</v>
      </c>
      <c r="F100" s="97">
        <v>200000</v>
      </c>
      <c r="G100" s="32">
        <v>368.5</v>
      </c>
      <c r="H100" s="32" t="s">
        <v>603</v>
      </c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  <c r="Y100" s="85"/>
      <c r="Z100" s="85"/>
      <c r="AA100" s="85"/>
      <c r="AB100" s="85"/>
    </row>
    <row r="101" spans="1:28" ht="12.75" customHeight="1">
      <c r="A101" s="96">
        <v>45100</v>
      </c>
      <c r="B101" s="32" t="s">
        <v>537</v>
      </c>
      <c r="C101" s="31" t="s">
        <v>1224</v>
      </c>
      <c r="D101" s="31" t="s">
        <v>1100</v>
      </c>
      <c r="E101" s="31" t="s">
        <v>600</v>
      </c>
      <c r="F101" s="97">
        <v>990000</v>
      </c>
      <c r="G101" s="32">
        <v>295.25</v>
      </c>
      <c r="H101" s="32" t="s">
        <v>603</v>
      </c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5"/>
      <c r="Z101" s="85"/>
      <c r="AA101" s="85"/>
      <c r="AB101" s="85"/>
    </row>
    <row r="102" spans="1:28" ht="12.75" customHeight="1">
      <c r="A102" s="96">
        <v>45100</v>
      </c>
      <c r="B102" s="32" t="s">
        <v>537</v>
      </c>
      <c r="C102" s="31" t="s">
        <v>1224</v>
      </c>
      <c r="D102" s="31" t="s">
        <v>1225</v>
      </c>
      <c r="E102" s="31" t="s">
        <v>600</v>
      </c>
      <c r="F102" s="97">
        <v>1710000</v>
      </c>
      <c r="G102" s="32">
        <v>295.25</v>
      </c>
      <c r="H102" s="32" t="s">
        <v>603</v>
      </c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5"/>
      <c r="Z102" s="85"/>
      <c r="AA102" s="85"/>
      <c r="AB102" s="85"/>
    </row>
    <row r="103" spans="1:28" ht="12.75" customHeight="1">
      <c r="A103" s="96">
        <v>45100</v>
      </c>
      <c r="B103" s="32" t="s">
        <v>1226</v>
      </c>
      <c r="C103" s="31" t="s">
        <v>1227</v>
      </c>
      <c r="D103" s="31" t="s">
        <v>1228</v>
      </c>
      <c r="E103" s="31" t="s">
        <v>600</v>
      </c>
      <c r="F103" s="97">
        <v>44000</v>
      </c>
      <c r="G103" s="32">
        <v>54.7</v>
      </c>
      <c r="H103" s="32" t="s">
        <v>603</v>
      </c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5"/>
      <c r="AA103" s="85"/>
      <c r="AB103" s="85"/>
    </row>
    <row r="104" spans="1:28" ht="12.75" customHeight="1">
      <c r="A104" s="96">
        <v>45100</v>
      </c>
      <c r="B104" s="32" t="s">
        <v>1229</v>
      </c>
      <c r="C104" s="31" t="s">
        <v>1230</v>
      </c>
      <c r="D104" s="31" t="s">
        <v>1231</v>
      </c>
      <c r="E104" s="31" t="s">
        <v>600</v>
      </c>
      <c r="F104" s="97">
        <v>511721</v>
      </c>
      <c r="G104" s="32">
        <v>51.1</v>
      </c>
      <c r="H104" s="32" t="s">
        <v>603</v>
      </c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W104" s="85"/>
      <c r="X104" s="85"/>
      <c r="Y104" s="85"/>
      <c r="Z104" s="85"/>
      <c r="AA104" s="85"/>
      <c r="AB104" s="85"/>
    </row>
    <row r="105" spans="1:28" ht="12.75" customHeight="1">
      <c r="A105" s="96">
        <v>45100</v>
      </c>
      <c r="B105" s="32" t="s">
        <v>1075</v>
      </c>
      <c r="C105" s="31" t="s">
        <v>1076</v>
      </c>
      <c r="D105" s="31" t="s">
        <v>1110</v>
      </c>
      <c r="E105" s="31" t="s">
        <v>600</v>
      </c>
      <c r="F105" s="97">
        <v>1339386</v>
      </c>
      <c r="G105" s="32">
        <v>19.52</v>
      </c>
      <c r="H105" s="32" t="s">
        <v>603</v>
      </c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85"/>
      <c r="X105" s="85"/>
      <c r="Y105" s="85"/>
      <c r="Z105" s="85"/>
      <c r="AA105" s="85"/>
      <c r="AB105" s="85"/>
    </row>
    <row r="106" spans="1:28" ht="12.75" customHeight="1">
      <c r="A106" s="96">
        <v>45100</v>
      </c>
      <c r="B106" s="32" t="s">
        <v>1075</v>
      </c>
      <c r="C106" s="31" t="s">
        <v>1076</v>
      </c>
      <c r="D106" s="31" t="s">
        <v>1074</v>
      </c>
      <c r="E106" s="31" t="s">
        <v>600</v>
      </c>
      <c r="F106" s="97">
        <v>2150140</v>
      </c>
      <c r="G106" s="32">
        <v>19.579999999999998</v>
      </c>
      <c r="H106" s="32" t="s">
        <v>603</v>
      </c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85"/>
      <c r="X106" s="85"/>
      <c r="Y106" s="85"/>
      <c r="Z106" s="85"/>
      <c r="AA106" s="85"/>
      <c r="AB106" s="85"/>
    </row>
    <row r="107" spans="1:28" ht="12.75" customHeight="1">
      <c r="A107" s="96">
        <v>45100</v>
      </c>
      <c r="B107" s="32" t="s">
        <v>1075</v>
      </c>
      <c r="C107" s="31" t="s">
        <v>1076</v>
      </c>
      <c r="D107" s="31" t="s">
        <v>1115</v>
      </c>
      <c r="E107" s="31" t="s">
        <v>600</v>
      </c>
      <c r="F107" s="97">
        <v>1110690</v>
      </c>
      <c r="G107" s="32">
        <v>19.3</v>
      </c>
      <c r="H107" s="32" t="s">
        <v>603</v>
      </c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  <c r="V107" s="85"/>
      <c r="W107" s="85"/>
      <c r="X107" s="85"/>
      <c r="Y107" s="85"/>
      <c r="Z107" s="85"/>
      <c r="AA107" s="85"/>
      <c r="AB107" s="85"/>
    </row>
    <row r="108" spans="1:28" ht="12.75" customHeight="1">
      <c r="A108" s="96">
        <v>45100</v>
      </c>
      <c r="B108" s="32" t="s">
        <v>1075</v>
      </c>
      <c r="C108" s="31" t="s">
        <v>1076</v>
      </c>
      <c r="D108" s="31" t="s">
        <v>605</v>
      </c>
      <c r="E108" s="31" t="s">
        <v>600</v>
      </c>
      <c r="F108" s="97">
        <v>10053258</v>
      </c>
      <c r="G108" s="32">
        <v>19.64</v>
      </c>
      <c r="H108" s="32" t="s">
        <v>603</v>
      </c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5"/>
      <c r="Z108" s="85"/>
      <c r="AA108" s="85"/>
      <c r="AB108" s="85"/>
    </row>
    <row r="109" spans="1:28" ht="12.75" customHeight="1">
      <c r="A109" s="96">
        <v>45100</v>
      </c>
      <c r="B109" s="32" t="s">
        <v>1105</v>
      </c>
      <c r="C109" s="31" t="s">
        <v>1106</v>
      </c>
      <c r="D109" s="31" t="s">
        <v>604</v>
      </c>
      <c r="E109" s="31" t="s">
        <v>601</v>
      </c>
      <c r="F109" s="97">
        <v>357634</v>
      </c>
      <c r="G109" s="32">
        <v>310.64999999999998</v>
      </c>
      <c r="H109" s="32" t="s">
        <v>603</v>
      </c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  <c r="V109" s="85"/>
      <c r="W109" s="85"/>
      <c r="X109" s="85"/>
      <c r="Y109" s="85"/>
      <c r="Z109" s="85"/>
      <c r="AA109" s="85"/>
      <c r="AB109" s="85"/>
    </row>
    <row r="110" spans="1:28" ht="12.75" customHeight="1">
      <c r="A110" s="96">
        <v>45100</v>
      </c>
      <c r="B110" s="32" t="s">
        <v>1105</v>
      </c>
      <c r="C110" s="31" t="s">
        <v>1106</v>
      </c>
      <c r="D110" s="31" t="s">
        <v>1199</v>
      </c>
      <c r="E110" s="31" t="s">
        <v>601</v>
      </c>
      <c r="F110" s="97">
        <v>170112</v>
      </c>
      <c r="G110" s="32">
        <v>336.01</v>
      </c>
      <c r="H110" s="32" t="s">
        <v>603</v>
      </c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  <c r="Y110" s="85"/>
      <c r="Z110" s="85"/>
      <c r="AA110" s="85"/>
      <c r="AB110" s="85"/>
    </row>
    <row r="111" spans="1:28" ht="12.75" customHeight="1">
      <c r="A111" s="96">
        <v>45100</v>
      </c>
      <c r="B111" s="32" t="s">
        <v>1200</v>
      </c>
      <c r="C111" s="31" t="s">
        <v>1201</v>
      </c>
      <c r="D111" s="31" t="s">
        <v>604</v>
      </c>
      <c r="E111" s="31" t="s">
        <v>601</v>
      </c>
      <c r="F111" s="97">
        <v>31780</v>
      </c>
      <c r="G111" s="32">
        <v>1798.14</v>
      </c>
      <c r="H111" s="32" t="s">
        <v>603</v>
      </c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85"/>
      <c r="V111" s="85"/>
      <c r="W111" s="85"/>
      <c r="X111" s="85"/>
      <c r="Y111" s="85"/>
      <c r="Z111" s="85"/>
      <c r="AA111" s="85"/>
      <c r="AB111" s="85"/>
    </row>
    <row r="112" spans="1:28" ht="12.75" customHeight="1">
      <c r="A112" s="96">
        <v>45100</v>
      </c>
      <c r="B112" s="32" t="s">
        <v>1157</v>
      </c>
      <c r="C112" s="31" t="s">
        <v>1202</v>
      </c>
      <c r="D112" s="31" t="s">
        <v>1232</v>
      </c>
      <c r="E112" s="31" t="s">
        <v>601</v>
      </c>
      <c r="F112" s="97">
        <v>574000</v>
      </c>
      <c r="G112" s="32">
        <v>21.3</v>
      </c>
      <c r="H112" s="32" t="s">
        <v>603</v>
      </c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5"/>
      <c r="W112" s="85"/>
      <c r="X112" s="85"/>
      <c r="Y112" s="85"/>
      <c r="Z112" s="85"/>
      <c r="AA112" s="85"/>
      <c r="AB112" s="85"/>
    </row>
    <row r="113" spans="1:28" ht="12.75" customHeight="1">
      <c r="A113" s="96">
        <v>45100</v>
      </c>
      <c r="B113" s="32" t="s">
        <v>1157</v>
      </c>
      <c r="C113" s="31" t="s">
        <v>1202</v>
      </c>
      <c r="D113" s="31" t="s">
        <v>1114</v>
      </c>
      <c r="E113" s="31" t="s">
        <v>601</v>
      </c>
      <c r="F113" s="97">
        <v>524463</v>
      </c>
      <c r="G113" s="32">
        <v>22.03</v>
      </c>
      <c r="H113" s="32" t="s">
        <v>603</v>
      </c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  <c r="W113" s="85"/>
      <c r="X113" s="85"/>
      <c r="Y113" s="85"/>
      <c r="Z113" s="85"/>
      <c r="AA113" s="85"/>
      <c r="AB113" s="85"/>
    </row>
    <row r="114" spans="1:28" ht="12.75" customHeight="1">
      <c r="A114" s="96">
        <v>45100</v>
      </c>
      <c r="B114" s="32" t="s">
        <v>1157</v>
      </c>
      <c r="C114" s="31" t="s">
        <v>1202</v>
      </c>
      <c r="D114" s="31" t="s">
        <v>602</v>
      </c>
      <c r="E114" s="31" t="s">
        <v>601</v>
      </c>
      <c r="F114" s="97">
        <v>650000</v>
      </c>
      <c r="G114" s="32">
        <v>21.74</v>
      </c>
      <c r="H114" s="32" t="s">
        <v>603</v>
      </c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85"/>
      <c r="T114" s="85"/>
      <c r="U114" s="85"/>
      <c r="V114" s="85"/>
      <c r="W114" s="85"/>
      <c r="X114" s="85"/>
      <c r="Y114" s="85"/>
      <c r="Z114" s="85"/>
      <c r="AA114" s="85"/>
      <c r="AB114" s="85"/>
    </row>
    <row r="115" spans="1:28" ht="12.75" customHeight="1">
      <c r="A115" s="96">
        <v>45100</v>
      </c>
      <c r="B115" s="32" t="s">
        <v>1108</v>
      </c>
      <c r="C115" s="31" t="s">
        <v>1109</v>
      </c>
      <c r="D115" s="31" t="s">
        <v>1074</v>
      </c>
      <c r="E115" s="31" t="s">
        <v>601</v>
      </c>
      <c r="F115" s="97">
        <v>10967919</v>
      </c>
      <c r="G115" s="32">
        <v>20.170000000000002</v>
      </c>
      <c r="H115" s="32" t="s">
        <v>603</v>
      </c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85"/>
      <c r="T115" s="85"/>
      <c r="U115" s="85"/>
      <c r="V115" s="85"/>
      <c r="W115" s="85"/>
      <c r="X115" s="85"/>
      <c r="Y115" s="85"/>
      <c r="Z115" s="85"/>
      <c r="AA115" s="85"/>
      <c r="AB115" s="85"/>
    </row>
    <row r="116" spans="1:28" ht="12.75" customHeight="1">
      <c r="A116" s="96">
        <v>45100</v>
      </c>
      <c r="B116" s="32" t="s">
        <v>1108</v>
      </c>
      <c r="C116" s="31" t="s">
        <v>1109</v>
      </c>
      <c r="D116" s="31" t="s">
        <v>1111</v>
      </c>
      <c r="E116" s="31" t="s">
        <v>601</v>
      </c>
      <c r="F116" s="97">
        <v>8769872</v>
      </c>
      <c r="G116" s="32">
        <v>20.09</v>
      </c>
      <c r="H116" s="32" t="s">
        <v>603</v>
      </c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85"/>
      <c r="T116" s="85"/>
      <c r="U116" s="85"/>
      <c r="V116" s="85"/>
      <c r="W116" s="85"/>
      <c r="X116" s="85"/>
      <c r="Y116" s="85"/>
      <c r="Z116" s="85"/>
      <c r="AA116" s="85"/>
      <c r="AB116" s="85"/>
    </row>
    <row r="117" spans="1:28" ht="12.75" customHeight="1">
      <c r="A117" s="96">
        <v>45100</v>
      </c>
      <c r="B117" s="32" t="s">
        <v>1204</v>
      </c>
      <c r="C117" s="31" t="s">
        <v>1205</v>
      </c>
      <c r="D117" s="31" t="s">
        <v>604</v>
      </c>
      <c r="E117" s="31" t="s">
        <v>601</v>
      </c>
      <c r="F117" s="97">
        <v>400193</v>
      </c>
      <c r="G117" s="32">
        <v>460.8</v>
      </c>
      <c r="H117" s="32" t="s">
        <v>603</v>
      </c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  <c r="V117" s="85"/>
      <c r="W117" s="85"/>
      <c r="X117" s="85"/>
      <c r="Y117" s="85"/>
      <c r="Z117" s="85"/>
      <c r="AA117" s="85"/>
      <c r="AB117" s="85"/>
    </row>
    <row r="118" spans="1:28" ht="12.75" customHeight="1">
      <c r="A118" s="96">
        <v>45100</v>
      </c>
      <c r="B118" s="32" t="s">
        <v>985</v>
      </c>
      <c r="C118" s="31" t="s">
        <v>986</v>
      </c>
      <c r="D118" s="31" t="s">
        <v>1113</v>
      </c>
      <c r="E118" s="31" t="s">
        <v>601</v>
      </c>
      <c r="F118" s="97">
        <v>28000</v>
      </c>
      <c r="G118" s="32">
        <v>152.06</v>
      </c>
      <c r="H118" s="32" t="s">
        <v>603</v>
      </c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85"/>
      <c r="Z118" s="85"/>
      <c r="AA118" s="85"/>
      <c r="AB118" s="85"/>
    </row>
    <row r="119" spans="1:28" ht="12.75" customHeight="1">
      <c r="A119" s="96">
        <v>45100</v>
      </c>
      <c r="B119" s="32" t="s">
        <v>1077</v>
      </c>
      <c r="C119" s="31" t="s">
        <v>1078</v>
      </c>
      <c r="D119" s="31" t="s">
        <v>1079</v>
      </c>
      <c r="E119" s="31" t="s">
        <v>601</v>
      </c>
      <c r="F119" s="97">
        <v>772264</v>
      </c>
      <c r="G119" s="32">
        <v>8.02</v>
      </c>
      <c r="H119" s="32" t="s">
        <v>603</v>
      </c>
      <c r="I119" s="85"/>
      <c r="J119" s="85"/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  <c r="V119" s="85"/>
      <c r="W119" s="85"/>
      <c r="X119" s="85"/>
      <c r="Y119" s="85"/>
      <c r="Z119" s="85"/>
      <c r="AA119" s="85"/>
      <c r="AB119" s="85"/>
    </row>
    <row r="120" spans="1:28" ht="12.75" customHeight="1">
      <c r="A120" s="96">
        <v>45100</v>
      </c>
      <c r="B120" s="32" t="s">
        <v>1207</v>
      </c>
      <c r="C120" s="31" t="s">
        <v>1208</v>
      </c>
      <c r="D120" s="31" t="s">
        <v>1233</v>
      </c>
      <c r="E120" s="31" t="s">
        <v>601</v>
      </c>
      <c r="F120" s="97">
        <v>560094</v>
      </c>
      <c r="G120" s="32">
        <v>658</v>
      </c>
      <c r="H120" s="32" t="s">
        <v>603</v>
      </c>
      <c r="I120" s="85"/>
      <c r="J120" s="85"/>
      <c r="K120" s="85"/>
      <c r="L120" s="85"/>
      <c r="M120" s="85"/>
      <c r="N120" s="85"/>
      <c r="O120" s="85"/>
      <c r="P120" s="85"/>
      <c r="Q120" s="85"/>
      <c r="R120" s="85"/>
      <c r="S120" s="85"/>
      <c r="T120" s="85"/>
      <c r="U120" s="85"/>
      <c r="V120" s="85"/>
      <c r="W120" s="85"/>
      <c r="X120" s="85"/>
      <c r="Y120" s="85"/>
      <c r="Z120" s="85"/>
      <c r="AA120" s="85"/>
      <c r="AB120" s="85"/>
    </row>
    <row r="121" spans="1:28" ht="12.75" customHeight="1">
      <c r="A121" s="96">
        <v>45100</v>
      </c>
      <c r="B121" s="32" t="s">
        <v>1207</v>
      </c>
      <c r="C121" s="31" t="s">
        <v>1208</v>
      </c>
      <c r="D121" s="31" t="s">
        <v>1234</v>
      </c>
      <c r="E121" s="31" t="s">
        <v>601</v>
      </c>
      <c r="F121" s="97">
        <v>4456270</v>
      </c>
      <c r="G121" s="32">
        <v>658</v>
      </c>
      <c r="H121" s="32" t="s">
        <v>603</v>
      </c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  <c r="V121" s="85"/>
      <c r="W121" s="85"/>
      <c r="X121" s="85"/>
      <c r="Y121" s="85"/>
      <c r="Z121" s="85"/>
      <c r="AA121" s="85"/>
      <c r="AB121" s="85"/>
    </row>
    <row r="122" spans="1:28" ht="12.75" customHeight="1">
      <c r="A122" s="96">
        <v>45100</v>
      </c>
      <c r="B122" s="32" t="s">
        <v>1216</v>
      </c>
      <c r="C122" s="31" t="s">
        <v>1217</v>
      </c>
      <c r="D122" s="31" t="s">
        <v>1104</v>
      </c>
      <c r="E122" s="31" t="s">
        <v>601</v>
      </c>
      <c r="F122" s="97">
        <v>637264</v>
      </c>
      <c r="G122" s="32">
        <v>65.16</v>
      </c>
      <c r="H122" s="32" t="s">
        <v>603</v>
      </c>
      <c r="I122" s="85"/>
      <c r="J122" s="85"/>
      <c r="K122" s="85"/>
      <c r="L122" s="85"/>
      <c r="M122" s="85"/>
      <c r="N122" s="85"/>
      <c r="O122" s="85"/>
      <c r="P122" s="85"/>
      <c r="Q122" s="85"/>
      <c r="R122" s="85"/>
      <c r="S122" s="85"/>
      <c r="T122" s="85"/>
      <c r="U122" s="85"/>
      <c r="V122" s="85"/>
      <c r="W122" s="85"/>
      <c r="X122" s="85"/>
      <c r="Y122" s="85"/>
      <c r="Z122" s="85"/>
      <c r="AA122" s="85"/>
      <c r="AB122" s="85"/>
    </row>
    <row r="123" spans="1:28" ht="12.75" customHeight="1">
      <c r="A123" s="96">
        <v>45100</v>
      </c>
      <c r="B123" s="32" t="s">
        <v>1218</v>
      </c>
      <c r="C123" s="31" t="s">
        <v>1219</v>
      </c>
      <c r="D123" s="31" t="s">
        <v>604</v>
      </c>
      <c r="E123" s="31" t="s">
        <v>601</v>
      </c>
      <c r="F123" s="97">
        <v>686955</v>
      </c>
      <c r="G123" s="32">
        <v>119.99</v>
      </c>
      <c r="H123" s="32" t="s">
        <v>603</v>
      </c>
      <c r="I123" s="85"/>
      <c r="J123" s="85"/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  <c r="V123" s="85"/>
      <c r="W123" s="85"/>
      <c r="X123" s="85"/>
      <c r="Y123" s="85"/>
      <c r="Z123" s="85"/>
      <c r="AA123" s="85"/>
      <c r="AB123" s="85"/>
    </row>
    <row r="124" spans="1:28" ht="12.75" customHeight="1">
      <c r="A124" s="96">
        <v>45100</v>
      </c>
      <c r="B124" s="32" t="s">
        <v>1235</v>
      </c>
      <c r="C124" s="31" t="s">
        <v>1236</v>
      </c>
      <c r="D124" s="31" t="s">
        <v>1237</v>
      </c>
      <c r="E124" s="31" t="s">
        <v>601</v>
      </c>
      <c r="F124" s="97">
        <v>3062100</v>
      </c>
      <c r="G124" s="32">
        <v>2.98</v>
      </c>
      <c r="H124" s="32" t="s">
        <v>603</v>
      </c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85"/>
      <c r="Y124" s="85"/>
      <c r="Z124" s="85"/>
      <c r="AA124" s="85"/>
      <c r="AB124" s="85"/>
    </row>
    <row r="125" spans="1:28" ht="12.75" customHeight="1">
      <c r="A125" s="96">
        <v>45100</v>
      </c>
      <c r="B125" s="32" t="s">
        <v>1221</v>
      </c>
      <c r="C125" s="31" t="s">
        <v>1222</v>
      </c>
      <c r="D125" s="31" t="s">
        <v>1238</v>
      </c>
      <c r="E125" s="31" t="s">
        <v>601</v>
      </c>
      <c r="F125" s="97">
        <v>200000</v>
      </c>
      <c r="G125" s="32">
        <v>368.49</v>
      </c>
      <c r="H125" s="32" t="s">
        <v>603</v>
      </c>
      <c r="I125" s="85"/>
      <c r="J125" s="85"/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  <c r="V125" s="85"/>
      <c r="W125" s="85"/>
      <c r="X125" s="85"/>
      <c r="Y125" s="85"/>
      <c r="Z125" s="85"/>
      <c r="AA125" s="85"/>
      <c r="AB125" s="85"/>
    </row>
    <row r="126" spans="1:28" ht="12.75" customHeight="1">
      <c r="A126" s="96">
        <v>45100</v>
      </c>
      <c r="B126" s="32" t="s">
        <v>1239</v>
      </c>
      <c r="C126" s="31" t="s">
        <v>1240</v>
      </c>
      <c r="D126" s="31" t="s">
        <v>1241</v>
      </c>
      <c r="E126" s="31" t="s">
        <v>601</v>
      </c>
      <c r="F126" s="97">
        <v>76000</v>
      </c>
      <c r="G126" s="32">
        <v>75.099999999999994</v>
      </c>
      <c r="H126" s="32" t="s">
        <v>603</v>
      </c>
      <c r="I126" s="85"/>
      <c r="J126" s="85"/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  <c r="V126" s="85"/>
      <c r="W126" s="85"/>
      <c r="X126" s="85"/>
      <c r="Y126" s="85"/>
      <c r="Z126" s="85"/>
      <c r="AA126" s="85"/>
      <c r="AB126" s="85"/>
    </row>
    <row r="127" spans="1:28" ht="12.75" customHeight="1">
      <c r="A127" s="96">
        <v>45100</v>
      </c>
      <c r="B127" s="32" t="s">
        <v>537</v>
      </c>
      <c r="C127" s="31" t="s">
        <v>1224</v>
      </c>
      <c r="D127" s="31" t="s">
        <v>1242</v>
      </c>
      <c r="E127" s="31" t="s">
        <v>601</v>
      </c>
      <c r="F127" s="97">
        <v>3500000</v>
      </c>
      <c r="G127" s="32">
        <v>295.25</v>
      </c>
      <c r="H127" s="32" t="s">
        <v>603</v>
      </c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5"/>
      <c r="Z127" s="85"/>
      <c r="AA127" s="85"/>
      <c r="AB127" s="85"/>
    </row>
    <row r="128" spans="1:28" ht="12.75" customHeight="1">
      <c r="A128" s="96">
        <v>45100</v>
      </c>
      <c r="B128" s="32" t="s">
        <v>1226</v>
      </c>
      <c r="C128" s="31" t="s">
        <v>1227</v>
      </c>
      <c r="D128" s="31" t="s">
        <v>1228</v>
      </c>
      <c r="E128" s="31" t="s">
        <v>601</v>
      </c>
      <c r="F128" s="97">
        <v>4000</v>
      </c>
      <c r="G128" s="32">
        <v>57.5</v>
      </c>
      <c r="H128" s="32" t="s">
        <v>603</v>
      </c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  <c r="Y128" s="85"/>
      <c r="Z128" s="85"/>
      <c r="AA128" s="85"/>
      <c r="AB128" s="85"/>
    </row>
    <row r="129" spans="1:28" ht="12.75" customHeight="1">
      <c r="A129" s="96">
        <v>45100</v>
      </c>
      <c r="B129" s="32" t="s">
        <v>1229</v>
      </c>
      <c r="C129" s="31" t="s">
        <v>1230</v>
      </c>
      <c r="D129" s="31" t="s">
        <v>1231</v>
      </c>
      <c r="E129" s="31" t="s">
        <v>601</v>
      </c>
      <c r="F129" s="97">
        <v>511720</v>
      </c>
      <c r="G129" s="32">
        <v>51.13</v>
      </c>
      <c r="H129" s="32" t="s">
        <v>603</v>
      </c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5"/>
      <c r="Z129" s="85"/>
      <c r="AA129" s="85"/>
      <c r="AB129" s="85"/>
    </row>
    <row r="130" spans="1:28" ht="12.75" customHeight="1">
      <c r="A130" s="96">
        <v>45100</v>
      </c>
      <c r="B130" s="32" t="s">
        <v>1075</v>
      </c>
      <c r="C130" s="31" t="s">
        <v>1076</v>
      </c>
      <c r="D130" s="31" t="s">
        <v>1074</v>
      </c>
      <c r="E130" s="31" t="s">
        <v>601</v>
      </c>
      <c r="F130" s="97">
        <v>2091872</v>
      </c>
      <c r="G130" s="32">
        <v>19.75</v>
      </c>
      <c r="H130" s="32" t="s">
        <v>603</v>
      </c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  <c r="V130" s="85"/>
      <c r="W130" s="85"/>
      <c r="X130" s="85"/>
      <c r="Y130" s="85"/>
      <c r="Z130" s="85"/>
      <c r="AA130" s="85"/>
      <c r="AB130" s="85"/>
    </row>
    <row r="131" spans="1:28" ht="12.75" customHeight="1">
      <c r="A131" s="96">
        <v>45100</v>
      </c>
      <c r="B131" s="32" t="s">
        <v>1075</v>
      </c>
      <c r="C131" s="31" t="s">
        <v>1076</v>
      </c>
      <c r="D131" s="31" t="s">
        <v>1115</v>
      </c>
      <c r="E131" s="31" t="s">
        <v>601</v>
      </c>
      <c r="F131" s="97">
        <v>1117937</v>
      </c>
      <c r="G131" s="32">
        <v>19.559999999999999</v>
      </c>
      <c r="H131" s="32" t="s">
        <v>603</v>
      </c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  <c r="V131" s="85"/>
      <c r="W131" s="85"/>
      <c r="X131" s="85"/>
      <c r="Y131" s="85"/>
      <c r="Z131" s="85"/>
      <c r="AA131" s="85"/>
      <c r="AB131" s="85"/>
    </row>
    <row r="132" spans="1:28" ht="12.75" customHeight="1">
      <c r="A132" s="96">
        <v>45100</v>
      </c>
      <c r="B132" s="32" t="s">
        <v>1075</v>
      </c>
      <c r="C132" s="31" t="s">
        <v>1076</v>
      </c>
      <c r="D132" s="31" t="s">
        <v>1110</v>
      </c>
      <c r="E132" s="31" t="s">
        <v>601</v>
      </c>
      <c r="F132" s="97">
        <v>1337781</v>
      </c>
      <c r="G132" s="32">
        <v>19.7</v>
      </c>
      <c r="H132" s="32" t="s">
        <v>603</v>
      </c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  <c r="V132" s="85"/>
      <c r="W132" s="85"/>
      <c r="X132" s="85"/>
      <c r="Y132" s="85"/>
      <c r="Z132" s="85"/>
      <c r="AA132" s="85"/>
      <c r="AB132" s="85"/>
    </row>
    <row r="133" spans="1:28" ht="12.75" customHeight="1">
      <c r="A133" s="96">
        <v>45100</v>
      </c>
      <c r="B133" s="32" t="s">
        <v>1075</v>
      </c>
      <c r="C133" s="31" t="s">
        <v>1076</v>
      </c>
      <c r="D133" s="31" t="s">
        <v>605</v>
      </c>
      <c r="E133" s="31" t="s">
        <v>601</v>
      </c>
      <c r="F133" s="97">
        <v>10053258</v>
      </c>
      <c r="G133" s="32">
        <v>19.440000000000001</v>
      </c>
      <c r="H133" s="32" t="s">
        <v>603</v>
      </c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85"/>
      <c r="T133" s="85"/>
      <c r="U133" s="85"/>
      <c r="V133" s="85"/>
      <c r="W133" s="85"/>
      <c r="X133" s="85"/>
      <c r="Y133" s="85"/>
      <c r="Z133" s="85"/>
      <c r="AA133" s="85"/>
      <c r="AB133" s="85"/>
    </row>
    <row r="134" spans="1:28" ht="12.75" customHeight="1">
      <c r="A134" s="96"/>
      <c r="B134" s="32"/>
      <c r="C134" s="31"/>
      <c r="D134" s="31"/>
      <c r="E134" s="31"/>
      <c r="F134" s="97"/>
      <c r="G134" s="32"/>
      <c r="H134" s="32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  <c r="AA134" s="85"/>
      <c r="AB134" s="85"/>
    </row>
    <row r="135" spans="1:28" ht="12.75" customHeight="1">
      <c r="A135" s="96"/>
      <c r="B135" s="32"/>
      <c r="C135" s="31"/>
      <c r="D135" s="31"/>
      <c r="E135" s="31"/>
      <c r="F135" s="97"/>
      <c r="G135" s="32"/>
      <c r="H135" s="32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  <c r="W135" s="85"/>
      <c r="X135" s="85"/>
      <c r="Y135" s="85"/>
      <c r="Z135" s="85"/>
      <c r="AA135" s="85"/>
      <c r="AB135" s="85"/>
    </row>
    <row r="136" spans="1:28" ht="12.75" customHeight="1">
      <c r="A136" s="96"/>
      <c r="B136" s="32"/>
      <c r="C136" s="31"/>
      <c r="D136" s="31"/>
      <c r="E136" s="31"/>
      <c r="F136" s="97"/>
      <c r="G136" s="32"/>
      <c r="H136" s="32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85"/>
      <c r="T136" s="85"/>
      <c r="U136" s="85"/>
      <c r="V136" s="85"/>
      <c r="W136" s="85"/>
      <c r="X136" s="85"/>
      <c r="Y136" s="85"/>
      <c r="Z136" s="85"/>
      <c r="AA136" s="85"/>
      <c r="AB136" s="85"/>
    </row>
    <row r="137" spans="1:28" ht="12.75" customHeight="1">
      <c r="A137" s="96"/>
      <c r="B137" s="32"/>
      <c r="C137" s="31"/>
      <c r="D137" s="31"/>
      <c r="E137" s="31"/>
      <c r="F137" s="97"/>
      <c r="G137" s="32"/>
      <c r="H137" s="32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  <c r="W137" s="85"/>
      <c r="X137" s="85"/>
      <c r="Y137" s="85"/>
      <c r="Z137" s="85"/>
      <c r="AA137" s="85"/>
      <c r="AB137" s="85"/>
    </row>
    <row r="138" spans="1:28" ht="12.75" customHeight="1">
      <c r="A138" s="96"/>
      <c r="B138" s="32"/>
      <c r="C138" s="31"/>
      <c r="D138" s="31"/>
      <c r="E138" s="31"/>
      <c r="F138" s="97"/>
      <c r="G138" s="32"/>
      <c r="H138" s="32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  <c r="AA138" s="85"/>
      <c r="AB138" s="85"/>
    </row>
    <row r="139" spans="1:28" ht="12.75" customHeight="1">
      <c r="A139" s="96"/>
      <c r="B139" s="32"/>
      <c r="C139" s="31"/>
      <c r="D139" s="31"/>
      <c r="E139" s="31"/>
      <c r="F139" s="97"/>
      <c r="G139" s="32"/>
      <c r="H139" s="32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85"/>
      <c r="T139" s="85"/>
      <c r="U139" s="85"/>
      <c r="V139" s="85"/>
      <c r="W139" s="85"/>
      <c r="X139" s="85"/>
      <c r="Y139" s="85"/>
      <c r="Z139" s="85"/>
      <c r="AA139" s="85"/>
      <c r="AB139" s="85"/>
    </row>
    <row r="140" spans="1:28" ht="12.75" customHeight="1">
      <c r="A140" s="96"/>
      <c r="B140" s="32"/>
      <c r="C140" s="31"/>
      <c r="D140" s="31"/>
      <c r="E140" s="31"/>
      <c r="F140" s="97"/>
      <c r="G140" s="32"/>
      <c r="H140" s="32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85"/>
      <c r="T140" s="85"/>
      <c r="U140" s="85"/>
      <c r="V140" s="85"/>
      <c r="W140" s="85"/>
      <c r="X140" s="85"/>
      <c r="Y140" s="85"/>
      <c r="Z140" s="85"/>
      <c r="AA140" s="85"/>
      <c r="AB140" s="85"/>
    </row>
    <row r="141" spans="1:28" ht="12.75" customHeight="1">
      <c r="A141" s="96"/>
      <c r="B141" s="32"/>
      <c r="C141" s="31"/>
      <c r="D141" s="31"/>
      <c r="E141" s="31"/>
      <c r="F141" s="97"/>
      <c r="G141" s="32"/>
      <c r="H141" s="32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85"/>
      <c r="T141" s="85"/>
      <c r="U141" s="85"/>
      <c r="V141" s="85"/>
      <c r="W141" s="85"/>
      <c r="X141" s="85"/>
      <c r="Y141" s="85"/>
      <c r="Z141" s="85"/>
      <c r="AA141" s="85"/>
      <c r="AB141" s="85"/>
    </row>
    <row r="142" spans="1:28" ht="12.75" customHeight="1">
      <c r="A142" s="96"/>
      <c r="B142" s="32"/>
      <c r="C142" s="31"/>
      <c r="D142" s="31"/>
      <c r="E142" s="31"/>
      <c r="F142" s="97"/>
      <c r="G142" s="32"/>
      <c r="H142" s="32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85"/>
      <c r="T142" s="85"/>
      <c r="U142" s="85"/>
      <c r="V142" s="85"/>
      <c r="W142" s="85"/>
      <c r="X142" s="85"/>
      <c r="Y142" s="85"/>
      <c r="Z142" s="85"/>
      <c r="AA142" s="85"/>
      <c r="AB142" s="85"/>
    </row>
    <row r="143" spans="1:28" ht="12.75" customHeight="1">
      <c r="A143" s="96"/>
      <c r="B143" s="32"/>
      <c r="C143" s="31"/>
      <c r="D143" s="31"/>
      <c r="E143" s="31"/>
      <c r="F143" s="97"/>
      <c r="G143" s="32"/>
      <c r="H143" s="32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85"/>
      <c r="T143" s="85"/>
      <c r="U143" s="85"/>
      <c r="V143" s="85"/>
      <c r="W143" s="85"/>
      <c r="X143" s="85"/>
      <c r="Y143" s="85"/>
      <c r="Z143" s="85"/>
      <c r="AA143" s="85"/>
      <c r="AB143" s="85"/>
    </row>
    <row r="144" spans="1:28" ht="12.75" customHeight="1">
      <c r="A144" s="96"/>
      <c r="B144" s="32"/>
      <c r="C144" s="31"/>
      <c r="D144" s="31"/>
      <c r="E144" s="31"/>
      <c r="F144" s="97"/>
      <c r="G144" s="32"/>
      <c r="H144" s="32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85"/>
      <c r="T144" s="85"/>
      <c r="U144" s="85"/>
      <c r="V144" s="85"/>
      <c r="W144" s="85"/>
      <c r="X144" s="85"/>
      <c r="Y144" s="85"/>
      <c r="Z144" s="85"/>
      <c r="AA144" s="85"/>
      <c r="AB144" s="85"/>
    </row>
    <row r="145" spans="1:28" ht="12.75" customHeight="1">
      <c r="A145" s="96"/>
      <c r="B145" s="32"/>
      <c r="C145" s="31"/>
      <c r="D145" s="31"/>
      <c r="E145" s="31"/>
      <c r="F145" s="97"/>
      <c r="G145" s="32"/>
      <c r="H145" s="32"/>
      <c r="I145" s="85"/>
      <c r="J145" s="85"/>
      <c r="K145" s="85"/>
      <c r="L145" s="85"/>
      <c r="M145" s="85"/>
      <c r="N145" s="85"/>
      <c r="O145" s="85"/>
      <c r="P145" s="85"/>
      <c r="Q145" s="85"/>
      <c r="R145" s="85"/>
      <c r="S145" s="85"/>
      <c r="T145" s="85"/>
      <c r="U145" s="85"/>
      <c r="V145" s="85"/>
      <c r="W145" s="85"/>
      <c r="X145" s="85"/>
      <c r="Y145" s="85"/>
      <c r="Z145" s="85"/>
      <c r="AA145" s="85"/>
      <c r="AB145" s="85"/>
    </row>
    <row r="146" spans="1:28" ht="12.75" customHeight="1">
      <c r="A146" s="96"/>
      <c r="B146" s="32"/>
      <c r="C146" s="31"/>
      <c r="D146" s="31"/>
      <c r="E146" s="31"/>
      <c r="F146" s="97"/>
      <c r="G146" s="32"/>
      <c r="H146" s="32"/>
      <c r="I146" s="85"/>
      <c r="J146" s="85"/>
      <c r="K146" s="85"/>
      <c r="L146" s="85"/>
      <c r="M146" s="85"/>
      <c r="N146" s="85"/>
      <c r="O146" s="85"/>
      <c r="P146" s="85"/>
      <c r="Q146" s="85"/>
      <c r="R146" s="85"/>
      <c r="S146" s="85"/>
      <c r="T146" s="85"/>
      <c r="U146" s="85"/>
      <c r="V146" s="85"/>
      <c r="W146" s="85"/>
      <c r="X146" s="85"/>
      <c r="Y146" s="85"/>
      <c r="Z146" s="85"/>
      <c r="AA146" s="85"/>
      <c r="AB146" s="85"/>
    </row>
    <row r="147" spans="1:28" ht="12.75" customHeight="1">
      <c r="A147" s="96"/>
      <c r="B147" s="32"/>
      <c r="C147" s="31"/>
      <c r="D147" s="31"/>
      <c r="E147" s="31"/>
      <c r="F147" s="97"/>
      <c r="G147" s="32"/>
      <c r="H147" s="32"/>
      <c r="I147" s="85"/>
      <c r="J147" s="85"/>
      <c r="K147" s="85"/>
      <c r="L147" s="85"/>
      <c r="M147" s="85"/>
      <c r="N147" s="85"/>
      <c r="O147" s="85"/>
      <c r="P147" s="85"/>
      <c r="Q147" s="85"/>
      <c r="R147" s="85"/>
      <c r="S147" s="85"/>
      <c r="T147" s="85"/>
      <c r="U147" s="85"/>
      <c r="V147" s="85"/>
      <c r="W147" s="85"/>
      <c r="X147" s="85"/>
      <c r="Y147" s="85"/>
      <c r="Z147" s="85"/>
      <c r="AA147" s="85"/>
      <c r="AB147" s="85"/>
    </row>
    <row r="148" spans="1:28" ht="12.75" customHeight="1">
      <c r="A148" s="96"/>
      <c r="B148" s="32"/>
      <c r="C148" s="31"/>
      <c r="D148" s="31"/>
      <c r="E148" s="31"/>
      <c r="F148" s="97"/>
      <c r="G148" s="32"/>
      <c r="H148" s="32"/>
      <c r="I148" s="85"/>
      <c r="J148" s="85"/>
      <c r="K148" s="85"/>
      <c r="L148" s="85"/>
      <c r="M148" s="85"/>
      <c r="N148" s="85"/>
      <c r="O148" s="85"/>
      <c r="P148" s="85"/>
      <c r="Q148" s="85"/>
      <c r="R148" s="85"/>
      <c r="S148" s="85"/>
      <c r="T148" s="85"/>
      <c r="U148" s="85"/>
      <c r="V148" s="85"/>
      <c r="W148" s="85"/>
      <c r="X148" s="85"/>
      <c r="Y148" s="85"/>
      <c r="Z148" s="85"/>
      <c r="AA148" s="85"/>
      <c r="AB148" s="85"/>
    </row>
    <row r="149" spans="1:28" ht="12.75" customHeight="1">
      <c r="A149" s="96"/>
      <c r="B149" s="32"/>
      <c r="C149" s="31"/>
      <c r="D149" s="31"/>
      <c r="E149" s="31"/>
      <c r="F149" s="97"/>
      <c r="G149" s="32"/>
      <c r="H149" s="32"/>
      <c r="I149" s="85"/>
      <c r="J149" s="85"/>
      <c r="K149" s="85"/>
      <c r="L149" s="85"/>
      <c r="M149" s="85"/>
      <c r="N149" s="85"/>
      <c r="O149" s="85"/>
      <c r="P149" s="85"/>
      <c r="Q149" s="85"/>
      <c r="R149" s="85"/>
      <c r="S149" s="85"/>
      <c r="T149" s="85"/>
      <c r="U149" s="85"/>
      <c r="V149" s="85"/>
      <c r="W149" s="85"/>
      <c r="X149" s="85"/>
      <c r="Y149" s="85"/>
      <c r="Z149" s="85"/>
      <c r="AA149" s="85"/>
      <c r="AB149" s="85"/>
    </row>
    <row r="150" spans="1:28" ht="12.75" customHeight="1">
      <c r="A150" s="96"/>
      <c r="B150" s="32"/>
      <c r="C150" s="31"/>
      <c r="D150" s="31"/>
      <c r="E150" s="31"/>
      <c r="F150" s="97"/>
      <c r="G150" s="32"/>
      <c r="H150" s="32"/>
      <c r="I150" s="85"/>
      <c r="J150" s="85"/>
      <c r="K150" s="85"/>
      <c r="L150" s="85"/>
      <c r="M150" s="85"/>
      <c r="N150" s="85"/>
      <c r="O150" s="85"/>
      <c r="P150" s="85"/>
      <c r="Q150" s="85"/>
      <c r="R150" s="85"/>
      <c r="S150" s="85"/>
      <c r="T150" s="85"/>
      <c r="U150" s="85"/>
      <c r="V150" s="85"/>
      <c r="W150" s="85"/>
      <c r="X150" s="85"/>
      <c r="Y150" s="85"/>
      <c r="Z150" s="85"/>
      <c r="AA150" s="85"/>
      <c r="AB150" s="85"/>
    </row>
    <row r="151" spans="1:28" ht="12.75" customHeight="1">
      <c r="A151" s="96"/>
      <c r="B151" s="32"/>
      <c r="C151" s="31"/>
      <c r="D151" s="31"/>
      <c r="E151" s="31"/>
      <c r="F151" s="97"/>
      <c r="G151" s="32"/>
      <c r="H151" s="32"/>
      <c r="I151" s="85"/>
      <c r="J151" s="85"/>
      <c r="K151" s="85"/>
      <c r="L151" s="85"/>
      <c r="M151" s="85"/>
      <c r="N151" s="85"/>
      <c r="O151" s="85"/>
      <c r="P151" s="85"/>
      <c r="Q151" s="85"/>
      <c r="R151" s="85"/>
      <c r="S151" s="85"/>
      <c r="T151" s="85"/>
      <c r="U151" s="85"/>
      <c r="V151" s="85"/>
      <c r="W151" s="85"/>
      <c r="X151" s="85"/>
      <c r="Y151" s="85"/>
      <c r="Z151" s="85"/>
      <c r="AA151" s="85"/>
      <c r="AB151" s="85"/>
    </row>
    <row r="152" spans="1:28" ht="12.75" customHeight="1">
      <c r="A152" s="96"/>
      <c r="B152" s="32"/>
      <c r="C152" s="31"/>
      <c r="D152" s="31"/>
      <c r="E152" s="31"/>
      <c r="F152" s="97"/>
      <c r="G152" s="32"/>
      <c r="H152" s="32"/>
      <c r="I152" s="85"/>
      <c r="J152" s="85"/>
      <c r="K152" s="85"/>
      <c r="L152" s="85"/>
      <c r="M152" s="85"/>
      <c r="N152" s="85"/>
      <c r="O152" s="85"/>
      <c r="P152" s="85"/>
      <c r="Q152" s="85"/>
      <c r="R152" s="85"/>
      <c r="S152" s="85"/>
      <c r="T152" s="85"/>
      <c r="U152" s="85"/>
      <c r="V152" s="85"/>
      <c r="W152" s="85"/>
      <c r="X152" s="85"/>
      <c r="Y152" s="85"/>
      <c r="Z152" s="85"/>
      <c r="AA152" s="85"/>
      <c r="AB152" s="85"/>
    </row>
    <row r="153" spans="1:28" ht="12.75" customHeight="1">
      <c r="A153" s="96"/>
      <c r="B153" s="32"/>
      <c r="C153" s="31"/>
      <c r="D153" s="31"/>
      <c r="E153" s="31"/>
      <c r="F153" s="97"/>
      <c r="G153" s="32"/>
      <c r="H153" s="32"/>
      <c r="I153" s="85"/>
      <c r="J153" s="85"/>
      <c r="K153" s="85"/>
      <c r="L153" s="85"/>
      <c r="M153" s="85"/>
      <c r="N153" s="85"/>
      <c r="O153" s="85"/>
      <c r="P153" s="85"/>
      <c r="Q153" s="85"/>
      <c r="R153" s="85"/>
      <c r="S153" s="85"/>
      <c r="T153" s="85"/>
      <c r="U153" s="85"/>
      <c r="V153" s="85"/>
      <c r="W153" s="85"/>
      <c r="X153" s="85"/>
      <c r="Y153" s="85"/>
      <c r="Z153" s="85"/>
      <c r="AA153" s="85"/>
      <c r="AB153" s="85"/>
    </row>
    <row r="154" spans="1:28" ht="12.75" customHeight="1">
      <c r="A154" s="96"/>
      <c r="B154" s="32"/>
      <c r="C154" s="31"/>
      <c r="D154" s="31"/>
      <c r="E154" s="31"/>
      <c r="F154" s="97"/>
      <c r="G154" s="32"/>
      <c r="H154" s="32"/>
      <c r="I154" s="85"/>
      <c r="J154" s="85"/>
      <c r="K154" s="85"/>
      <c r="L154" s="85"/>
      <c r="M154" s="85"/>
      <c r="N154" s="85"/>
      <c r="O154" s="85"/>
      <c r="P154" s="85"/>
      <c r="Q154" s="85"/>
      <c r="R154" s="85"/>
      <c r="S154" s="85"/>
      <c r="T154" s="85"/>
      <c r="U154" s="85"/>
      <c r="V154" s="85"/>
      <c r="W154" s="85"/>
      <c r="X154" s="85"/>
      <c r="Y154" s="85"/>
      <c r="Z154" s="85"/>
      <c r="AA154" s="85"/>
      <c r="AB154" s="85"/>
    </row>
    <row r="155" spans="1:28" ht="12.75" customHeight="1">
      <c r="A155" s="96"/>
      <c r="B155" s="32"/>
      <c r="C155" s="31"/>
      <c r="D155" s="31"/>
      <c r="E155" s="31"/>
      <c r="F155" s="97"/>
      <c r="G155" s="32"/>
      <c r="H155" s="32"/>
      <c r="I155" s="85"/>
      <c r="J155" s="85"/>
      <c r="K155" s="85"/>
      <c r="L155" s="85"/>
      <c r="M155" s="85"/>
      <c r="N155" s="85"/>
      <c r="O155" s="85"/>
      <c r="P155" s="85"/>
      <c r="Q155" s="85"/>
      <c r="R155" s="85"/>
      <c r="S155" s="85"/>
      <c r="T155" s="85"/>
      <c r="U155" s="85"/>
      <c r="V155" s="85"/>
      <c r="W155" s="85"/>
      <c r="X155" s="85"/>
      <c r="Y155" s="85"/>
      <c r="Z155" s="85"/>
      <c r="AA155" s="85"/>
      <c r="AB155" s="85"/>
    </row>
    <row r="156" spans="1:28" ht="12.75" customHeight="1">
      <c r="A156" s="96"/>
      <c r="B156" s="32"/>
      <c r="C156" s="31"/>
      <c r="D156" s="31"/>
      <c r="E156" s="31"/>
      <c r="F156" s="97"/>
      <c r="G156" s="32"/>
      <c r="H156" s="32"/>
      <c r="I156" s="85"/>
      <c r="J156" s="85"/>
      <c r="K156" s="85"/>
      <c r="L156" s="85"/>
      <c r="M156" s="85"/>
      <c r="N156" s="85"/>
      <c r="O156" s="85"/>
      <c r="P156" s="85"/>
      <c r="Q156" s="85"/>
      <c r="R156" s="85"/>
      <c r="S156" s="85"/>
      <c r="T156" s="85"/>
      <c r="U156" s="85"/>
      <c r="V156" s="85"/>
      <c r="W156" s="85"/>
      <c r="X156" s="85"/>
      <c r="Y156" s="85"/>
      <c r="Z156" s="85"/>
      <c r="AA156" s="85"/>
      <c r="AB156" s="85"/>
    </row>
    <row r="157" spans="1:28" ht="12.75" customHeight="1">
      <c r="A157" s="96"/>
      <c r="B157" s="32"/>
      <c r="C157" s="31"/>
      <c r="D157" s="31"/>
      <c r="E157" s="31"/>
      <c r="F157" s="97"/>
      <c r="G157" s="32"/>
      <c r="H157" s="32"/>
      <c r="I157" s="85"/>
      <c r="J157" s="85"/>
      <c r="K157" s="85"/>
      <c r="L157" s="85"/>
      <c r="M157" s="85"/>
      <c r="N157" s="85"/>
      <c r="O157" s="85"/>
      <c r="P157" s="85"/>
      <c r="Q157" s="85"/>
      <c r="R157" s="85"/>
      <c r="S157" s="85"/>
      <c r="T157" s="85"/>
      <c r="U157" s="85"/>
      <c r="V157" s="85"/>
      <c r="W157" s="85"/>
      <c r="X157" s="85"/>
      <c r="Y157" s="85"/>
      <c r="Z157" s="85"/>
      <c r="AA157" s="85"/>
      <c r="AB157" s="85"/>
    </row>
    <row r="158" spans="1:28" ht="12.75" customHeight="1">
      <c r="A158" s="96"/>
      <c r="B158" s="32"/>
      <c r="C158" s="31"/>
      <c r="D158" s="31"/>
      <c r="E158" s="31"/>
      <c r="F158" s="97"/>
      <c r="G158" s="32"/>
      <c r="H158" s="32"/>
      <c r="I158" s="85"/>
      <c r="J158" s="85"/>
      <c r="K158" s="85"/>
      <c r="L158" s="85"/>
      <c r="M158" s="85"/>
      <c r="N158" s="85"/>
      <c r="O158" s="85"/>
      <c r="P158" s="85"/>
      <c r="Q158" s="85"/>
      <c r="R158" s="85"/>
      <c r="S158" s="85"/>
      <c r="T158" s="85"/>
      <c r="U158" s="85"/>
      <c r="V158" s="85"/>
      <c r="W158" s="85"/>
      <c r="X158" s="85"/>
      <c r="Y158" s="85"/>
      <c r="Z158" s="85"/>
      <c r="AA158" s="85"/>
      <c r="AB158" s="85"/>
    </row>
    <row r="159" spans="1:28" ht="12.75" customHeight="1">
      <c r="A159" s="96"/>
      <c r="B159" s="32"/>
      <c r="C159" s="31"/>
      <c r="D159" s="31"/>
      <c r="E159" s="31"/>
      <c r="F159" s="97"/>
      <c r="G159" s="32"/>
      <c r="H159" s="32"/>
      <c r="I159" s="85"/>
      <c r="J159" s="85"/>
      <c r="K159" s="85"/>
      <c r="L159" s="85"/>
      <c r="M159" s="85"/>
      <c r="N159" s="85"/>
      <c r="O159" s="85"/>
      <c r="P159" s="85"/>
      <c r="Q159" s="85"/>
      <c r="R159" s="85"/>
      <c r="S159" s="85"/>
      <c r="T159" s="85"/>
      <c r="U159" s="85"/>
      <c r="V159" s="85"/>
      <c r="W159" s="85"/>
      <c r="X159" s="85"/>
      <c r="Y159" s="85"/>
      <c r="Z159" s="85"/>
      <c r="AA159" s="85"/>
      <c r="AB159" s="85"/>
    </row>
    <row r="160" spans="1:28" ht="12.75" customHeight="1">
      <c r="A160" s="96"/>
      <c r="B160" s="32"/>
      <c r="C160" s="31"/>
      <c r="D160" s="31"/>
      <c r="E160" s="31"/>
      <c r="F160" s="97"/>
      <c r="G160" s="32"/>
      <c r="H160" s="32"/>
      <c r="I160" s="85"/>
      <c r="J160" s="85"/>
      <c r="K160" s="85"/>
      <c r="L160" s="85"/>
      <c r="M160" s="85"/>
      <c r="N160" s="85"/>
      <c r="O160" s="85"/>
      <c r="P160" s="85"/>
      <c r="Q160" s="85"/>
      <c r="R160" s="85"/>
      <c r="S160" s="85"/>
      <c r="T160" s="85"/>
      <c r="U160" s="85"/>
      <c r="V160" s="85"/>
      <c r="W160" s="85"/>
      <c r="X160" s="85"/>
      <c r="Y160" s="85"/>
      <c r="Z160" s="85"/>
      <c r="AA160" s="85"/>
      <c r="AB160" s="85"/>
    </row>
    <row r="161" spans="1:28" ht="12.75" customHeight="1">
      <c r="A161" s="96"/>
      <c r="B161" s="32"/>
      <c r="C161" s="31"/>
      <c r="D161" s="31"/>
      <c r="E161" s="31"/>
      <c r="F161" s="97"/>
      <c r="G161" s="32"/>
      <c r="H161" s="32"/>
      <c r="I161" s="85"/>
      <c r="J161" s="85"/>
      <c r="K161" s="85"/>
      <c r="L161" s="85"/>
      <c r="M161" s="85"/>
      <c r="N161" s="85"/>
      <c r="O161" s="85"/>
      <c r="P161" s="85"/>
      <c r="Q161" s="85"/>
      <c r="R161" s="85"/>
      <c r="S161" s="85"/>
      <c r="T161" s="85"/>
      <c r="U161" s="85"/>
      <c r="V161" s="85"/>
      <c r="W161" s="85"/>
      <c r="X161" s="85"/>
      <c r="Y161" s="85"/>
      <c r="Z161" s="85"/>
      <c r="AA161" s="85"/>
      <c r="AB161" s="85"/>
    </row>
    <row r="162" spans="1:28" ht="12.75" customHeight="1">
      <c r="A162" s="96"/>
      <c r="B162" s="32"/>
      <c r="C162" s="31"/>
      <c r="D162" s="31"/>
      <c r="E162" s="31"/>
      <c r="F162" s="97"/>
      <c r="G162" s="32"/>
      <c r="H162" s="32"/>
      <c r="I162" s="85"/>
      <c r="J162" s="85"/>
      <c r="K162" s="85"/>
      <c r="L162" s="85"/>
      <c r="M162" s="85"/>
      <c r="N162" s="85"/>
      <c r="O162" s="85"/>
      <c r="P162" s="85"/>
      <c r="Q162" s="85"/>
      <c r="R162" s="85"/>
      <c r="S162" s="85"/>
      <c r="T162" s="85"/>
      <c r="U162" s="85"/>
      <c r="V162" s="85"/>
      <c r="W162" s="85"/>
      <c r="X162" s="85"/>
      <c r="Y162" s="85"/>
      <c r="Z162" s="85"/>
      <c r="AA162" s="85"/>
      <c r="AB162" s="85"/>
    </row>
    <row r="163" spans="1:28" ht="12.75" customHeight="1">
      <c r="A163" s="96"/>
      <c r="B163" s="32"/>
      <c r="C163" s="31"/>
      <c r="D163" s="31"/>
      <c r="E163" s="31"/>
      <c r="F163" s="97"/>
      <c r="G163" s="32"/>
      <c r="H163" s="32"/>
      <c r="I163" s="85"/>
      <c r="J163" s="85"/>
      <c r="K163" s="85"/>
      <c r="L163" s="85"/>
      <c r="M163" s="85"/>
      <c r="N163" s="85"/>
      <c r="O163" s="85"/>
      <c r="P163" s="85"/>
      <c r="Q163" s="85"/>
      <c r="R163" s="85"/>
      <c r="S163" s="85"/>
      <c r="T163" s="85"/>
      <c r="U163" s="85"/>
      <c r="V163" s="85"/>
      <c r="W163" s="85"/>
      <c r="X163" s="85"/>
      <c r="Y163" s="85"/>
      <c r="Z163" s="85"/>
      <c r="AA163" s="85"/>
      <c r="AB163" s="85"/>
    </row>
    <row r="164" spans="1:28" ht="12.75" customHeight="1">
      <c r="A164" s="96"/>
      <c r="B164" s="32"/>
      <c r="C164" s="31"/>
      <c r="D164" s="31"/>
      <c r="E164" s="31"/>
      <c r="F164" s="97"/>
      <c r="G164" s="32"/>
      <c r="H164" s="32"/>
      <c r="I164" s="85"/>
      <c r="J164" s="85"/>
      <c r="K164" s="85"/>
      <c r="L164" s="85"/>
      <c r="M164" s="85"/>
      <c r="N164" s="85"/>
      <c r="O164" s="85"/>
      <c r="P164" s="85"/>
      <c r="Q164" s="85"/>
      <c r="R164" s="85"/>
      <c r="S164" s="85"/>
      <c r="T164" s="85"/>
      <c r="U164" s="85"/>
      <c r="V164" s="85"/>
      <c r="W164" s="85"/>
      <c r="X164" s="85"/>
      <c r="Y164" s="85"/>
      <c r="Z164" s="85"/>
      <c r="AA164" s="85"/>
      <c r="AB164" s="85"/>
    </row>
    <row r="165" spans="1:28" ht="12.75" customHeight="1">
      <c r="A165" s="96"/>
      <c r="B165" s="32"/>
      <c r="C165" s="31"/>
      <c r="D165" s="31"/>
      <c r="E165" s="31"/>
      <c r="F165" s="97"/>
      <c r="G165" s="32"/>
      <c r="H165" s="32"/>
      <c r="I165" s="85"/>
      <c r="J165" s="85"/>
      <c r="K165" s="85"/>
      <c r="L165" s="85"/>
      <c r="M165" s="85"/>
      <c r="N165" s="85"/>
      <c r="O165" s="85"/>
      <c r="P165" s="85"/>
      <c r="Q165" s="85"/>
      <c r="R165" s="85"/>
      <c r="S165" s="85"/>
      <c r="T165" s="85"/>
      <c r="U165" s="85"/>
      <c r="V165" s="85"/>
      <c r="W165" s="85"/>
      <c r="X165" s="85"/>
      <c r="Y165" s="85"/>
      <c r="Z165" s="85"/>
      <c r="AA165" s="85"/>
      <c r="AB165" s="85"/>
    </row>
    <row r="166" spans="1:28" ht="12.75" customHeight="1">
      <c r="A166" s="96"/>
      <c r="B166" s="32"/>
      <c r="C166" s="31"/>
      <c r="D166" s="31"/>
      <c r="E166" s="31"/>
      <c r="F166" s="97"/>
      <c r="G166" s="32"/>
      <c r="H166" s="32"/>
      <c r="I166" s="85"/>
      <c r="J166" s="85"/>
      <c r="K166" s="85"/>
      <c r="L166" s="85"/>
      <c r="M166" s="85"/>
      <c r="N166" s="85"/>
      <c r="O166" s="85"/>
      <c r="P166" s="85"/>
      <c r="Q166" s="85"/>
      <c r="R166" s="85"/>
      <c r="S166" s="85"/>
      <c r="T166" s="85"/>
      <c r="U166" s="85"/>
      <c r="V166" s="85"/>
      <c r="W166" s="85"/>
      <c r="X166" s="85"/>
      <c r="Y166" s="85"/>
      <c r="Z166" s="85"/>
      <c r="AA166" s="85"/>
      <c r="AB166" s="85"/>
    </row>
    <row r="167" spans="1:28" ht="12.75" customHeight="1">
      <c r="A167" s="96"/>
      <c r="B167" s="32"/>
      <c r="C167" s="31"/>
      <c r="D167" s="31"/>
      <c r="E167" s="31"/>
      <c r="F167" s="97"/>
      <c r="G167" s="32"/>
      <c r="H167" s="32"/>
      <c r="I167" s="85"/>
      <c r="J167" s="85"/>
      <c r="K167" s="85"/>
      <c r="L167" s="85"/>
      <c r="M167" s="85"/>
      <c r="N167" s="85"/>
      <c r="O167" s="85"/>
      <c r="P167" s="85"/>
      <c r="Q167" s="85"/>
      <c r="R167" s="85"/>
      <c r="S167" s="85"/>
      <c r="T167" s="85"/>
      <c r="U167" s="85"/>
      <c r="V167" s="85"/>
      <c r="W167" s="85"/>
      <c r="X167" s="85"/>
      <c r="Y167" s="85"/>
      <c r="Z167" s="85"/>
      <c r="AA167" s="85"/>
      <c r="AB167" s="85"/>
    </row>
    <row r="168" spans="1:28" ht="12.75" customHeight="1">
      <c r="A168" s="96"/>
      <c r="B168" s="32"/>
      <c r="C168" s="31"/>
      <c r="D168" s="31"/>
      <c r="E168" s="31"/>
      <c r="F168" s="97"/>
      <c r="G168" s="32"/>
      <c r="H168" s="32"/>
      <c r="I168" s="85"/>
      <c r="J168" s="85"/>
      <c r="K168" s="85"/>
      <c r="L168" s="85"/>
      <c r="M168" s="85"/>
      <c r="N168" s="85"/>
      <c r="O168" s="85"/>
      <c r="P168" s="85"/>
      <c r="Q168" s="85"/>
      <c r="R168" s="85"/>
      <c r="S168" s="85"/>
      <c r="T168" s="85"/>
      <c r="U168" s="85"/>
      <c r="V168" s="85"/>
      <c r="W168" s="85"/>
      <c r="X168" s="85"/>
      <c r="Y168" s="85"/>
      <c r="Z168" s="85"/>
      <c r="AA168" s="85"/>
      <c r="AB168" s="85"/>
    </row>
    <row r="169" spans="1:28" ht="12.75" customHeight="1">
      <c r="A169" s="96"/>
      <c r="B169" s="32"/>
      <c r="C169" s="31"/>
      <c r="D169" s="31"/>
      <c r="E169" s="31"/>
      <c r="F169" s="97"/>
      <c r="G169" s="32"/>
      <c r="H169" s="32"/>
      <c r="I169" s="85"/>
      <c r="J169" s="85"/>
      <c r="K169" s="85"/>
      <c r="L169" s="85"/>
      <c r="M169" s="85"/>
      <c r="N169" s="85"/>
      <c r="O169" s="85"/>
      <c r="P169" s="85"/>
      <c r="Q169" s="85"/>
      <c r="R169" s="85"/>
      <c r="S169" s="85"/>
      <c r="T169" s="85"/>
      <c r="U169" s="85"/>
      <c r="V169" s="85"/>
      <c r="W169" s="85"/>
      <c r="X169" s="85"/>
      <c r="Y169" s="85"/>
      <c r="Z169" s="85"/>
      <c r="AA169" s="85"/>
      <c r="AB169" s="85"/>
    </row>
    <row r="170" spans="1:28" ht="12.75" customHeight="1">
      <c r="A170" s="96"/>
      <c r="B170" s="32"/>
      <c r="C170" s="31"/>
      <c r="D170" s="31"/>
      <c r="E170" s="31"/>
      <c r="F170" s="97"/>
      <c r="G170" s="32"/>
      <c r="H170" s="32"/>
      <c r="I170" s="85"/>
      <c r="J170" s="85"/>
      <c r="K170" s="85"/>
      <c r="L170" s="85"/>
      <c r="M170" s="85"/>
      <c r="N170" s="85"/>
      <c r="O170" s="85"/>
      <c r="P170" s="85"/>
      <c r="Q170" s="85"/>
      <c r="R170" s="85"/>
      <c r="S170" s="85"/>
      <c r="T170" s="85"/>
      <c r="U170" s="85"/>
      <c r="V170" s="85"/>
      <c r="W170" s="85"/>
      <c r="X170" s="85"/>
      <c r="Y170" s="85"/>
      <c r="Z170" s="85"/>
      <c r="AA170" s="85"/>
      <c r="AB170" s="85"/>
    </row>
    <row r="171" spans="1:28" ht="12.75" customHeight="1">
      <c r="A171" s="96"/>
      <c r="B171" s="32"/>
      <c r="C171" s="31"/>
      <c r="D171" s="31"/>
      <c r="E171" s="31"/>
      <c r="F171" s="97"/>
      <c r="G171" s="32"/>
      <c r="H171" s="32"/>
      <c r="I171" s="85"/>
      <c r="J171" s="85"/>
      <c r="K171" s="85"/>
      <c r="L171" s="85"/>
      <c r="M171" s="85"/>
      <c r="N171" s="85"/>
      <c r="O171" s="85"/>
      <c r="P171" s="85"/>
      <c r="Q171" s="85"/>
      <c r="R171" s="85"/>
      <c r="S171" s="85"/>
      <c r="T171" s="85"/>
      <c r="U171" s="85"/>
      <c r="V171" s="85"/>
      <c r="W171" s="85"/>
      <c r="X171" s="85"/>
      <c r="Y171" s="85"/>
      <c r="Z171" s="85"/>
      <c r="AA171" s="85"/>
      <c r="AB171" s="85"/>
    </row>
    <row r="172" spans="1:28" ht="12.75" customHeight="1">
      <c r="A172" s="96"/>
      <c r="B172" s="32"/>
      <c r="C172" s="31"/>
      <c r="D172" s="31"/>
      <c r="E172" s="31"/>
      <c r="F172" s="97"/>
      <c r="G172" s="32"/>
      <c r="H172" s="32"/>
      <c r="I172" s="85"/>
      <c r="J172" s="85"/>
      <c r="K172" s="85"/>
      <c r="L172" s="85"/>
      <c r="M172" s="85"/>
      <c r="N172" s="85"/>
      <c r="O172" s="85"/>
      <c r="P172" s="85"/>
      <c r="Q172" s="85"/>
      <c r="R172" s="85"/>
      <c r="S172" s="85"/>
      <c r="T172" s="85"/>
      <c r="U172" s="85"/>
      <c r="V172" s="85"/>
      <c r="W172" s="85"/>
      <c r="X172" s="85"/>
      <c r="Y172" s="85"/>
      <c r="Z172" s="85"/>
      <c r="AA172" s="85"/>
      <c r="AB172" s="85"/>
    </row>
    <row r="173" spans="1:28" ht="12.75" customHeight="1">
      <c r="A173" s="96"/>
      <c r="B173" s="32"/>
      <c r="C173" s="31"/>
      <c r="D173" s="31"/>
      <c r="E173" s="31"/>
      <c r="F173" s="97"/>
      <c r="G173" s="32"/>
      <c r="H173" s="32"/>
      <c r="I173" s="85"/>
      <c r="J173" s="85"/>
      <c r="K173" s="85"/>
      <c r="L173" s="85"/>
      <c r="M173" s="85"/>
      <c r="N173" s="85"/>
      <c r="O173" s="85"/>
      <c r="P173" s="85"/>
      <c r="Q173" s="85"/>
      <c r="R173" s="85"/>
      <c r="S173" s="85"/>
      <c r="T173" s="85"/>
      <c r="U173" s="85"/>
      <c r="V173" s="85"/>
      <c r="W173" s="85"/>
      <c r="X173" s="85"/>
      <c r="Y173" s="85"/>
      <c r="Z173" s="85"/>
      <c r="AA173" s="85"/>
      <c r="AB173" s="85"/>
    </row>
    <row r="174" spans="1:28" ht="12.75" customHeight="1">
      <c r="A174" s="96"/>
      <c r="B174" s="32"/>
      <c r="C174" s="31"/>
      <c r="D174" s="31"/>
      <c r="E174" s="31"/>
      <c r="F174" s="97"/>
      <c r="G174" s="32"/>
      <c r="H174" s="32"/>
      <c r="I174" s="85"/>
      <c r="J174" s="85"/>
      <c r="K174" s="85"/>
      <c r="L174" s="85"/>
      <c r="M174" s="85"/>
      <c r="N174" s="85"/>
      <c r="O174" s="85"/>
      <c r="P174" s="85"/>
      <c r="Q174" s="85"/>
      <c r="R174" s="85"/>
      <c r="S174" s="85"/>
      <c r="T174" s="85"/>
      <c r="U174" s="85"/>
      <c r="V174" s="85"/>
      <c r="W174" s="85"/>
      <c r="X174" s="85"/>
      <c r="Y174" s="85"/>
      <c r="Z174" s="85"/>
      <c r="AA174" s="85"/>
      <c r="AB174" s="85"/>
    </row>
    <row r="175" spans="1:28" ht="12.75" customHeight="1">
      <c r="A175" s="96"/>
      <c r="B175" s="32"/>
      <c r="C175" s="31"/>
      <c r="D175" s="31"/>
      <c r="E175" s="31"/>
      <c r="F175" s="97"/>
      <c r="G175" s="32"/>
      <c r="H175" s="32"/>
      <c r="I175" s="85"/>
      <c r="J175" s="85"/>
      <c r="K175" s="85"/>
      <c r="L175" s="85"/>
      <c r="M175" s="85"/>
      <c r="N175" s="85"/>
      <c r="O175" s="85"/>
      <c r="P175" s="85"/>
      <c r="Q175" s="85"/>
      <c r="R175" s="85"/>
      <c r="S175" s="85"/>
      <c r="T175" s="85"/>
      <c r="U175" s="85"/>
      <c r="V175" s="85"/>
      <c r="W175" s="85"/>
      <c r="X175" s="85"/>
      <c r="Y175" s="85"/>
      <c r="Z175" s="85"/>
      <c r="AA175" s="85"/>
      <c r="AB175" s="85"/>
    </row>
    <row r="176" spans="1:28" ht="12.75" customHeight="1">
      <c r="A176" s="96"/>
      <c r="B176" s="32"/>
      <c r="C176" s="31"/>
      <c r="D176" s="31"/>
      <c r="E176" s="31"/>
      <c r="F176" s="97"/>
      <c r="G176" s="32"/>
      <c r="H176" s="32"/>
      <c r="I176" s="85"/>
      <c r="J176" s="85"/>
      <c r="K176" s="85"/>
      <c r="L176" s="85"/>
      <c r="M176" s="85"/>
      <c r="N176" s="85"/>
      <c r="O176" s="85"/>
      <c r="P176" s="85"/>
      <c r="Q176" s="85"/>
      <c r="R176" s="85"/>
      <c r="S176" s="85"/>
      <c r="T176" s="85"/>
      <c r="U176" s="85"/>
      <c r="V176" s="85"/>
      <c r="W176" s="85"/>
      <c r="X176" s="85"/>
      <c r="Y176" s="85"/>
      <c r="Z176" s="85"/>
      <c r="AA176" s="85"/>
      <c r="AB176" s="85"/>
    </row>
    <row r="177" spans="1:28" ht="12.75" customHeight="1">
      <c r="A177" s="96"/>
      <c r="B177" s="32"/>
      <c r="C177" s="31"/>
      <c r="D177" s="31"/>
      <c r="E177" s="31"/>
      <c r="F177" s="97"/>
      <c r="G177" s="32"/>
      <c r="H177" s="32"/>
      <c r="I177" s="85"/>
      <c r="J177" s="85"/>
      <c r="K177" s="85"/>
      <c r="L177" s="85"/>
      <c r="M177" s="85"/>
      <c r="N177" s="85"/>
      <c r="O177" s="85"/>
      <c r="P177" s="85"/>
      <c r="Q177" s="85"/>
      <c r="R177" s="85"/>
      <c r="S177" s="85"/>
      <c r="T177" s="85"/>
      <c r="U177" s="85"/>
      <c r="V177" s="85"/>
      <c r="W177" s="85"/>
      <c r="X177" s="85"/>
      <c r="Y177" s="85"/>
      <c r="Z177" s="85"/>
      <c r="AA177" s="85"/>
      <c r="AB177" s="85"/>
    </row>
    <row r="178" spans="1:28" ht="12.75" customHeight="1">
      <c r="A178" s="96"/>
      <c r="B178" s="32"/>
      <c r="C178" s="31"/>
      <c r="D178" s="31"/>
      <c r="E178" s="31"/>
      <c r="F178" s="97"/>
      <c r="G178" s="32"/>
      <c r="H178" s="32"/>
      <c r="I178" s="85"/>
      <c r="J178" s="85"/>
      <c r="K178" s="85"/>
      <c r="L178" s="85"/>
      <c r="M178" s="85"/>
      <c r="N178" s="85"/>
      <c r="O178" s="85"/>
      <c r="P178" s="85"/>
      <c r="Q178" s="85"/>
      <c r="R178" s="85"/>
      <c r="S178" s="85"/>
      <c r="T178" s="85"/>
      <c r="U178" s="85"/>
      <c r="V178" s="85"/>
      <c r="W178" s="85"/>
      <c r="X178" s="85"/>
      <c r="Y178" s="85"/>
      <c r="Z178" s="85"/>
      <c r="AA178" s="85"/>
      <c r="AB178" s="85"/>
    </row>
    <row r="179" spans="1:28" ht="12.75" customHeight="1">
      <c r="A179" s="96"/>
      <c r="B179" s="32"/>
      <c r="C179" s="31"/>
      <c r="D179" s="31"/>
      <c r="E179" s="31"/>
      <c r="F179" s="97"/>
      <c r="G179" s="32"/>
      <c r="H179" s="32"/>
      <c r="I179" s="85"/>
      <c r="J179" s="85"/>
      <c r="K179" s="85"/>
      <c r="L179" s="85"/>
      <c r="M179" s="85"/>
      <c r="N179" s="85"/>
      <c r="O179" s="85"/>
      <c r="P179" s="85"/>
      <c r="Q179" s="85"/>
      <c r="R179" s="85"/>
      <c r="S179" s="85"/>
      <c r="T179" s="85"/>
      <c r="U179" s="85"/>
      <c r="V179" s="85"/>
      <c r="W179" s="85"/>
      <c r="X179" s="85"/>
      <c r="Y179" s="85"/>
      <c r="Z179" s="85"/>
      <c r="AA179" s="85"/>
      <c r="AB179" s="85"/>
    </row>
    <row r="180" spans="1:28" ht="12.75" customHeight="1">
      <c r="A180" s="96"/>
      <c r="B180" s="32"/>
      <c r="C180" s="31"/>
      <c r="D180" s="31"/>
      <c r="E180" s="31"/>
      <c r="F180" s="97"/>
      <c r="G180" s="32"/>
      <c r="H180" s="32"/>
      <c r="I180" s="85"/>
      <c r="J180" s="85"/>
      <c r="K180" s="85"/>
      <c r="L180" s="85"/>
      <c r="M180" s="85"/>
      <c r="N180" s="85"/>
      <c r="O180" s="85"/>
      <c r="P180" s="85"/>
      <c r="Q180" s="85"/>
      <c r="R180" s="85"/>
      <c r="S180" s="85"/>
      <c r="T180" s="85"/>
      <c r="U180" s="85"/>
      <c r="V180" s="85"/>
      <c r="W180" s="85"/>
      <c r="X180" s="85"/>
      <c r="Y180" s="85"/>
      <c r="Z180" s="85"/>
      <c r="AA180" s="85"/>
      <c r="AB180" s="85"/>
    </row>
    <row r="181" spans="1:28" ht="12.75" customHeight="1">
      <c r="A181" s="96"/>
      <c r="B181" s="32"/>
      <c r="C181" s="31"/>
      <c r="D181" s="31"/>
      <c r="E181" s="31"/>
      <c r="F181" s="97"/>
      <c r="G181" s="32"/>
      <c r="H181" s="32"/>
      <c r="I181" s="85"/>
      <c r="J181" s="85"/>
      <c r="K181" s="85"/>
      <c r="L181" s="85"/>
      <c r="M181" s="85"/>
      <c r="N181" s="85"/>
      <c r="O181" s="85"/>
      <c r="P181" s="85"/>
      <c r="Q181" s="85"/>
      <c r="R181" s="85"/>
      <c r="S181" s="85"/>
      <c r="T181" s="85"/>
      <c r="U181" s="85"/>
      <c r="V181" s="85"/>
      <c r="W181" s="85"/>
      <c r="X181" s="85"/>
      <c r="Y181" s="85"/>
      <c r="Z181" s="85"/>
      <c r="AA181" s="85"/>
      <c r="AB181" s="85"/>
    </row>
    <row r="182" spans="1:28" ht="12.75" customHeight="1">
      <c r="A182" s="96"/>
      <c r="B182" s="32"/>
      <c r="C182" s="31"/>
      <c r="D182" s="31"/>
      <c r="E182" s="31"/>
      <c r="F182" s="97"/>
      <c r="G182" s="32"/>
      <c r="H182" s="32"/>
      <c r="I182" s="85"/>
      <c r="J182" s="85"/>
      <c r="K182" s="85"/>
      <c r="L182" s="85"/>
      <c r="M182" s="85"/>
      <c r="N182" s="85"/>
      <c r="O182" s="85"/>
      <c r="P182" s="85"/>
      <c r="Q182" s="85"/>
      <c r="R182" s="85"/>
      <c r="S182" s="85"/>
      <c r="T182" s="85"/>
      <c r="U182" s="85"/>
      <c r="V182" s="85"/>
      <c r="W182" s="85"/>
      <c r="X182" s="85"/>
      <c r="Y182" s="85"/>
      <c r="Z182" s="85"/>
      <c r="AA182" s="85"/>
      <c r="AB182" s="85"/>
    </row>
    <row r="183" spans="1:28" ht="12.75" customHeight="1">
      <c r="A183" s="96"/>
      <c r="B183" s="32"/>
      <c r="C183" s="31"/>
      <c r="D183" s="31"/>
      <c r="E183" s="31"/>
      <c r="F183" s="97"/>
      <c r="G183" s="32"/>
      <c r="H183" s="32"/>
      <c r="I183" s="85"/>
      <c r="J183" s="85"/>
      <c r="K183" s="85"/>
      <c r="L183" s="85"/>
      <c r="M183" s="85"/>
      <c r="N183" s="85"/>
      <c r="O183" s="85"/>
      <c r="P183" s="85"/>
      <c r="Q183" s="85"/>
      <c r="R183" s="85"/>
      <c r="S183" s="85"/>
      <c r="T183" s="85"/>
      <c r="U183" s="85"/>
      <c r="V183" s="85"/>
      <c r="W183" s="85"/>
      <c r="X183" s="85"/>
      <c r="Y183" s="85"/>
      <c r="Z183" s="85"/>
      <c r="AA183" s="85"/>
      <c r="AB183" s="85"/>
    </row>
    <row r="184" spans="1:28" ht="12.75" customHeight="1">
      <c r="A184" s="96"/>
      <c r="B184" s="32"/>
      <c r="C184" s="31"/>
      <c r="D184" s="31"/>
      <c r="E184" s="31"/>
      <c r="F184" s="97"/>
      <c r="G184" s="32"/>
      <c r="H184" s="32"/>
      <c r="I184" s="85"/>
      <c r="J184" s="85"/>
      <c r="K184" s="85"/>
      <c r="L184" s="85"/>
      <c r="M184" s="85"/>
      <c r="N184" s="85"/>
      <c r="O184" s="85"/>
      <c r="P184" s="85"/>
      <c r="Q184" s="85"/>
      <c r="R184" s="85"/>
      <c r="S184" s="85"/>
      <c r="T184" s="85"/>
      <c r="U184" s="85"/>
      <c r="V184" s="85"/>
      <c r="W184" s="85"/>
      <c r="X184" s="85"/>
      <c r="Y184" s="85"/>
      <c r="Z184" s="85"/>
      <c r="AA184" s="85"/>
      <c r="AB184" s="85"/>
    </row>
    <row r="185" spans="1:28" ht="12.75" customHeight="1">
      <c r="A185" s="96"/>
      <c r="B185" s="32"/>
      <c r="C185" s="31"/>
      <c r="D185" s="31"/>
      <c r="E185" s="31"/>
      <c r="F185" s="97"/>
      <c r="G185" s="32"/>
      <c r="H185" s="32"/>
      <c r="I185" s="85"/>
      <c r="J185" s="85"/>
      <c r="K185" s="85"/>
      <c r="L185" s="85"/>
      <c r="M185" s="85"/>
      <c r="N185" s="85"/>
      <c r="O185" s="85"/>
      <c r="P185" s="85"/>
      <c r="Q185" s="85"/>
      <c r="R185" s="85"/>
      <c r="S185" s="85"/>
      <c r="T185" s="85"/>
      <c r="U185" s="85"/>
      <c r="V185" s="85"/>
      <c r="W185" s="85"/>
      <c r="X185" s="85"/>
      <c r="Y185" s="85"/>
      <c r="Z185" s="85"/>
      <c r="AA185" s="85"/>
      <c r="AB185" s="85"/>
    </row>
    <row r="186" spans="1:28" ht="12.75" customHeight="1">
      <c r="A186" s="96"/>
      <c r="B186" s="32"/>
      <c r="C186" s="31"/>
      <c r="D186" s="31"/>
      <c r="E186" s="31"/>
      <c r="F186" s="97"/>
      <c r="G186" s="32"/>
      <c r="H186" s="32"/>
      <c r="I186" s="85"/>
      <c r="J186" s="85"/>
      <c r="K186" s="85"/>
      <c r="L186" s="85"/>
      <c r="M186" s="85"/>
      <c r="N186" s="85"/>
      <c r="O186" s="85"/>
      <c r="P186" s="85"/>
      <c r="Q186" s="85"/>
      <c r="R186" s="85"/>
      <c r="S186" s="85"/>
      <c r="T186" s="85"/>
      <c r="U186" s="85"/>
      <c r="V186" s="85"/>
      <c r="W186" s="85"/>
      <c r="X186" s="85"/>
      <c r="Y186" s="85"/>
      <c r="Z186" s="85"/>
      <c r="AA186" s="85"/>
      <c r="AB186" s="85"/>
    </row>
    <row r="187" spans="1:28" ht="12.75" customHeight="1">
      <c r="A187" s="96"/>
      <c r="B187" s="32"/>
      <c r="C187" s="31"/>
      <c r="D187" s="31"/>
      <c r="E187" s="31"/>
      <c r="F187" s="97"/>
      <c r="G187" s="32"/>
      <c r="H187" s="32"/>
      <c r="I187" s="85"/>
      <c r="J187" s="85"/>
      <c r="K187" s="85"/>
      <c r="L187" s="85"/>
      <c r="M187" s="85"/>
      <c r="N187" s="85"/>
      <c r="O187" s="85"/>
      <c r="P187" s="85"/>
      <c r="Q187" s="85"/>
      <c r="R187" s="85"/>
      <c r="S187" s="85"/>
      <c r="T187" s="85"/>
      <c r="U187" s="85"/>
      <c r="V187" s="85"/>
      <c r="W187" s="85"/>
      <c r="X187" s="85"/>
      <c r="Y187" s="85"/>
      <c r="Z187" s="85"/>
      <c r="AA187" s="85"/>
      <c r="AB187" s="85"/>
    </row>
    <row r="188" spans="1:28" ht="12.75" customHeight="1">
      <c r="A188" s="96"/>
      <c r="B188" s="32"/>
      <c r="C188" s="31"/>
      <c r="D188" s="31"/>
      <c r="E188" s="31"/>
      <c r="F188" s="97"/>
      <c r="G188" s="32"/>
      <c r="H188" s="32"/>
      <c r="I188" s="85"/>
      <c r="J188" s="85"/>
      <c r="K188" s="85"/>
      <c r="L188" s="85"/>
      <c r="M188" s="85"/>
      <c r="N188" s="85"/>
      <c r="O188" s="85"/>
      <c r="P188" s="85"/>
      <c r="Q188" s="85"/>
      <c r="R188" s="85"/>
      <c r="S188" s="85"/>
      <c r="T188" s="85"/>
      <c r="U188" s="85"/>
      <c r="V188" s="85"/>
      <c r="W188" s="85"/>
      <c r="X188" s="85"/>
      <c r="Y188" s="85"/>
      <c r="Z188" s="85"/>
      <c r="AA188" s="85"/>
      <c r="AB188" s="85"/>
    </row>
    <row r="189" spans="1:28" ht="12.75" customHeight="1">
      <c r="A189" s="96"/>
      <c r="B189" s="32"/>
      <c r="C189" s="31"/>
      <c r="D189" s="31"/>
      <c r="E189" s="31"/>
      <c r="F189" s="97"/>
      <c r="G189" s="32"/>
      <c r="H189" s="32"/>
      <c r="I189" s="85"/>
      <c r="J189" s="85"/>
      <c r="K189" s="85"/>
      <c r="L189" s="85"/>
      <c r="M189" s="85"/>
      <c r="N189" s="85"/>
      <c r="O189" s="85"/>
      <c r="P189" s="85"/>
      <c r="Q189" s="85"/>
      <c r="R189" s="85"/>
      <c r="S189" s="85"/>
      <c r="T189" s="85"/>
      <c r="U189" s="85"/>
      <c r="V189" s="85"/>
      <c r="W189" s="85"/>
      <c r="X189" s="85"/>
      <c r="Y189" s="85"/>
      <c r="Z189" s="85"/>
      <c r="AA189" s="85"/>
      <c r="AB189" s="85"/>
    </row>
    <row r="190" spans="1:28" ht="12.75" customHeight="1">
      <c r="A190" s="96"/>
      <c r="B190" s="32"/>
      <c r="C190" s="31"/>
      <c r="D190" s="31"/>
      <c r="E190" s="31"/>
      <c r="F190" s="97"/>
      <c r="G190" s="32"/>
      <c r="H190" s="32"/>
      <c r="I190" s="85"/>
      <c r="J190" s="85"/>
      <c r="K190" s="85"/>
      <c r="L190" s="85"/>
      <c r="M190" s="85"/>
      <c r="N190" s="85"/>
      <c r="O190" s="85"/>
      <c r="P190" s="85"/>
      <c r="Q190" s="85"/>
      <c r="R190" s="85"/>
      <c r="S190" s="85"/>
      <c r="T190" s="85"/>
      <c r="U190" s="85"/>
      <c r="V190" s="85"/>
      <c r="W190" s="85"/>
      <c r="X190" s="85"/>
      <c r="Y190" s="85"/>
      <c r="Z190" s="85"/>
      <c r="AA190" s="85"/>
      <c r="AB190" s="85"/>
    </row>
    <row r="191" spans="1:28" ht="12.75" customHeight="1">
      <c r="A191" s="96"/>
      <c r="B191" s="32"/>
      <c r="C191" s="31"/>
      <c r="D191" s="31"/>
      <c r="E191" s="31"/>
      <c r="F191" s="97"/>
      <c r="G191" s="32"/>
      <c r="H191" s="32"/>
      <c r="I191" s="85"/>
      <c r="J191" s="85"/>
      <c r="K191" s="85"/>
      <c r="L191" s="85"/>
      <c r="M191" s="85"/>
      <c r="N191" s="85"/>
      <c r="O191" s="85"/>
      <c r="P191" s="85"/>
      <c r="Q191" s="85"/>
      <c r="R191" s="85"/>
      <c r="S191" s="85"/>
      <c r="T191" s="85"/>
      <c r="U191" s="85"/>
      <c r="V191" s="85"/>
      <c r="W191" s="85"/>
      <c r="X191" s="85"/>
      <c r="Y191" s="85"/>
      <c r="Z191" s="85"/>
      <c r="AA191" s="85"/>
      <c r="AB191" s="85"/>
    </row>
    <row r="192" spans="1:28" ht="12.75" customHeight="1">
      <c r="A192" s="96"/>
      <c r="B192" s="32"/>
      <c r="C192" s="31"/>
      <c r="D192" s="31"/>
      <c r="E192" s="31"/>
      <c r="F192" s="97"/>
      <c r="G192" s="32"/>
      <c r="H192" s="32"/>
      <c r="I192" s="85"/>
      <c r="J192" s="85"/>
      <c r="K192" s="85"/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  <c r="X192" s="85"/>
      <c r="Y192" s="85"/>
      <c r="Z192" s="85"/>
      <c r="AA192" s="85"/>
      <c r="AB192" s="85"/>
    </row>
    <row r="193" spans="1:28" ht="12.75" customHeight="1">
      <c r="A193" s="96"/>
      <c r="B193" s="32"/>
      <c r="C193" s="31"/>
      <c r="D193" s="31"/>
      <c r="E193" s="31"/>
      <c r="F193" s="97"/>
      <c r="G193" s="32"/>
      <c r="H193" s="32"/>
      <c r="I193" s="85"/>
      <c r="J193" s="85"/>
      <c r="K193" s="85"/>
      <c r="L193" s="85"/>
      <c r="M193" s="85"/>
      <c r="N193" s="85"/>
      <c r="O193" s="85"/>
      <c r="P193" s="85"/>
      <c r="Q193" s="85"/>
      <c r="R193" s="85"/>
      <c r="S193" s="85"/>
      <c r="T193" s="85"/>
      <c r="U193" s="85"/>
      <c r="V193" s="85"/>
      <c r="W193" s="85"/>
      <c r="X193" s="85"/>
      <c r="Y193" s="85"/>
      <c r="Z193" s="85"/>
      <c r="AA193" s="85"/>
      <c r="AB193" s="85"/>
    </row>
    <row r="194" spans="1:28" ht="12.75" customHeight="1">
      <c r="A194" s="96"/>
      <c r="B194" s="32"/>
      <c r="C194" s="31"/>
      <c r="D194" s="31"/>
      <c r="E194" s="31"/>
      <c r="F194" s="97"/>
      <c r="G194" s="32"/>
      <c r="H194" s="32"/>
      <c r="I194" s="85"/>
      <c r="J194" s="85"/>
      <c r="K194" s="85"/>
      <c r="L194" s="85"/>
      <c r="M194" s="85"/>
      <c r="N194" s="85"/>
      <c r="O194" s="85"/>
      <c r="P194" s="85"/>
      <c r="Q194" s="85"/>
      <c r="R194" s="85"/>
      <c r="S194" s="85"/>
      <c r="T194" s="85"/>
      <c r="U194" s="85"/>
      <c r="V194" s="85"/>
      <c r="W194" s="85"/>
      <c r="X194" s="85"/>
      <c r="Y194" s="85"/>
      <c r="Z194" s="85"/>
      <c r="AA194" s="85"/>
      <c r="AB194" s="85"/>
    </row>
    <row r="195" spans="1:28" ht="12.75" customHeight="1">
      <c r="A195" s="96"/>
      <c r="B195" s="32"/>
      <c r="C195" s="31"/>
      <c r="D195" s="31"/>
      <c r="E195" s="31"/>
      <c r="F195" s="97"/>
      <c r="G195" s="32"/>
      <c r="H195" s="32"/>
      <c r="I195" s="85"/>
      <c r="J195" s="85"/>
      <c r="K195" s="85"/>
      <c r="L195" s="85"/>
      <c r="M195" s="85"/>
      <c r="N195" s="85"/>
      <c r="O195" s="85"/>
      <c r="P195" s="85"/>
      <c r="Q195" s="85"/>
      <c r="R195" s="85"/>
      <c r="S195" s="85"/>
      <c r="T195" s="85"/>
      <c r="U195" s="85"/>
      <c r="V195" s="85"/>
      <c r="W195" s="85"/>
      <c r="X195" s="85"/>
      <c r="Y195" s="85"/>
      <c r="Z195" s="85"/>
      <c r="AA195" s="85"/>
      <c r="AB195" s="85"/>
    </row>
    <row r="196" spans="1:28" ht="12.75" customHeight="1">
      <c r="A196" s="96"/>
      <c r="B196" s="32"/>
      <c r="C196" s="31"/>
      <c r="D196" s="31"/>
      <c r="E196" s="31"/>
      <c r="F196" s="97"/>
      <c r="G196" s="32"/>
      <c r="H196" s="32"/>
      <c r="I196" s="85"/>
      <c r="J196" s="85"/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5"/>
      <c r="W196" s="85"/>
      <c r="X196" s="85"/>
      <c r="Y196" s="85"/>
      <c r="Z196" s="85"/>
      <c r="AA196" s="85"/>
      <c r="AB196" s="85"/>
    </row>
    <row r="197" spans="1:28" ht="12.75" customHeight="1">
      <c r="A197" s="96"/>
      <c r="B197" s="32"/>
      <c r="C197" s="31"/>
      <c r="D197" s="31"/>
      <c r="E197" s="31"/>
      <c r="F197" s="97"/>
      <c r="G197" s="32"/>
      <c r="H197" s="32"/>
      <c r="I197" s="85"/>
      <c r="J197" s="85"/>
      <c r="K197" s="85"/>
      <c r="L197" s="85"/>
      <c r="M197" s="85"/>
      <c r="N197" s="85"/>
      <c r="O197" s="85"/>
      <c r="P197" s="85"/>
      <c r="Q197" s="85"/>
      <c r="R197" s="85"/>
      <c r="S197" s="85"/>
      <c r="T197" s="85"/>
      <c r="U197" s="85"/>
      <c r="V197" s="85"/>
      <c r="W197" s="85"/>
      <c r="X197" s="85"/>
      <c r="Y197" s="85"/>
      <c r="Z197" s="85"/>
      <c r="AA197" s="85"/>
      <c r="AB197" s="85"/>
    </row>
    <row r="198" spans="1:28" ht="12.75" customHeight="1">
      <c r="A198" s="96"/>
      <c r="B198" s="32"/>
      <c r="C198" s="31"/>
      <c r="D198" s="31"/>
      <c r="E198" s="31"/>
      <c r="F198" s="97"/>
      <c r="G198" s="32"/>
      <c r="H198" s="32"/>
      <c r="I198" s="85"/>
      <c r="J198" s="85"/>
      <c r="K198" s="85"/>
      <c r="L198" s="85"/>
      <c r="M198" s="85"/>
      <c r="N198" s="85"/>
      <c r="O198" s="85"/>
      <c r="P198" s="85"/>
      <c r="Q198" s="85"/>
      <c r="R198" s="85"/>
      <c r="S198" s="85"/>
      <c r="T198" s="85"/>
      <c r="U198" s="85"/>
      <c r="V198" s="85"/>
      <c r="W198" s="85"/>
      <c r="X198" s="85"/>
      <c r="Y198" s="85"/>
      <c r="Z198" s="85"/>
      <c r="AA198" s="85"/>
      <c r="AB198" s="85"/>
    </row>
    <row r="199" spans="1:28" ht="12.75" customHeight="1">
      <c r="A199" s="96"/>
      <c r="B199" s="32"/>
      <c r="C199" s="31"/>
      <c r="D199" s="31"/>
      <c r="E199" s="31"/>
      <c r="F199" s="97"/>
      <c r="G199" s="32"/>
      <c r="H199" s="32"/>
      <c r="I199" s="85"/>
      <c r="J199" s="85"/>
      <c r="K199" s="85"/>
      <c r="L199" s="85"/>
      <c r="M199" s="85"/>
      <c r="N199" s="85"/>
      <c r="O199" s="85"/>
      <c r="P199" s="85"/>
      <c r="Q199" s="85"/>
      <c r="R199" s="85"/>
      <c r="S199" s="85"/>
      <c r="T199" s="85"/>
      <c r="U199" s="85"/>
      <c r="V199" s="85"/>
      <c r="W199" s="85"/>
      <c r="X199" s="85"/>
      <c r="Y199" s="85"/>
      <c r="Z199" s="85"/>
      <c r="AA199" s="85"/>
      <c r="AB199" s="85"/>
    </row>
    <row r="200" spans="1:28" ht="12.75" customHeight="1">
      <c r="A200" s="96"/>
      <c r="B200" s="32"/>
      <c r="C200" s="31"/>
      <c r="D200" s="31"/>
      <c r="E200" s="31"/>
      <c r="F200" s="97"/>
      <c r="G200" s="32"/>
      <c r="H200" s="32"/>
      <c r="I200" s="85"/>
      <c r="J200" s="85"/>
      <c r="K200" s="85"/>
      <c r="L200" s="85"/>
      <c r="M200" s="85"/>
      <c r="N200" s="85"/>
      <c r="O200" s="85"/>
      <c r="P200" s="85"/>
      <c r="Q200" s="85"/>
      <c r="R200" s="85"/>
      <c r="S200" s="85"/>
      <c r="T200" s="85"/>
      <c r="U200" s="85"/>
      <c r="V200" s="85"/>
      <c r="W200" s="85"/>
      <c r="X200" s="85"/>
      <c r="Y200" s="85"/>
      <c r="Z200" s="85"/>
      <c r="AA200" s="85"/>
      <c r="AB200" s="85"/>
    </row>
    <row r="201" spans="1:28" ht="12.75" customHeight="1">
      <c r="A201" s="96"/>
      <c r="B201" s="32"/>
      <c r="C201" s="31"/>
      <c r="D201" s="31"/>
      <c r="E201" s="31"/>
      <c r="F201" s="97"/>
      <c r="G201" s="32"/>
      <c r="H201" s="32"/>
      <c r="I201" s="85"/>
      <c r="J201" s="85"/>
      <c r="K201" s="85"/>
      <c r="L201" s="85"/>
      <c r="M201" s="85"/>
      <c r="N201" s="85"/>
      <c r="O201" s="85"/>
      <c r="P201" s="85"/>
      <c r="Q201" s="85"/>
      <c r="R201" s="85"/>
      <c r="S201" s="85"/>
      <c r="T201" s="85"/>
      <c r="U201" s="85"/>
      <c r="V201" s="85"/>
      <c r="W201" s="85"/>
      <c r="X201" s="85"/>
      <c r="Y201" s="85"/>
      <c r="Z201" s="85"/>
      <c r="AA201" s="85"/>
      <c r="AB201" s="85"/>
    </row>
    <row r="202" spans="1:28" ht="12.75" customHeight="1">
      <c r="A202" s="96"/>
      <c r="B202" s="32"/>
      <c r="C202" s="31"/>
      <c r="D202" s="31"/>
      <c r="E202" s="31"/>
      <c r="F202" s="97"/>
      <c r="G202" s="32"/>
      <c r="H202" s="32"/>
      <c r="I202" s="85"/>
      <c r="J202" s="85"/>
      <c r="K202" s="85"/>
      <c r="L202" s="85"/>
      <c r="M202" s="85"/>
      <c r="N202" s="85"/>
      <c r="O202" s="85"/>
      <c r="P202" s="85"/>
      <c r="Q202" s="85"/>
      <c r="R202" s="85"/>
      <c r="S202" s="85"/>
      <c r="T202" s="85"/>
      <c r="U202" s="85"/>
      <c r="V202" s="85"/>
      <c r="W202" s="85"/>
      <c r="X202" s="85"/>
      <c r="Y202" s="85"/>
      <c r="Z202" s="85"/>
      <c r="AA202" s="85"/>
      <c r="AB202" s="85"/>
    </row>
    <row r="203" spans="1:28" ht="12.75" customHeight="1">
      <c r="A203" s="96"/>
      <c r="B203" s="32"/>
      <c r="C203" s="31"/>
      <c r="D203" s="31"/>
      <c r="E203" s="31"/>
      <c r="F203" s="97"/>
      <c r="G203" s="32"/>
      <c r="H203" s="32"/>
      <c r="I203" s="85"/>
      <c r="J203" s="85"/>
      <c r="K203" s="85"/>
      <c r="L203" s="85"/>
      <c r="M203" s="85"/>
      <c r="N203" s="85"/>
      <c r="O203" s="85"/>
      <c r="P203" s="85"/>
      <c r="Q203" s="85"/>
      <c r="R203" s="85"/>
      <c r="S203" s="85"/>
      <c r="T203" s="85"/>
      <c r="U203" s="85"/>
      <c r="V203" s="85"/>
      <c r="W203" s="85"/>
      <c r="X203" s="85"/>
      <c r="Y203" s="85"/>
      <c r="Z203" s="85"/>
      <c r="AA203" s="85"/>
      <c r="AB203" s="85"/>
    </row>
    <row r="204" spans="1:28" ht="12.75" customHeight="1">
      <c r="A204" s="96"/>
      <c r="B204" s="32"/>
      <c r="C204" s="31"/>
      <c r="D204" s="31"/>
      <c r="E204" s="31"/>
      <c r="F204" s="97"/>
      <c r="G204" s="32"/>
      <c r="H204" s="32"/>
      <c r="I204" s="85"/>
      <c r="J204" s="85"/>
      <c r="K204" s="85"/>
      <c r="L204" s="85"/>
      <c r="M204" s="85"/>
      <c r="N204" s="85"/>
      <c r="O204" s="85"/>
      <c r="P204" s="85"/>
      <c r="Q204" s="85"/>
      <c r="R204" s="85"/>
      <c r="S204" s="85"/>
      <c r="T204" s="85"/>
      <c r="U204" s="85"/>
      <c r="V204" s="85"/>
      <c r="W204" s="85"/>
      <c r="X204" s="85"/>
      <c r="Y204" s="85"/>
      <c r="Z204" s="85"/>
      <c r="AA204" s="85"/>
      <c r="AB204" s="85"/>
    </row>
    <row r="205" spans="1:28" ht="12.75" customHeight="1">
      <c r="A205" s="96"/>
      <c r="B205" s="32"/>
      <c r="C205" s="31"/>
      <c r="D205" s="31"/>
      <c r="E205" s="31"/>
      <c r="F205" s="97"/>
      <c r="G205" s="32"/>
      <c r="H205" s="32"/>
      <c r="I205" s="85"/>
      <c r="J205" s="85"/>
      <c r="K205" s="85"/>
      <c r="L205" s="85"/>
      <c r="M205" s="85"/>
      <c r="N205" s="85"/>
      <c r="O205" s="85"/>
      <c r="P205" s="85"/>
      <c r="Q205" s="85"/>
      <c r="R205" s="85"/>
      <c r="S205" s="85"/>
      <c r="T205" s="85"/>
      <c r="U205" s="85"/>
      <c r="V205" s="85"/>
      <c r="W205" s="85"/>
      <c r="X205" s="85"/>
      <c r="Y205" s="85"/>
      <c r="Z205" s="85"/>
      <c r="AA205" s="85"/>
      <c r="AB205" s="85"/>
    </row>
    <row r="206" spans="1:28" ht="12.75" customHeight="1">
      <c r="A206" s="96"/>
      <c r="B206" s="32"/>
      <c r="C206" s="31"/>
      <c r="D206" s="31"/>
      <c r="E206" s="31"/>
      <c r="F206" s="97"/>
      <c r="G206" s="32"/>
      <c r="H206" s="32"/>
      <c r="I206" s="85"/>
      <c r="J206" s="85"/>
      <c r="K206" s="85"/>
      <c r="L206" s="85"/>
      <c r="M206" s="85"/>
      <c r="N206" s="85"/>
      <c r="O206" s="85"/>
      <c r="P206" s="85"/>
      <c r="Q206" s="85"/>
      <c r="R206" s="85"/>
      <c r="S206" s="85"/>
      <c r="T206" s="85"/>
      <c r="U206" s="85"/>
      <c r="V206" s="85"/>
      <c r="W206" s="85"/>
      <c r="X206" s="85"/>
      <c r="Y206" s="85"/>
      <c r="Z206" s="85"/>
      <c r="AA206" s="85"/>
      <c r="AB206" s="85"/>
    </row>
    <row r="207" spans="1:28" ht="12.75" customHeight="1">
      <c r="A207" s="96"/>
      <c r="B207" s="32"/>
      <c r="C207" s="31"/>
      <c r="D207" s="31"/>
      <c r="E207" s="31"/>
      <c r="F207" s="97"/>
      <c r="G207" s="32"/>
      <c r="H207" s="32"/>
      <c r="I207" s="85"/>
      <c r="J207" s="85"/>
      <c r="K207" s="85"/>
      <c r="L207" s="85"/>
      <c r="M207" s="85"/>
      <c r="N207" s="85"/>
      <c r="O207" s="85"/>
      <c r="P207" s="85"/>
      <c r="Q207" s="85"/>
      <c r="R207" s="85"/>
      <c r="S207" s="85"/>
      <c r="T207" s="85"/>
      <c r="U207" s="85"/>
      <c r="V207" s="85"/>
      <c r="W207" s="85"/>
      <c r="X207" s="85"/>
      <c r="Y207" s="85"/>
      <c r="Z207" s="85"/>
      <c r="AA207" s="85"/>
      <c r="AB207" s="85"/>
    </row>
    <row r="208" spans="1:28" ht="12.75" customHeight="1">
      <c r="A208" s="96"/>
      <c r="B208" s="32"/>
      <c r="C208" s="31"/>
      <c r="D208" s="31"/>
      <c r="E208" s="31"/>
      <c r="F208" s="97"/>
      <c r="G208" s="32"/>
      <c r="H208" s="32"/>
      <c r="I208" s="85"/>
      <c r="J208" s="85"/>
      <c r="K208" s="85"/>
      <c r="L208" s="85"/>
      <c r="M208" s="85"/>
      <c r="N208" s="85"/>
      <c r="O208" s="85"/>
      <c r="P208" s="85"/>
      <c r="Q208" s="85"/>
      <c r="R208" s="85"/>
      <c r="S208" s="85"/>
      <c r="T208" s="85"/>
      <c r="U208" s="85"/>
      <c r="V208" s="85"/>
      <c r="W208" s="85"/>
      <c r="X208" s="85"/>
      <c r="Y208" s="85"/>
      <c r="Z208" s="85"/>
      <c r="AA208" s="85"/>
      <c r="AB208" s="85"/>
    </row>
    <row r="209" spans="1:28" ht="12.75" customHeight="1">
      <c r="A209" s="96"/>
      <c r="B209" s="32"/>
      <c r="C209" s="31"/>
      <c r="D209" s="31"/>
      <c r="E209" s="31"/>
      <c r="F209" s="97"/>
      <c r="G209" s="32"/>
      <c r="H209" s="32"/>
      <c r="I209" s="85"/>
      <c r="J209" s="85"/>
      <c r="K209" s="85"/>
      <c r="L209" s="85"/>
      <c r="M209" s="85"/>
      <c r="N209" s="85"/>
      <c r="O209" s="85"/>
      <c r="P209" s="85"/>
      <c r="Q209" s="85"/>
      <c r="R209" s="85"/>
      <c r="S209" s="85"/>
      <c r="T209" s="85"/>
      <c r="U209" s="85"/>
      <c r="V209" s="85"/>
      <c r="W209" s="85"/>
      <c r="X209" s="85"/>
      <c r="Y209" s="85"/>
      <c r="Z209" s="85"/>
      <c r="AA209" s="85"/>
      <c r="AB209" s="85"/>
    </row>
    <row r="210" spans="1:28" ht="12.75" customHeight="1">
      <c r="A210" s="96"/>
      <c r="B210" s="32"/>
      <c r="C210" s="31"/>
      <c r="D210" s="31"/>
      <c r="E210" s="31"/>
      <c r="F210" s="97"/>
      <c r="G210" s="32"/>
      <c r="H210" s="32"/>
      <c r="I210" s="85"/>
      <c r="J210" s="85"/>
      <c r="K210" s="85"/>
      <c r="L210" s="85"/>
      <c r="M210" s="85"/>
      <c r="N210" s="85"/>
      <c r="O210" s="85"/>
      <c r="P210" s="85"/>
      <c r="Q210" s="85"/>
      <c r="R210" s="85"/>
      <c r="S210" s="85"/>
      <c r="T210" s="85"/>
      <c r="U210" s="85"/>
      <c r="V210" s="85"/>
      <c r="W210" s="85"/>
      <c r="X210" s="85"/>
      <c r="Y210" s="85"/>
      <c r="Z210" s="85"/>
      <c r="AA210" s="85"/>
      <c r="AB210" s="85"/>
    </row>
    <row r="211" spans="1:28" ht="12.75" customHeight="1">
      <c r="A211" s="96"/>
      <c r="B211" s="32"/>
      <c r="C211" s="31"/>
      <c r="D211" s="31"/>
      <c r="E211" s="31"/>
      <c r="F211" s="97"/>
      <c r="G211" s="32"/>
      <c r="H211" s="32"/>
      <c r="I211" s="85"/>
      <c r="J211" s="85"/>
      <c r="K211" s="85"/>
      <c r="L211" s="85"/>
      <c r="M211" s="85"/>
      <c r="N211" s="85"/>
      <c r="O211" s="85"/>
      <c r="P211" s="85"/>
      <c r="Q211" s="85"/>
      <c r="R211" s="85"/>
      <c r="S211" s="85"/>
      <c r="T211" s="85"/>
      <c r="U211" s="85"/>
      <c r="V211" s="85"/>
      <c r="W211" s="85"/>
      <c r="X211" s="85"/>
      <c r="Y211" s="85"/>
      <c r="Z211" s="85"/>
      <c r="AA211" s="85"/>
      <c r="AB211" s="85"/>
    </row>
    <row r="212" spans="1:28" ht="12.75" customHeight="1">
      <c r="A212" s="96"/>
      <c r="B212" s="32"/>
      <c r="C212" s="31"/>
      <c r="D212" s="31"/>
      <c r="E212" s="31"/>
      <c r="F212" s="97"/>
      <c r="G212" s="32"/>
      <c r="H212" s="32"/>
      <c r="I212" s="85"/>
      <c r="J212" s="85"/>
      <c r="K212" s="85"/>
      <c r="L212" s="85"/>
      <c r="M212" s="85"/>
      <c r="N212" s="85"/>
      <c r="O212" s="85"/>
      <c r="P212" s="85"/>
      <c r="Q212" s="85"/>
      <c r="R212" s="85"/>
      <c r="S212" s="85"/>
      <c r="T212" s="85"/>
      <c r="U212" s="85"/>
      <c r="V212" s="85"/>
      <c r="W212" s="85"/>
      <c r="X212" s="85"/>
      <c r="Y212" s="85"/>
      <c r="Z212" s="85"/>
      <c r="AA212" s="85"/>
      <c r="AB212" s="85"/>
    </row>
    <row r="213" spans="1:28" ht="12.75" customHeight="1">
      <c r="A213" s="96"/>
      <c r="B213" s="32"/>
      <c r="C213" s="31"/>
      <c r="D213" s="31"/>
      <c r="E213" s="31"/>
      <c r="F213" s="97"/>
      <c r="G213" s="32"/>
      <c r="H213" s="32"/>
      <c r="I213" s="85"/>
      <c r="J213" s="85"/>
      <c r="K213" s="85"/>
      <c r="L213" s="85"/>
      <c r="M213" s="85"/>
      <c r="N213" s="85"/>
      <c r="O213" s="85"/>
      <c r="P213" s="85"/>
      <c r="Q213" s="85"/>
      <c r="R213" s="85"/>
      <c r="S213" s="85"/>
      <c r="T213" s="85"/>
      <c r="U213" s="85"/>
      <c r="V213" s="85"/>
      <c r="W213" s="85"/>
      <c r="X213" s="85"/>
      <c r="Y213" s="85"/>
      <c r="Z213" s="85"/>
      <c r="AA213" s="85"/>
      <c r="AB213" s="85"/>
    </row>
    <row r="214" spans="1:28" ht="12.75" customHeight="1">
      <c r="A214" s="96"/>
      <c r="B214" s="32"/>
      <c r="C214" s="31"/>
      <c r="D214" s="31"/>
      <c r="E214" s="31"/>
      <c r="F214" s="97"/>
      <c r="G214" s="32"/>
      <c r="H214" s="32"/>
      <c r="I214" s="85"/>
      <c r="J214" s="85"/>
      <c r="K214" s="85"/>
      <c r="L214" s="85"/>
      <c r="M214" s="85"/>
      <c r="N214" s="85"/>
      <c r="O214" s="85"/>
      <c r="P214" s="85"/>
      <c r="Q214" s="85"/>
      <c r="R214" s="85"/>
      <c r="S214" s="85"/>
      <c r="T214" s="85"/>
      <c r="U214" s="85"/>
      <c r="V214" s="85"/>
      <c r="W214" s="85"/>
      <c r="X214" s="85"/>
      <c r="Y214" s="85"/>
      <c r="Z214" s="85"/>
      <c r="AA214" s="85"/>
      <c r="AB214" s="85"/>
    </row>
    <row r="215" spans="1:28" ht="12.75" customHeight="1">
      <c r="A215" s="96"/>
      <c r="B215" s="32"/>
      <c r="C215" s="31"/>
      <c r="D215" s="31"/>
      <c r="E215" s="31"/>
      <c r="F215" s="97"/>
      <c r="G215" s="32"/>
      <c r="H215" s="32"/>
      <c r="I215" s="85"/>
      <c r="J215" s="85"/>
      <c r="K215" s="85"/>
      <c r="L215" s="85"/>
      <c r="M215" s="85"/>
      <c r="N215" s="85"/>
      <c r="O215" s="85"/>
      <c r="P215" s="85"/>
      <c r="Q215" s="85"/>
      <c r="R215" s="85"/>
      <c r="S215" s="85"/>
      <c r="T215" s="85"/>
      <c r="U215" s="85"/>
      <c r="V215" s="85"/>
      <c r="W215" s="85"/>
      <c r="X215" s="85"/>
      <c r="Y215" s="85"/>
      <c r="Z215" s="85"/>
      <c r="AA215" s="85"/>
      <c r="AB215" s="85"/>
    </row>
    <row r="216" spans="1:28" ht="12.75" customHeight="1">
      <c r="A216" s="96"/>
      <c r="B216" s="32"/>
      <c r="C216" s="31"/>
      <c r="D216" s="31"/>
      <c r="E216" s="31"/>
      <c r="F216" s="97"/>
      <c r="G216" s="32"/>
      <c r="H216" s="32"/>
      <c r="I216" s="85"/>
      <c r="J216" s="85"/>
      <c r="K216" s="85"/>
      <c r="L216" s="85"/>
      <c r="M216" s="85"/>
      <c r="N216" s="85"/>
      <c r="O216" s="85"/>
      <c r="P216" s="85"/>
      <c r="Q216" s="85"/>
      <c r="R216" s="85"/>
      <c r="S216" s="85"/>
      <c r="T216" s="85"/>
      <c r="U216" s="85"/>
      <c r="V216" s="85"/>
      <c r="W216" s="85"/>
      <c r="X216" s="85"/>
      <c r="Y216" s="85"/>
      <c r="Z216" s="85"/>
      <c r="AA216" s="85"/>
      <c r="AB216" s="85"/>
    </row>
    <row r="217" spans="1:28" ht="12.75" customHeight="1">
      <c r="A217" s="96"/>
      <c r="B217" s="32"/>
      <c r="C217" s="31"/>
      <c r="D217" s="31"/>
      <c r="E217" s="31"/>
      <c r="F217" s="97"/>
      <c r="G217" s="32"/>
      <c r="H217" s="32"/>
      <c r="I217" s="85"/>
      <c r="J217" s="85"/>
      <c r="K217" s="85"/>
      <c r="L217" s="85"/>
      <c r="M217" s="85"/>
      <c r="N217" s="85"/>
      <c r="O217" s="85"/>
      <c r="P217" s="85"/>
      <c r="Q217" s="85"/>
      <c r="R217" s="85"/>
      <c r="S217" s="85"/>
      <c r="T217" s="85"/>
      <c r="U217" s="85"/>
      <c r="V217" s="85"/>
      <c r="W217" s="85"/>
      <c r="X217" s="85"/>
      <c r="Y217" s="85"/>
      <c r="Z217" s="85"/>
      <c r="AA217" s="85"/>
      <c r="AB217" s="85"/>
    </row>
    <row r="218" spans="1:28" ht="12.75" customHeight="1">
      <c r="A218" s="96"/>
      <c r="B218" s="32"/>
      <c r="C218" s="31"/>
      <c r="D218" s="31"/>
      <c r="E218" s="31"/>
      <c r="F218" s="97"/>
      <c r="G218" s="32"/>
      <c r="H218" s="32"/>
      <c r="I218" s="85"/>
      <c r="J218" s="85"/>
      <c r="K218" s="85"/>
      <c r="L218" s="85"/>
      <c r="M218" s="85"/>
      <c r="N218" s="85"/>
      <c r="O218" s="85"/>
      <c r="P218" s="85"/>
      <c r="Q218" s="85"/>
      <c r="R218" s="85"/>
      <c r="S218" s="85"/>
      <c r="T218" s="85"/>
      <c r="U218" s="85"/>
      <c r="V218" s="85"/>
      <c r="W218" s="85"/>
      <c r="X218" s="85"/>
      <c r="Y218" s="85"/>
      <c r="Z218" s="85"/>
      <c r="AA218" s="85"/>
      <c r="AB218" s="85"/>
    </row>
    <row r="219" spans="1:28" ht="12.75" customHeight="1">
      <c r="A219" s="96"/>
      <c r="B219" s="32"/>
      <c r="C219" s="31"/>
      <c r="D219" s="31"/>
      <c r="E219" s="31"/>
      <c r="F219" s="97"/>
      <c r="G219" s="32"/>
      <c r="H219" s="32"/>
      <c r="I219" s="85"/>
      <c r="J219" s="85"/>
      <c r="K219" s="85"/>
      <c r="L219" s="85"/>
      <c r="M219" s="85"/>
      <c r="N219" s="85"/>
      <c r="O219" s="85"/>
      <c r="P219" s="85"/>
      <c r="Q219" s="85"/>
      <c r="R219" s="85"/>
      <c r="S219" s="85"/>
      <c r="T219" s="85"/>
      <c r="U219" s="85"/>
      <c r="V219" s="85"/>
      <c r="W219" s="85"/>
      <c r="X219" s="85"/>
      <c r="Y219" s="85"/>
      <c r="Z219" s="85"/>
      <c r="AA219" s="85"/>
      <c r="AB219" s="85"/>
    </row>
    <row r="220" spans="1:28" ht="12.75" customHeight="1">
      <c r="A220" s="96"/>
      <c r="B220" s="32"/>
      <c r="C220" s="31"/>
      <c r="D220" s="31"/>
      <c r="E220" s="31"/>
      <c r="F220" s="97"/>
      <c r="G220" s="32"/>
      <c r="H220" s="32"/>
      <c r="I220" s="85"/>
      <c r="J220" s="85"/>
      <c r="K220" s="85"/>
      <c r="L220" s="85"/>
      <c r="M220" s="85"/>
      <c r="N220" s="85"/>
      <c r="O220" s="85"/>
      <c r="P220" s="85"/>
      <c r="Q220" s="85"/>
      <c r="R220" s="85"/>
      <c r="S220" s="85"/>
      <c r="T220" s="85"/>
      <c r="U220" s="85"/>
      <c r="V220" s="85"/>
      <c r="W220" s="85"/>
      <c r="X220" s="85"/>
      <c r="Y220" s="85"/>
      <c r="Z220" s="85"/>
      <c r="AA220" s="85"/>
      <c r="AB220" s="85"/>
    </row>
    <row r="221" spans="1:28" ht="12.75" customHeight="1">
      <c r="A221" s="96"/>
      <c r="B221" s="32"/>
      <c r="C221" s="31"/>
      <c r="D221" s="31"/>
      <c r="E221" s="31"/>
      <c r="F221" s="97"/>
      <c r="G221" s="32"/>
      <c r="H221" s="32"/>
      <c r="I221" s="85"/>
      <c r="J221" s="85"/>
      <c r="K221" s="85"/>
      <c r="L221" s="85"/>
      <c r="M221" s="85"/>
      <c r="N221" s="85"/>
      <c r="O221" s="85"/>
      <c r="P221" s="85"/>
      <c r="Q221" s="85"/>
      <c r="R221" s="85"/>
      <c r="S221" s="85"/>
      <c r="T221" s="85"/>
      <c r="U221" s="85"/>
      <c r="V221" s="85"/>
      <c r="W221" s="85"/>
      <c r="X221" s="85"/>
      <c r="Y221" s="85"/>
      <c r="Z221" s="85"/>
      <c r="AA221" s="85"/>
      <c r="AB221" s="85"/>
    </row>
    <row r="222" spans="1:28" ht="12.75" customHeight="1">
      <c r="A222" s="96"/>
      <c r="B222" s="32"/>
      <c r="C222" s="31"/>
      <c r="D222" s="31"/>
      <c r="E222" s="31"/>
      <c r="F222" s="97"/>
      <c r="G222" s="32"/>
      <c r="H222" s="32"/>
      <c r="I222" s="85"/>
      <c r="J222" s="85"/>
      <c r="K222" s="85"/>
      <c r="L222" s="85"/>
      <c r="M222" s="85"/>
      <c r="N222" s="85"/>
      <c r="O222" s="85"/>
      <c r="P222" s="85"/>
      <c r="Q222" s="85"/>
      <c r="R222" s="85"/>
      <c r="S222" s="85"/>
      <c r="T222" s="85"/>
      <c r="U222" s="85"/>
      <c r="V222" s="85"/>
      <c r="W222" s="85"/>
      <c r="X222" s="85"/>
      <c r="Y222" s="85"/>
      <c r="Z222" s="85"/>
      <c r="AA222" s="85"/>
      <c r="AB222" s="85"/>
    </row>
    <row r="223" spans="1:28" ht="12.75" customHeight="1">
      <c r="A223" s="96"/>
      <c r="B223" s="32"/>
      <c r="C223" s="31"/>
      <c r="D223" s="31"/>
      <c r="E223" s="31"/>
      <c r="F223" s="97"/>
      <c r="G223" s="32"/>
      <c r="H223" s="32"/>
      <c r="I223" s="85"/>
      <c r="J223" s="85"/>
      <c r="K223" s="85"/>
      <c r="L223" s="85"/>
      <c r="M223" s="85"/>
      <c r="N223" s="85"/>
      <c r="O223" s="85"/>
      <c r="P223" s="85"/>
      <c r="Q223" s="85"/>
      <c r="R223" s="85"/>
      <c r="S223" s="85"/>
      <c r="T223" s="85"/>
      <c r="U223" s="85"/>
      <c r="V223" s="85"/>
      <c r="W223" s="85"/>
      <c r="X223" s="85"/>
      <c r="Y223" s="85"/>
      <c r="Z223" s="85"/>
      <c r="AA223" s="85"/>
      <c r="AB223" s="85"/>
    </row>
    <row r="224" spans="1:28" ht="12.75" customHeight="1">
      <c r="A224" s="96"/>
      <c r="B224" s="32"/>
      <c r="C224" s="31"/>
      <c r="D224" s="31"/>
      <c r="E224" s="31"/>
      <c r="F224" s="97"/>
      <c r="G224" s="32"/>
      <c r="H224" s="32"/>
      <c r="I224" s="85"/>
      <c r="J224" s="85"/>
      <c r="K224" s="85"/>
      <c r="L224" s="85"/>
      <c r="M224" s="85"/>
      <c r="N224" s="85"/>
      <c r="O224" s="85"/>
      <c r="P224" s="85"/>
      <c r="Q224" s="85"/>
      <c r="R224" s="85"/>
      <c r="S224" s="85"/>
      <c r="T224" s="85"/>
      <c r="U224" s="85"/>
      <c r="V224" s="85"/>
      <c r="W224" s="85"/>
      <c r="X224" s="85"/>
      <c r="Y224" s="85"/>
      <c r="Z224" s="85"/>
      <c r="AA224" s="85"/>
      <c r="AB224" s="85"/>
    </row>
    <row r="225" spans="1:28" ht="12.75" customHeight="1">
      <c r="A225" s="96"/>
      <c r="B225" s="32"/>
      <c r="C225" s="31"/>
      <c r="D225" s="31"/>
      <c r="E225" s="31"/>
      <c r="F225" s="97"/>
      <c r="G225" s="32"/>
      <c r="H225" s="32"/>
      <c r="I225" s="85"/>
      <c r="J225" s="85"/>
      <c r="K225" s="85"/>
      <c r="L225" s="85"/>
      <c r="M225" s="85"/>
      <c r="N225" s="85"/>
      <c r="O225" s="85"/>
      <c r="P225" s="85"/>
      <c r="Q225" s="85"/>
      <c r="R225" s="85"/>
      <c r="S225" s="85"/>
      <c r="T225" s="85"/>
      <c r="U225" s="85"/>
      <c r="V225" s="85"/>
      <c r="W225" s="85"/>
      <c r="X225" s="85"/>
      <c r="Y225" s="85"/>
      <c r="Z225" s="85"/>
      <c r="AA225" s="85"/>
      <c r="AB225" s="85"/>
    </row>
    <row r="226" spans="1:28" ht="12.75" customHeight="1">
      <c r="A226" s="96"/>
      <c r="B226" s="32"/>
      <c r="C226" s="31"/>
      <c r="D226" s="31"/>
      <c r="E226" s="31"/>
      <c r="F226" s="97"/>
      <c r="G226" s="32"/>
      <c r="H226" s="32"/>
      <c r="I226" s="85"/>
      <c r="J226" s="85"/>
      <c r="K226" s="85"/>
      <c r="L226" s="85"/>
      <c r="M226" s="85"/>
      <c r="N226" s="85"/>
      <c r="O226" s="85"/>
      <c r="P226" s="85"/>
      <c r="Q226" s="85"/>
      <c r="R226" s="85"/>
      <c r="S226" s="85"/>
      <c r="T226" s="85"/>
      <c r="U226" s="85"/>
      <c r="V226" s="85"/>
      <c r="W226" s="85"/>
      <c r="X226" s="85"/>
      <c r="Y226" s="85"/>
      <c r="Z226" s="85"/>
      <c r="AA226" s="85"/>
      <c r="AB226" s="85"/>
    </row>
    <row r="227" spans="1:28" ht="12.75" customHeight="1">
      <c r="A227" s="96"/>
      <c r="B227" s="32"/>
      <c r="C227" s="31"/>
      <c r="D227" s="31"/>
      <c r="E227" s="31"/>
      <c r="F227" s="97"/>
      <c r="G227" s="32"/>
      <c r="H227" s="32"/>
      <c r="I227" s="85"/>
      <c r="J227" s="85"/>
      <c r="K227" s="85"/>
      <c r="L227" s="85"/>
      <c r="M227" s="85"/>
      <c r="N227" s="85"/>
      <c r="O227" s="85"/>
      <c r="P227" s="85"/>
      <c r="Q227" s="85"/>
      <c r="R227" s="85"/>
      <c r="S227" s="85"/>
      <c r="T227" s="85"/>
      <c r="U227" s="85"/>
      <c r="V227" s="85"/>
      <c r="W227" s="85"/>
      <c r="X227" s="85"/>
      <c r="Y227" s="85"/>
      <c r="Z227" s="85"/>
      <c r="AA227" s="85"/>
      <c r="AB227" s="85"/>
    </row>
    <row r="228" spans="1:28" ht="12.75" customHeight="1">
      <c r="A228" s="96"/>
      <c r="B228" s="32"/>
      <c r="C228" s="31"/>
      <c r="D228" s="31"/>
      <c r="E228" s="31"/>
      <c r="F228" s="97"/>
      <c r="G228" s="32"/>
      <c r="H228" s="32"/>
      <c r="I228" s="85"/>
      <c r="J228" s="85"/>
      <c r="K228" s="85"/>
      <c r="L228" s="85"/>
      <c r="M228" s="85"/>
      <c r="N228" s="85"/>
      <c r="O228" s="85"/>
      <c r="P228" s="85"/>
      <c r="Q228" s="85"/>
      <c r="R228" s="85"/>
      <c r="S228" s="85"/>
      <c r="T228" s="85"/>
      <c r="U228" s="85"/>
      <c r="V228" s="85"/>
      <c r="W228" s="85"/>
      <c r="X228" s="85"/>
      <c r="Y228" s="85"/>
      <c r="Z228" s="85"/>
      <c r="AA228" s="85"/>
      <c r="AB228" s="85"/>
    </row>
    <row r="229" spans="1:28" ht="12.75" customHeight="1">
      <c r="A229" s="96"/>
      <c r="B229" s="32"/>
      <c r="C229" s="31"/>
      <c r="D229" s="31"/>
      <c r="E229" s="31"/>
      <c r="F229" s="97"/>
      <c r="G229" s="32"/>
      <c r="H229" s="32"/>
      <c r="I229" s="85"/>
      <c r="J229" s="85"/>
      <c r="K229" s="85"/>
      <c r="L229" s="85"/>
      <c r="M229" s="85"/>
      <c r="N229" s="85"/>
      <c r="O229" s="85"/>
      <c r="P229" s="85"/>
      <c r="Q229" s="85"/>
      <c r="R229" s="85"/>
      <c r="S229" s="85"/>
      <c r="T229" s="85"/>
      <c r="U229" s="85"/>
      <c r="V229" s="85"/>
      <c r="W229" s="85"/>
      <c r="X229" s="85"/>
      <c r="Y229" s="85"/>
      <c r="Z229" s="85"/>
      <c r="AA229" s="85"/>
      <c r="AB229" s="85"/>
    </row>
    <row r="230" spans="1:28" ht="12.75" customHeight="1">
      <c r="A230" s="96"/>
      <c r="B230" s="32"/>
      <c r="C230" s="31"/>
      <c r="D230" s="31"/>
      <c r="E230" s="31"/>
      <c r="F230" s="97"/>
      <c r="G230" s="32"/>
      <c r="H230" s="32"/>
      <c r="I230" s="85"/>
      <c r="J230" s="85"/>
      <c r="K230" s="85"/>
      <c r="L230" s="85"/>
      <c r="M230" s="85"/>
      <c r="N230" s="85"/>
      <c r="O230" s="85"/>
      <c r="P230" s="85"/>
      <c r="Q230" s="85"/>
      <c r="R230" s="85"/>
      <c r="S230" s="85"/>
      <c r="T230" s="85"/>
      <c r="U230" s="85"/>
      <c r="V230" s="85"/>
      <c r="W230" s="85"/>
      <c r="X230" s="85"/>
      <c r="Y230" s="85"/>
      <c r="Z230" s="85"/>
      <c r="AA230" s="85"/>
      <c r="AB230" s="85"/>
    </row>
    <row r="231" spans="1:28" ht="12.75" customHeight="1">
      <c r="A231" s="96"/>
      <c r="B231" s="32"/>
      <c r="C231" s="31"/>
      <c r="D231" s="31"/>
      <c r="E231" s="31"/>
      <c r="F231" s="97"/>
      <c r="G231" s="32"/>
      <c r="H231" s="32"/>
      <c r="I231" s="85"/>
      <c r="J231" s="85"/>
      <c r="K231" s="85"/>
      <c r="L231" s="85"/>
      <c r="M231" s="85"/>
      <c r="N231" s="85"/>
      <c r="O231" s="85"/>
      <c r="P231" s="85"/>
      <c r="Q231" s="85"/>
      <c r="R231" s="85"/>
      <c r="S231" s="85"/>
      <c r="T231" s="85"/>
      <c r="U231" s="85"/>
      <c r="V231" s="85"/>
      <c r="W231" s="85"/>
      <c r="X231" s="85"/>
      <c r="Y231" s="85"/>
      <c r="Z231" s="85"/>
      <c r="AA231" s="85"/>
      <c r="AB231" s="85"/>
    </row>
    <row r="232" spans="1:28" ht="12.75" customHeight="1">
      <c r="A232" s="96"/>
      <c r="B232" s="32"/>
      <c r="C232" s="31"/>
      <c r="D232" s="31"/>
      <c r="E232" s="31"/>
      <c r="F232" s="97"/>
      <c r="G232" s="32"/>
      <c r="H232" s="32"/>
      <c r="I232" s="85"/>
      <c r="J232" s="85"/>
      <c r="K232" s="85"/>
      <c r="L232" s="85"/>
      <c r="M232" s="85"/>
      <c r="N232" s="85"/>
      <c r="O232" s="85"/>
      <c r="P232" s="85"/>
      <c r="Q232" s="85"/>
      <c r="R232" s="85"/>
      <c r="S232" s="85"/>
      <c r="T232" s="85"/>
      <c r="U232" s="85"/>
      <c r="V232" s="85"/>
      <c r="W232" s="85"/>
      <c r="X232" s="85"/>
      <c r="Y232" s="85"/>
      <c r="Z232" s="85"/>
      <c r="AA232" s="85"/>
      <c r="AB232" s="85"/>
    </row>
    <row r="233" spans="1:28" ht="12.75" customHeight="1">
      <c r="A233" s="96"/>
      <c r="B233" s="32"/>
      <c r="C233" s="31"/>
      <c r="D233" s="31"/>
      <c r="E233" s="31"/>
      <c r="F233" s="97"/>
      <c r="G233" s="32"/>
      <c r="H233" s="32"/>
      <c r="I233" s="85"/>
      <c r="J233" s="85"/>
      <c r="K233" s="85"/>
      <c r="L233" s="85"/>
      <c r="M233" s="85"/>
      <c r="N233" s="85"/>
      <c r="O233" s="85"/>
      <c r="P233" s="85"/>
      <c r="Q233" s="85"/>
      <c r="R233" s="85"/>
      <c r="S233" s="85"/>
      <c r="T233" s="85"/>
      <c r="U233" s="85"/>
      <c r="V233" s="85"/>
      <c r="W233" s="85"/>
      <c r="X233" s="85"/>
      <c r="Y233" s="85"/>
      <c r="Z233" s="85"/>
      <c r="AA233" s="85"/>
      <c r="AB233" s="85"/>
    </row>
    <row r="234" spans="1:28" ht="12.75" customHeight="1">
      <c r="A234" s="96"/>
      <c r="B234" s="32"/>
      <c r="C234" s="31"/>
      <c r="D234" s="31"/>
      <c r="E234" s="31"/>
      <c r="F234" s="97"/>
      <c r="G234" s="32"/>
      <c r="H234" s="32"/>
      <c r="I234" s="85"/>
      <c r="J234" s="85"/>
      <c r="K234" s="85"/>
      <c r="L234" s="85"/>
      <c r="M234" s="85"/>
      <c r="N234" s="85"/>
      <c r="O234" s="85"/>
      <c r="P234" s="85"/>
      <c r="Q234" s="85"/>
      <c r="R234" s="85"/>
      <c r="S234" s="85"/>
      <c r="T234" s="85"/>
      <c r="U234" s="85"/>
      <c r="V234" s="85"/>
      <c r="W234" s="85"/>
      <c r="X234" s="85"/>
      <c r="Y234" s="85"/>
      <c r="Z234" s="85"/>
      <c r="AA234" s="85"/>
      <c r="AB234" s="85"/>
    </row>
    <row r="235" spans="1:28" ht="12.75" customHeight="1">
      <c r="A235" s="96"/>
      <c r="B235" s="32"/>
      <c r="C235" s="31"/>
      <c r="D235" s="31"/>
      <c r="E235" s="31"/>
      <c r="F235" s="97"/>
      <c r="G235" s="32"/>
      <c r="H235" s="32"/>
      <c r="I235" s="85"/>
      <c r="J235" s="85"/>
      <c r="K235" s="85"/>
      <c r="L235" s="85"/>
      <c r="M235" s="85"/>
      <c r="N235" s="85"/>
      <c r="O235" s="85"/>
      <c r="P235" s="85"/>
      <c r="Q235" s="85"/>
      <c r="R235" s="85"/>
      <c r="S235" s="85"/>
      <c r="T235" s="85"/>
      <c r="U235" s="85"/>
      <c r="V235" s="85"/>
      <c r="W235" s="85"/>
      <c r="X235" s="85"/>
      <c r="Y235" s="85"/>
      <c r="Z235" s="85"/>
      <c r="AA235" s="85"/>
      <c r="AB235" s="85"/>
    </row>
    <row r="236" spans="1:28" ht="12.75" customHeight="1">
      <c r="A236" s="96"/>
      <c r="B236" s="32"/>
      <c r="C236" s="31"/>
      <c r="D236" s="31"/>
      <c r="E236" s="31"/>
      <c r="F236" s="97"/>
      <c r="G236" s="32"/>
      <c r="H236" s="32"/>
      <c r="I236" s="85"/>
      <c r="J236" s="85"/>
      <c r="K236" s="85"/>
      <c r="L236" s="85"/>
      <c r="M236" s="85"/>
      <c r="N236" s="85"/>
      <c r="O236" s="85"/>
      <c r="P236" s="85"/>
      <c r="Q236" s="85"/>
      <c r="R236" s="85"/>
      <c r="S236" s="85"/>
      <c r="T236" s="85"/>
      <c r="U236" s="85"/>
      <c r="V236" s="85"/>
      <c r="W236" s="85"/>
      <c r="X236" s="85"/>
      <c r="Y236" s="85"/>
      <c r="Z236" s="85"/>
      <c r="AA236" s="85"/>
      <c r="AB236" s="85"/>
    </row>
    <row r="237" spans="1:28" ht="12.75" customHeight="1">
      <c r="A237" s="96"/>
      <c r="B237" s="32"/>
      <c r="C237" s="31"/>
      <c r="D237" s="31"/>
      <c r="E237" s="31"/>
      <c r="F237" s="97"/>
      <c r="G237" s="32"/>
      <c r="H237" s="32"/>
      <c r="I237" s="85"/>
      <c r="J237" s="85"/>
      <c r="K237" s="85"/>
      <c r="L237" s="85"/>
      <c r="M237" s="85"/>
      <c r="N237" s="85"/>
      <c r="O237" s="85"/>
      <c r="P237" s="85"/>
      <c r="Q237" s="85"/>
      <c r="R237" s="85"/>
      <c r="S237" s="85"/>
      <c r="T237" s="85"/>
      <c r="U237" s="85"/>
      <c r="V237" s="85"/>
      <c r="W237" s="85"/>
      <c r="X237" s="85"/>
      <c r="Y237" s="85"/>
      <c r="Z237" s="85"/>
      <c r="AA237" s="85"/>
      <c r="AB237" s="85"/>
    </row>
    <row r="238" spans="1:28" ht="12.75" customHeight="1">
      <c r="A238" s="96"/>
      <c r="B238" s="32"/>
      <c r="C238" s="31"/>
      <c r="D238" s="31"/>
      <c r="E238" s="31"/>
      <c r="F238" s="97"/>
      <c r="G238" s="32"/>
      <c r="H238" s="32"/>
      <c r="I238" s="85"/>
      <c r="J238" s="85"/>
      <c r="K238" s="85"/>
      <c r="L238" s="85"/>
      <c r="M238" s="85"/>
      <c r="N238" s="85"/>
      <c r="O238" s="85"/>
      <c r="P238" s="85"/>
      <c r="Q238" s="85"/>
      <c r="R238" s="85"/>
      <c r="S238" s="85"/>
      <c r="T238" s="85"/>
      <c r="U238" s="85"/>
      <c r="V238" s="85"/>
      <c r="W238" s="85"/>
      <c r="X238" s="85"/>
      <c r="Y238" s="85"/>
      <c r="Z238" s="85"/>
      <c r="AA238" s="85"/>
      <c r="AB238" s="85"/>
    </row>
    <row r="239" spans="1:28" ht="12.75" customHeight="1">
      <c r="A239" s="96"/>
      <c r="B239" s="32"/>
      <c r="C239" s="31"/>
      <c r="D239" s="31"/>
      <c r="E239" s="31"/>
      <c r="F239" s="97"/>
      <c r="G239" s="32"/>
      <c r="H239" s="32"/>
      <c r="I239" s="85"/>
      <c r="J239" s="85"/>
      <c r="K239" s="85"/>
      <c r="L239" s="85"/>
      <c r="M239" s="85"/>
      <c r="N239" s="85"/>
      <c r="O239" s="85"/>
      <c r="P239" s="85"/>
      <c r="Q239" s="85"/>
      <c r="R239" s="85"/>
      <c r="S239" s="85"/>
      <c r="T239" s="85"/>
      <c r="U239" s="85"/>
      <c r="V239" s="85"/>
      <c r="W239" s="85"/>
      <c r="X239" s="85"/>
      <c r="Y239" s="85"/>
      <c r="Z239" s="85"/>
      <c r="AA239" s="85"/>
      <c r="AB239" s="85"/>
    </row>
    <row r="240" spans="1:28" ht="12.75" customHeight="1">
      <c r="A240" s="96"/>
      <c r="B240" s="32"/>
      <c r="C240" s="31"/>
      <c r="D240" s="31"/>
      <c r="E240" s="31"/>
      <c r="F240" s="97"/>
      <c r="G240" s="32"/>
      <c r="H240" s="32"/>
      <c r="I240" s="85"/>
      <c r="J240" s="85"/>
      <c r="K240" s="85"/>
      <c r="L240" s="85"/>
      <c r="M240" s="85"/>
      <c r="N240" s="85"/>
      <c r="O240" s="85"/>
      <c r="P240" s="85"/>
      <c r="Q240" s="85"/>
      <c r="R240" s="85"/>
      <c r="S240" s="85"/>
      <c r="T240" s="85"/>
      <c r="U240" s="85"/>
      <c r="V240" s="85"/>
      <c r="W240" s="85"/>
      <c r="X240" s="85"/>
      <c r="Y240" s="85"/>
      <c r="Z240" s="85"/>
      <c r="AA240" s="85"/>
      <c r="AB240" s="85"/>
    </row>
    <row r="241" spans="1:28" ht="12.75" customHeight="1">
      <c r="A241" s="96"/>
      <c r="B241" s="32"/>
      <c r="C241" s="31"/>
      <c r="D241" s="31"/>
      <c r="E241" s="31"/>
      <c r="F241" s="97"/>
      <c r="G241" s="32"/>
      <c r="H241" s="32"/>
      <c r="I241" s="85"/>
      <c r="J241" s="85"/>
      <c r="K241" s="85"/>
      <c r="L241" s="85"/>
      <c r="M241" s="85"/>
      <c r="N241" s="85"/>
      <c r="O241" s="85"/>
      <c r="P241" s="85"/>
      <c r="Q241" s="85"/>
      <c r="R241" s="85"/>
      <c r="S241" s="85"/>
      <c r="T241" s="85"/>
      <c r="U241" s="85"/>
      <c r="V241" s="85"/>
      <c r="W241" s="85"/>
      <c r="X241" s="85"/>
      <c r="Y241" s="85"/>
      <c r="Z241" s="85"/>
      <c r="AA241" s="85"/>
      <c r="AB241" s="85"/>
    </row>
    <row r="242" spans="1:28" ht="12.75" customHeight="1">
      <c r="A242" s="96"/>
      <c r="B242" s="32"/>
      <c r="C242" s="31"/>
      <c r="D242" s="31"/>
      <c r="E242" s="31"/>
      <c r="F242" s="97"/>
      <c r="G242" s="32"/>
      <c r="H242" s="32"/>
      <c r="I242" s="85"/>
      <c r="J242" s="85"/>
      <c r="K242" s="85"/>
      <c r="L242" s="85"/>
      <c r="M242" s="85"/>
      <c r="N242" s="85"/>
      <c r="O242" s="85"/>
      <c r="P242" s="85"/>
      <c r="Q242" s="85"/>
      <c r="R242" s="85"/>
      <c r="S242" s="85"/>
      <c r="T242" s="85"/>
      <c r="U242" s="85"/>
      <c r="V242" s="85"/>
      <c r="W242" s="85"/>
      <c r="X242" s="85"/>
      <c r="Y242" s="85"/>
      <c r="Z242" s="85"/>
      <c r="AA242" s="85"/>
      <c r="AB242" s="85"/>
    </row>
    <row r="243" spans="1:28" ht="12.75" customHeight="1">
      <c r="A243" s="96"/>
      <c r="B243" s="32"/>
      <c r="C243" s="31"/>
      <c r="D243" s="31"/>
      <c r="E243" s="31"/>
      <c r="F243" s="97"/>
      <c r="G243" s="32"/>
      <c r="H243" s="32"/>
      <c r="I243" s="85"/>
      <c r="J243" s="85"/>
      <c r="K243" s="85"/>
      <c r="L243" s="85"/>
      <c r="M243" s="85"/>
      <c r="N243" s="85"/>
      <c r="O243" s="85"/>
      <c r="P243" s="85"/>
      <c r="Q243" s="85"/>
      <c r="R243" s="85"/>
      <c r="S243" s="85"/>
      <c r="T243" s="85"/>
      <c r="U243" s="85"/>
      <c r="V243" s="85"/>
      <c r="W243" s="85"/>
      <c r="X243" s="85"/>
      <c r="Y243" s="85"/>
      <c r="Z243" s="85"/>
      <c r="AA243" s="85"/>
      <c r="AB243" s="85"/>
    </row>
    <row r="244" spans="1:28" ht="12.75" customHeight="1">
      <c r="A244" s="96"/>
      <c r="B244" s="32"/>
      <c r="C244" s="31"/>
      <c r="D244" s="31"/>
      <c r="E244" s="31"/>
      <c r="F244" s="97"/>
      <c r="G244" s="32"/>
      <c r="H244" s="32"/>
      <c r="I244" s="85"/>
      <c r="J244" s="85"/>
      <c r="K244" s="85"/>
      <c r="L244" s="85"/>
      <c r="M244" s="85"/>
      <c r="N244" s="85"/>
      <c r="O244" s="85"/>
      <c r="P244" s="85"/>
      <c r="Q244" s="85"/>
      <c r="R244" s="85"/>
      <c r="S244" s="85"/>
      <c r="T244" s="85"/>
      <c r="U244" s="85"/>
      <c r="V244" s="85"/>
      <c r="W244" s="85"/>
      <c r="X244" s="85"/>
      <c r="Y244" s="85"/>
      <c r="Z244" s="85"/>
      <c r="AA244" s="85"/>
      <c r="AB244" s="85"/>
    </row>
    <row r="245" spans="1:28" ht="12.75" customHeight="1">
      <c r="A245" s="96"/>
      <c r="B245" s="32"/>
      <c r="C245" s="31"/>
      <c r="D245" s="31"/>
      <c r="E245" s="31"/>
      <c r="F245" s="97"/>
      <c r="G245" s="32"/>
      <c r="H245" s="32"/>
      <c r="I245" s="85"/>
      <c r="J245" s="85"/>
      <c r="K245" s="85"/>
      <c r="L245" s="85"/>
      <c r="M245" s="85"/>
      <c r="N245" s="85"/>
      <c r="O245" s="85"/>
      <c r="P245" s="85"/>
      <c r="Q245" s="85"/>
      <c r="R245" s="85"/>
      <c r="S245" s="85"/>
      <c r="T245" s="85"/>
      <c r="U245" s="85"/>
      <c r="V245" s="85"/>
      <c r="W245" s="85"/>
      <c r="X245" s="85"/>
      <c r="Y245" s="85"/>
      <c r="Z245" s="85"/>
      <c r="AA245" s="85"/>
      <c r="AB245" s="85"/>
    </row>
    <row r="246" spans="1:28" ht="12.75" customHeight="1">
      <c r="A246" s="96"/>
      <c r="B246" s="32"/>
      <c r="C246" s="31"/>
      <c r="D246" s="31"/>
      <c r="E246" s="31"/>
      <c r="F246" s="97"/>
      <c r="G246" s="32"/>
      <c r="H246" s="32"/>
      <c r="I246" s="85"/>
      <c r="J246" s="85"/>
      <c r="K246" s="85"/>
      <c r="L246" s="85"/>
      <c r="M246" s="85"/>
      <c r="N246" s="85"/>
      <c r="O246" s="85"/>
      <c r="P246" s="85"/>
      <c r="Q246" s="85"/>
      <c r="R246" s="85"/>
      <c r="S246" s="85"/>
      <c r="T246" s="85"/>
      <c r="U246" s="85"/>
      <c r="V246" s="85"/>
      <c r="W246" s="85"/>
      <c r="X246" s="85"/>
      <c r="Y246" s="85"/>
      <c r="Z246" s="85"/>
      <c r="AA246" s="85"/>
      <c r="AB246" s="85"/>
    </row>
    <row r="247" spans="1:28" ht="12.75" customHeight="1">
      <c r="A247" s="96"/>
      <c r="B247" s="32"/>
      <c r="C247" s="31"/>
      <c r="D247" s="31"/>
      <c r="E247" s="31"/>
      <c r="F247" s="97"/>
      <c r="G247" s="32"/>
      <c r="H247" s="32"/>
      <c r="I247" s="85"/>
      <c r="J247" s="85"/>
      <c r="K247" s="85"/>
      <c r="L247" s="85"/>
      <c r="M247" s="85"/>
      <c r="N247" s="85"/>
      <c r="O247" s="85"/>
      <c r="P247" s="85"/>
      <c r="Q247" s="85"/>
      <c r="R247" s="85"/>
      <c r="S247" s="85"/>
      <c r="T247" s="85"/>
      <c r="U247" s="85"/>
      <c r="V247" s="85"/>
      <c r="W247" s="85"/>
      <c r="X247" s="85"/>
      <c r="Y247" s="85"/>
      <c r="Z247" s="85"/>
      <c r="AA247" s="85"/>
      <c r="AB247" s="85"/>
    </row>
    <row r="248" spans="1:28" ht="12.75" customHeight="1">
      <c r="A248" s="96"/>
      <c r="B248" s="32"/>
      <c r="C248" s="31"/>
      <c r="D248" s="31"/>
      <c r="E248" s="31"/>
      <c r="F248" s="97"/>
      <c r="G248" s="32"/>
      <c r="H248" s="32"/>
      <c r="I248" s="85"/>
      <c r="J248" s="85"/>
      <c r="K248" s="85"/>
      <c r="L248" s="85"/>
      <c r="M248" s="85"/>
      <c r="N248" s="85"/>
      <c r="O248" s="85"/>
      <c r="P248" s="85"/>
      <c r="Q248" s="85"/>
      <c r="R248" s="85"/>
      <c r="S248" s="85"/>
      <c r="T248" s="85"/>
      <c r="U248" s="85"/>
      <c r="V248" s="85"/>
      <c r="W248" s="85"/>
      <c r="X248" s="85"/>
      <c r="Y248" s="85"/>
      <c r="Z248" s="85"/>
      <c r="AA248" s="85"/>
      <c r="AB248" s="85"/>
    </row>
    <row r="249" spans="1:28" ht="12.75" customHeight="1">
      <c r="A249" s="96"/>
      <c r="B249" s="32"/>
      <c r="C249" s="31"/>
      <c r="D249" s="31"/>
      <c r="E249" s="31"/>
      <c r="F249" s="97"/>
      <c r="G249" s="32"/>
      <c r="H249" s="32"/>
      <c r="I249" s="85"/>
      <c r="J249" s="85"/>
      <c r="K249" s="85"/>
      <c r="L249" s="85"/>
      <c r="M249" s="85"/>
      <c r="N249" s="85"/>
      <c r="O249" s="85"/>
      <c r="P249" s="85"/>
      <c r="Q249" s="85"/>
      <c r="R249" s="85"/>
      <c r="S249" s="85"/>
      <c r="T249" s="85"/>
      <c r="U249" s="85"/>
      <c r="V249" s="85"/>
      <c r="W249" s="85"/>
      <c r="X249" s="85"/>
      <c r="Y249" s="85"/>
      <c r="Z249" s="85"/>
      <c r="AA249" s="85"/>
      <c r="AB249" s="85"/>
    </row>
    <row r="250" spans="1:28" ht="12.75" customHeight="1">
      <c r="A250" s="96"/>
      <c r="B250" s="32"/>
      <c r="C250" s="31"/>
      <c r="D250" s="31"/>
      <c r="E250" s="31"/>
      <c r="F250" s="97"/>
      <c r="G250" s="32"/>
      <c r="H250" s="32"/>
      <c r="I250" s="85"/>
      <c r="J250" s="85"/>
      <c r="K250" s="85"/>
      <c r="L250" s="85"/>
      <c r="M250" s="85"/>
      <c r="N250" s="85"/>
      <c r="O250" s="85"/>
      <c r="P250" s="85"/>
      <c r="Q250" s="85"/>
      <c r="R250" s="85"/>
      <c r="S250" s="85"/>
      <c r="T250" s="85"/>
      <c r="U250" s="85"/>
      <c r="V250" s="85"/>
      <c r="W250" s="85"/>
      <c r="X250" s="85"/>
      <c r="Y250" s="85"/>
      <c r="Z250" s="85"/>
      <c r="AA250" s="85"/>
      <c r="AB250" s="85"/>
    </row>
    <row r="251" spans="1:28" ht="12.75" customHeight="1">
      <c r="A251" s="96"/>
      <c r="B251" s="32"/>
      <c r="C251" s="31"/>
      <c r="D251" s="31"/>
      <c r="E251" s="31"/>
      <c r="F251" s="97"/>
      <c r="G251" s="32"/>
      <c r="H251" s="32"/>
      <c r="I251" s="85"/>
      <c r="J251" s="85"/>
      <c r="K251" s="85"/>
      <c r="L251" s="85"/>
      <c r="M251" s="85"/>
      <c r="N251" s="85"/>
      <c r="O251" s="85"/>
      <c r="P251" s="85"/>
      <c r="Q251" s="85"/>
      <c r="R251" s="85"/>
      <c r="S251" s="85"/>
      <c r="T251" s="85"/>
      <c r="U251" s="85"/>
      <c r="V251" s="85"/>
      <c r="W251" s="85"/>
      <c r="X251" s="85"/>
      <c r="Y251" s="85"/>
      <c r="Z251" s="85"/>
      <c r="AA251" s="85"/>
      <c r="AB251" s="85"/>
    </row>
    <row r="252" spans="1:28" ht="12.75" customHeight="1">
      <c r="A252" s="96"/>
      <c r="B252" s="32"/>
      <c r="C252" s="31"/>
      <c r="D252" s="31"/>
      <c r="E252" s="31"/>
      <c r="F252" s="97"/>
      <c r="G252" s="32"/>
      <c r="H252" s="32"/>
      <c r="I252" s="85"/>
      <c r="J252" s="85"/>
      <c r="K252" s="85"/>
      <c r="L252" s="85"/>
      <c r="M252" s="85"/>
      <c r="N252" s="85"/>
      <c r="O252" s="85"/>
      <c r="P252" s="85"/>
      <c r="Q252" s="85"/>
      <c r="R252" s="85"/>
      <c r="S252" s="85"/>
      <c r="T252" s="85"/>
      <c r="U252" s="85"/>
      <c r="V252" s="85"/>
      <c r="W252" s="85"/>
      <c r="X252" s="85"/>
      <c r="Y252" s="85"/>
      <c r="Z252" s="85"/>
      <c r="AA252" s="85"/>
      <c r="AB252" s="85"/>
    </row>
    <row r="253" spans="1:28" ht="12.75" customHeight="1">
      <c r="A253" s="96"/>
      <c r="B253" s="32"/>
      <c r="C253" s="31"/>
      <c r="D253" s="31"/>
      <c r="E253" s="31"/>
      <c r="F253" s="97"/>
      <c r="G253" s="32"/>
      <c r="H253" s="32"/>
      <c r="I253" s="85"/>
      <c r="J253" s="85"/>
      <c r="K253" s="85"/>
      <c r="L253" s="85"/>
      <c r="M253" s="85"/>
      <c r="N253" s="85"/>
      <c r="O253" s="85"/>
      <c r="P253" s="85"/>
      <c r="Q253" s="85"/>
      <c r="R253" s="85"/>
      <c r="S253" s="85"/>
      <c r="T253" s="85"/>
      <c r="U253" s="85"/>
      <c r="V253" s="85"/>
      <c r="W253" s="85"/>
      <c r="X253" s="85"/>
      <c r="Y253" s="85"/>
      <c r="Z253" s="85"/>
      <c r="AA253" s="85"/>
      <c r="AB253" s="85"/>
    </row>
    <row r="254" spans="1:28" ht="12.75" customHeight="1">
      <c r="A254" s="96"/>
      <c r="B254" s="32"/>
      <c r="C254" s="31"/>
      <c r="D254" s="31"/>
      <c r="E254" s="31"/>
      <c r="F254" s="97"/>
      <c r="G254" s="32"/>
      <c r="H254" s="32"/>
      <c r="I254" s="85"/>
      <c r="J254" s="85"/>
      <c r="K254" s="85"/>
      <c r="L254" s="85"/>
      <c r="M254" s="85"/>
      <c r="N254" s="85"/>
      <c r="O254" s="85"/>
      <c r="P254" s="85"/>
      <c r="Q254" s="85"/>
      <c r="R254" s="85"/>
      <c r="S254" s="85"/>
      <c r="T254" s="85"/>
      <c r="U254" s="85"/>
      <c r="V254" s="85"/>
      <c r="W254" s="85"/>
      <c r="X254" s="85"/>
      <c r="Y254" s="85"/>
      <c r="Z254" s="85"/>
      <c r="AA254" s="85"/>
      <c r="AB254" s="85"/>
    </row>
    <row r="255" spans="1:28" ht="12.75" customHeight="1">
      <c r="A255" s="96"/>
      <c r="B255" s="32"/>
      <c r="C255" s="31"/>
      <c r="D255" s="31"/>
      <c r="E255" s="31"/>
      <c r="F255" s="97"/>
      <c r="G255" s="32"/>
      <c r="H255" s="32"/>
      <c r="I255" s="85"/>
      <c r="J255" s="85"/>
      <c r="K255" s="85"/>
      <c r="L255" s="85"/>
      <c r="M255" s="85"/>
      <c r="N255" s="85"/>
      <c r="O255" s="85"/>
      <c r="P255" s="85"/>
      <c r="Q255" s="85"/>
      <c r="R255" s="85"/>
      <c r="S255" s="85"/>
      <c r="T255" s="85"/>
      <c r="U255" s="85"/>
      <c r="V255" s="85"/>
      <c r="W255" s="85"/>
      <c r="X255" s="85"/>
      <c r="Y255" s="85"/>
      <c r="Z255" s="85"/>
      <c r="AA255" s="85"/>
      <c r="AB255" s="85"/>
    </row>
    <row r="256" spans="1:28" ht="12.75" customHeight="1">
      <c r="A256" s="96"/>
      <c r="B256" s="32"/>
      <c r="C256" s="31"/>
      <c r="D256" s="31"/>
      <c r="E256" s="31"/>
      <c r="F256" s="97"/>
      <c r="G256" s="32"/>
      <c r="H256" s="32"/>
      <c r="I256" s="85"/>
      <c r="J256" s="85"/>
      <c r="K256" s="85"/>
      <c r="L256" s="85"/>
      <c r="M256" s="85"/>
      <c r="N256" s="85"/>
      <c r="O256" s="85"/>
      <c r="P256" s="85"/>
      <c r="Q256" s="85"/>
      <c r="R256" s="85"/>
      <c r="S256" s="85"/>
      <c r="T256" s="85"/>
      <c r="U256" s="85"/>
      <c r="V256" s="85"/>
      <c r="W256" s="85"/>
      <c r="X256" s="85"/>
      <c r="Y256" s="85"/>
      <c r="Z256" s="85"/>
      <c r="AA256" s="85"/>
      <c r="AB256" s="85"/>
    </row>
    <row r="257" spans="1:28" ht="12.75" customHeight="1">
      <c r="A257" s="96"/>
      <c r="B257" s="32"/>
      <c r="C257" s="31"/>
      <c r="D257" s="31"/>
      <c r="E257" s="31"/>
      <c r="F257" s="97"/>
      <c r="G257" s="32"/>
      <c r="H257" s="32"/>
      <c r="I257" s="85"/>
      <c r="J257" s="85"/>
      <c r="K257" s="85"/>
      <c r="L257" s="85"/>
      <c r="M257" s="85"/>
      <c r="N257" s="85"/>
      <c r="O257" s="85"/>
      <c r="P257" s="85"/>
      <c r="Q257" s="85"/>
      <c r="R257" s="85"/>
      <c r="S257" s="85"/>
      <c r="T257" s="85"/>
      <c r="U257" s="85"/>
      <c r="V257" s="85"/>
      <c r="W257" s="85"/>
      <c r="X257" s="85"/>
      <c r="Y257" s="85"/>
      <c r="Z257" s="85"/>
      <c r="AA257" s="85"/>
      <c r="AB257" s="85"/>
    </row>
    <row r="258" spans="1:28" ht="12.75" customHeight="1">
      <c r="A258" s="96"/>
      <c r="B258" s="32"/>
      <c r="C258" s="31"/>
      <c r="D258" s="31"/>
      <c r="E258" s="31"/>
      <c r="F258" s="97"/>
      <c r="G258" s="32"/>
      <c r="H258" s="32"/>
      <c r="I258" s="85"/>
      <c r="J258" s="85"/>
      <c r="K258" s="85"/>
      <c r="L258" s="85"/>
      <c r="M258" s="85"/>
      <c r="N258" s="85"/>
      <c r="O258" s="85"/>
      <c r="P258" s="85"/>
      <c r="Q258" s="85"/>
      <c r="R258" s="85"/>
      <c r="S258" s="85"/>
      <c r="T258" s="85"/>
      <c r="U258" s="85"/>
      <c r="V258" s="85"/>
      <c r="W258" s="85"/>
      <c r="X258" s="85"/>
      <c r="Y258" s="85"/>
      <c r="Z258" s="85"/>
      <c r="AA258" s="85"/>
      <c r="AB258" s="85"/>
    </row>
    <row r="259" spans="1:28" ht="12.75" customHeight="1">
      <c r="A259" s="96"/>
      <c r="B259" s="32"/>
      <c r="C259" s="31"/>
      <c r="D259" s="31"/>
      <c r="E259" s="31"/>
      <c r="F259" s="97"/>
      <c r="G259" s="32"/>
      <c r="H259" s="32"/>
      <c r="I259" s="85"/>
      <c r="J259" s="85"/>
      <c r="K259" s="85"/>
      <c r="L259" s="85"/>
      <c r="M259" s="85"/>
      <c r="N259" s="85"/>
      <c r="O259" s="85"/>
      <c r="P259" s="85"/>
      <c r="Q259" s="85"/>
      <c r="R259" s="85"/>
      <c r="S259" s="85"/>
      <c r="T259" s="85"/>
      <c r="U259" s="85"/>
      <c r="V259" s="85"/>
      <c r="W259" s="85"/>
      <c r="X259" s="85"/>
      <c r="Y259" s="85"/>
      <c r="Z259" s="85"/>
      <c r="AA259" s="85"/>
      <c r="AB259" s="85"/>
    </row>
    <row r="260" spans="1:28" ht="12.75" customHeight="1">
      <c r="A260" s="96"/>
      <c r="B260" s="32"/>
      <c r="C260" s="31"/>
      <c r="D260" s="31"/>
      <c r="E260" s="31"/>
      <c r="F260" s="97"/>
      <c r="G260" s="32"/>
      <c r="H260" s="32"/>
      <c r="I260" s="85"/>
      <c r="J260" s="85"/>
      <c r="K260" s="85"/>
      <c r="L260" s="85"/>
      <c r="M260" s="85"/>
      <c r="N260" s="85"/>
      <c r="O260" s="85"/>
      <c r="P260" s="85"/>
      <c r="Q260" s="85"/>
      <c r="R260" s="85"/>
      <c r="S260" s="85"/>
      <c r="T260" s="85"/>
      <c r="U260" s="85"/>
      <c r="V260" s="85"/>
      <c r="W260" s="85"/>
      <c r="X260" s="85"/>
      <c r="Y260" s="85"/>
      <c r="Z260" s="85"/>
      <c r="AA260" s="85"/>
      <c r="AB260" s="85"/>
    </row>
    <row r="261" spans="1:28" ht="12.75" customHeight="1">
      <c r="A261" s="96"/>
      <c r="B261" s="32"/>
      <c r="C261" s="31"/>
      <c r="D261" s="31"/>
      <c r="E261" s="31"/>
      <c r="F261" s="97"/>
      <c r="G261" s="32"/>
      <c r="H261" s="32"/>
      <c r="I261" s="85"/>
      <c r="J261" s="85"/>
      <c r="K261" s="85"/>
      <c r="L261" s="85"/>
      <c r="M261" s="85"/>
      <c r="N261" s="85"/>
      <c r="O261" s="85"/>
      <c r="P261" s="85"/>
      <c r="Q261" s="85"/>
      <c r="R261" s="85"/>
      <c r="S261" s="85"/>
      <c r="T261" s="85"/>
      <c r="U261" s="85"/>
      <c r="V261" s="85"/>
      <c r="W261" s="85"/>
      <c r="X261" s="85"/>
      <c r="Y261" s="85"/>
      <c r="Z261" s="85"/>
      <c r="AA261" s="85"/>
      <c r="AB261" s="85"/>
    </row>
    <row r="262" spans="1:28" ht="12.75" customHeight="1">
      <c r="A262" s="96"/>
      <c r="B262" s="32"/>
      <c r="C262" s="31"/>
      <c r="D262" s="31"/>
      <c r="E262" s="31"/>
      <c r="F262" s="97"/>
      <c r="G262" s="32"/>
      <c r="H262" s="32"/>
      <c r="I262" s="85"/>
      <c r="J262" s="85"/>
      <c r="K262" s="85"/>
      <c r="L262" s="85"/>
      <c r="M262" s="85"/>
      <c r="N262" s="85"/>
      <c r="O262" s="85"/>
      <c r="P262" s="85"/>
      <c r="Q262" s="85"/>
      <c r="R262" s="85"/>
      <c r="S262" s="85"/>
      <c r="T262" s="85"/>
      <c r="U262" s="85"/>
      <c r="V262" s="85"/>
      <c r="W262" s="85"/>
      <c r="X262" s="85"/>
      <c r="Y262" s="85"/>
      <c r="Z262" s="85"/>
      <c r="AA262" s="85"/>
      <c r="AB262" s="85"/>
    </row>
    <row r="263" spans="1:28" ht="12.75" customHeight="1">
      <c r="A263" s="96"/>
      <c r="B263" s="32"/>
      <c r="C263" s="31"/>
      <c r="D263" s="31"/>
      <c r="E263" s="31"/>
      <c r="F263" s="97"/>
      <c r="G263" s="32"/>
      <c r="H263" s="32"/>
      <c r="I263" s="85"/>
      <c r="J263" s="85"/>
      <c r="K263" s="85"/>
      <c r="L263" s="85"/>
      <c r="M263" s="85"/>
      <c r="N263" s="85"/>
      <c r="O263" s="85"/>
      <c r="P263" s="85"/>
      <c r="Q263" s="85"/>
      <c r="R263" s="85"/>
      <c r="S263" s="85"/>
      <c r="T263" s="85"/>
      <c r="U263" s="85"/>
      <c r="V263" s="85"/>
      <c r="W263" s="85"/>
      <c r="X263" s="85"/>
      <c r="Y263" s="85"/>
      <c r="Z263" s="85"/>
      <c r="AA263" s="85"/>
      <c r="AB263" s="85"/>
    </row>
    <row r="264" spans="1:28" ht="12.75" customHeight="1">
      <c r="A264" s="96"/>
      <c r="B264" s="32"/>
      <c r="C264" s="31"/>
      <c r="D264" s="31"/>
      <c r="E264" s="31"/>
      <c r="F264" s="97"/>
      <c r="G264" s="32"/>
      <c r="H264" s="32"/>
      <c r="I264" s="85"/>
      <c r="J264" s="85"/>
      <c r="K264" s="85"/>
      <c r="L264" s="85"/>
      <c r="M264" s="85"/>
      <c r="N264" s="85"/>
      <c r="O264" s="85"/>
      <c r="P264" s="85"/>
      <c r="Q264" s="85"/>
      <c r="R264" s="85"/>
      <c r="S264" s="85"/>
      <c r="T264" s="85"/>
      <c r="U264" s="85"/>
      <c r="V264" s="85"/>
      <c r="W264" s="85"/>
      <c r="X264" s="85"/>
      <c r="Y264" s="85"/>
      <c r="Z264" s="85"/>
      <c r="AA264" s="85"/>
      <c r="AB264" s="85"/>
    </row>
    <row r="265" spans="1:28" ht="12.75" customHeight="1">
      <c r="A265" s="96"/>
      <c r="B265" s="32"/>
      <c r="C265" s="31"/>
      <c r="D265" s="31"/>
      <c r="E265" s="31"/>
      <c r="F265" s="97"/>
      <c r="G265" s="32"/>
      <c r="H265" s="32"/>
      <c r="I265" s="85"/>
      <c r="J265" s="85"/>
      <c r="K265" s="85"/>
      <c r="L265" s="85"/>
      <c r="M265" s="85"/>
      <c r="N265" s="85"/>
      <c r="O265" s="85"/>
      <c r="P265" s="85"/>
      <c r="Q265" s="85"/>
      <c r="R265" s="85"/>
      <c r="S265" s="85"/>
      <c r="T265" s="85"/>
      <c r="U265" s="85"/>
      <c r="V265" s="85"/>
      <c r="W265" s="85"/>
      <c r="X265" s="85"/>
      <c r="Y265" s="85"/>
      <c r="Z265" s="85"/>
      <c r="AA265" s="85"/>
      <c r="AB265" s="85"/>
    </row>
    <row r="266" spans="1:28" ht="12.75" customHeight="1">
      <c r="A266" s="96"/>
      <c r="B266" s="32"/>
      <c r="C266" s="31"/>
      <c r="D266" s="31"/>
      <c r="E266" s="31"/>
      <c r="F266" s="97"/>
      <c r="G266" s="32"/>
      <c r="H266" s="32"/>
      <c r="I266" s="85"/>
      <c r="J266" s="85"/>
      <c r="K266" s="85"/>
      <c r="L266" s="85"/>
      <c r="M266" s="85"/>
      <c r="N266" s="85"/>
      <c r="O266" s="85"/>
      <c r="P266" s="85"/>
      <c r="Q266" s="85"/>
      <c r="R266" s="85"/>
      <c r="S266" s="85"/>
      <c r="T266" s="85"/>
      <c r="U266" s="85"/>
      <c r="V266" s="85"/>
      <c r="W266" s="85"/>
      <c r="X266" s="85"/>
      <c r="Y266" s="85"/>
      <c r="Z266" s="85"/>
      <c r="AA266" s="85"/>
      <c r="AB266" s="85"/>
    </row>
    <row r="267" spans="1:28" ht="12.75" customHeight="1">
      <c r="A267" s="96"/>
      <c r="B267" s="32"/>
      <c r="C267" s="31"/>
      <c r="D267" s="31"/>
      <c r="E267" s="31"/>
      <c r="F267" s="97"/>
      <c r="G267" s="32"/>
      <c r="H267" s="32"/>
      <c r="I267" s="85"/>
      <c r="J267" s="85"/>
      <c r="K267" s="85"/>
      <c r="L267" s="85"/>
      <c r="M267" s="85"/>
      <c r="N267" s="85"/>
      <c r="O267" s="85"/>
      <c r="P267" s="85"/>
      <c r="Q267" s="85"/>
      <c r="R267" s="85"/>
      <c r="S267" s="85"/>
      <c r="T267" s="85"/>
      <c r="U267" s="85"/>
      <c r="V267" s="85"/>
      <c r="W267" s="85"/>
      <c r="X267" s="85"/>
      <c r="Y267" s="85"/>
      <c r="Z267" s="85"/>
      <c r="AA267" s="85"/>
      <c r="AB267" s="85"/>
    </row>
    <row r="268" spans="1:28" ht="12.75" customHeight="1">
      <c r="A268" s="96"/>
      <c r="B268" s="32"/>
      <c r="C268" s="31"/>
      <c r="D268" s="31"/>
      <c r="E268" s="31"/>
      <c r="F268" s="97"/>
      <c r="G268" s="32"/>
      <c r="H268" s="32"/>
      <c r="I268" s="85"/>
      <c r="J268" s="85"/>
      <c r="K268" s="85"/>
      <c r="L268" s="85"/>
      <c r="M268" s="85"/>
      <c r="N268" s="85"/>
      <c r="O268" s="85"/>
      <c r="P268" s="85"/>
      <c r="Q268" s="85"/>
      <c r="R268" s="85"/>
      <c r="S268" s="85"/>
      <c r="T268" s="85"/>
      <c r="U268" s="85"/>
      <c r="V268" s="85"/>
      <c r="W268" s="85"/>
      <c r="X268" s="85"/>
      <c r="Y268" s="85"/>
      <c r="Z268" s="85"/>
      <c r="AA268" s="85"/>
      <c r="AB268" s="85"/>
    </row>
    <row r="269" spans="1:28" ht="12.75" customHeight="1">
      <c r="A269" s="96"/>
      <c r="B269" s="32"/>
      <c r="C269" s="31"/>
      <c r="D269" s="31"/>
      <c r="E269" s="31"/>
      <c r="F269" s="97"/>
      <c r="G269" s="32"/>
      <c r="H269" s="32"/>
      <c r="I269" s="85"/>
      <c r="J269" s="85"/>
      <c r="K269" s="85"/>
      <c r="L269" s="85"/>
      <c r="M269" s="85"/>
      <c r="N269" s="85"/>
      <c r="O269" s="85"/>
      <c r="P269" s="85"/>
      <c r="Q269" s="85"/>
      <c r="R269" s="85"/>
      <c r="S269" s="85"/>
      <c r="T269" s="85"/>
      <c r="U269" s="85"/>
      <c r="V269" s="85"/>
      <c r="W269" s="85"/>
      <c r="X269" s="85"/>
      <c r="Y269" s="85"/>
      <c r="Z269" s="85"/>
      <c r="AA269" s="85"/>
      <c r="AB269" s="85"/>
    </row>
    <row r="270" spans="1:28" ht="12.75" customHeight="1">
      <c r="A270" s="96"/>
      <c r="B270" s="32"/>
      <c r="C270" s="31"/>
      <c r="D270" s="31"/>
      <c r="E270" s="31"/>
      <c r="F270" s="97"/>
      <c r="G270" s="32"/>
      <c r="H270" s="32"/>
      <c r="I270" s="85"/>
      <c r="J270" s="85"/>
      <c r="K270" s="85"/>
      <c r="L270" s="85"/>
      <c r="M270" s="85"/>
      <c r="N270" s="85"/>
      <c r="O270" s="85"/>
      <c r="P270" s="85"/>
      <c r="Q270" s="85"/>
      <c r="R270" s="85"/>
      <c r="S270" s="85"/>
      <c r="T270" s="85"/>
      <c r="U270" s="85"/>
      <c r="V270" s="85"/>
      <c r="W270" s="85"/>
      <c r="X270" s="85"/>
      <c r="Y270" s="85"/>
      <c r="Z270" s="85"/>
      <c r="AA270" s="85"/>
      <c r="AB270" s="85"/>
    </row>
    <row r="271" spans="1:28" ht="12.75" customHeight="1">
      <c r="A271" s="96"/>
      <c r="B271" s="32"/>
      <c r="C271" s="31"/>
      <c r="D271" s="31"/>
      <c r="E271" s="31"/>
      <c r="F271" s="97"/>
      <c r="G271" s="32"/>
      <c r="H271" s="99"/>
      <c r="I271" s="85"/>
      <c r="J271" s="85"/>
      <c r="K271" s="85"/>
      <c r="L271" s="85"/>
      <c r="M271" s="85"/>
      <c r="N271" s="85"/>
      <c r="O271" s="85"/>
      <c r="P271" s="85"/>
      <c r="Q271" s="85"/>
      <c r="R271" s="85"/>
      <c r="S271" s="85"/>
      <c r="T271" s="85"/>
      <c r="U271" s="85"/>
      <c r="V271" s="85"/>
      <c r="W271" s="85"/>
      <c r="X271" s="85"/>
      <c r="Y271" s="85"/>
      <c r="Z271" s="85"/>
      <c r="AA271" s="85"/>
      <c r="AB271" s="85"/>
    </row>
    <row r="272" spans="1:28" ht="12.75" customHeight="1">
      <c r="A272" s="96"/>
      <c r="B272" s="32"/>
      <c r="C272" s="31"/>
      <c r="D272" s="31"/>
      <c r="E272" s="31"/>
      <c r="F272" s="97"/>
      <c r="G272" s="32"/>
      <c r="H272" s="99"/>
      <c r="I272" s="85"/>
      <c r="J272" s="85"/>
      <c r="K272" s="85"/>
      <c r="L272" s="85"/>
      <c r="M272" s="85"/>
      <c r="N272" s="85"/>
      <c r="O272" s="85"/>
      <c r="P272" s="85"/>
      <c r="Q272" s="85"/>
      <c r="R272" s="85"/>
      <c r="S272" s="85"/>
      <c r="T272" s="85"/>
      <c r="U272" s="85"/>
      <c r="V272" s="85"/>
      <c r="W272" s="85"/>
      <c r="X272" s="85"/>
      <c r="Y272" s="85"/>
      <c r="Z272" s="85"/>
      <c r="AA272" s="85"/>
      <c r="AB272" s="85"/>
    </row>
    <row r="273" spans="1:28" ht="12.75" customHeight="1">
      <c r="A273" s="96"/>
      <c r="B273" s="32"/>
      <c r="C273" s="31"/>
      <c r="D273" s="31"/>
      <c r="E273" s="31"/>
      <c r="F273" s="97"/>
      <c r="G273" s="32"/>
      <c r="H273" s="99"/>
      <c r="I273" s="85"/>
      <c r="J273" s="85"/>
      <c r="K273" s="85"/>
      <c r="L273" s="85"/>
      <c r="M273" s="85"/>
      <c r="N273" s="85"/>
      <c r="O273" s="85"/>
      <c r="P273" s="85"/>
      <c r="Q273" s="85"/>
      <c r="R273" s="85"/>
      <c r="S273" s="85"/>
      <c r="T273" s="85"/>
      <c r="U273" s="85"/>
      <c r="V273" s="85"/>
      <c r="W273" s="85"/>
      <c r="X273" s="85"/>
      <c r="Y273" s="85"/>
      <c r="Z273" s="85"/>
      <c r="AA273" s="85"/>
      <c r="AB273" s="85"/>
    </row>
    <row r="274" spans="1:28" ht="12.75" customHeight="1">
      <c r="A274" s="96"/>
      <c r="B274" s="32"/>
      <c r="C274" s="31"/>
      <c r="D274" s="31"/>
      <c r="E274" s="31"/>
      <c r="F274" s="97"/>
      <c r="G274" s="32"/>
      <c r="H274" s="99"/>
      <c r="I274" s="85"/>
      <c r="J274" s="85"/>
      <c r="K274" s="85"/>
      <c r="L274" s="85"/>
      <c r="M274" s="85"/>
      <c r="N274" s="85"/>
      <c r="O274" s="85"/>
      <c r="P274" s="85"/>
      <c r="Q274" s="85"/>
      <c r="R274" s="85"/>
      <c r="S274" s="85"/>
      <c r="T274" s="85"/>
      <c r="U274" s="85"/>
      <c r="V274" s="85"/>
      <c r="W274" s="85"/>
      <c r="X274" s="85"/>
      <c r="Y274" s="85"/>
      <c r="Z274" s="85"/>
      <c r="AA274" s="85"/>
      <c r="AB274" s="85"/>
    </row>
    <row r="275" spans="1:28" ht="12.75" customHeight="1">
      <c r="A275" s="96"/>
      <c r="B275" s="32"/>
      <c r="C275" s="31"/>
      <c r="D275" s="31"/>
      <c r="E275" s="31"/>
      <c r="F275" s="97"/>
      <c r="G275" s="32"/>
      <c r="H275" s="99"/>
      <c r="I275" s="85"/>
      <c r="J275" s="85"/>
      <c r="K275" s="85"/>
      <c r="L275" s="85"/>
      <c r="M275" s="85"/>
      <c r="N275" s="85"/>
      <c r="O275" s="85"/>
      <c r="P275" s="85"/>
      <c r="Q275" s="85"/>
      <c r="R275" s="85"/>
      <c r="S275" s="85"/>
      <c r="T275" s="85"/>
      <c r="U275" s="85"/>
      <c r="V275" s="85"/>
      <c r="W275" s="85"/>
      <c r="X275" s="85"/>
      <c r="Y275" s="85"/>
      <c r="Z275" s="85"/>
      <c r="AA275" s="85"/>
      <c r="AB275" s="85"/>
    </row>
    <row r="276" spans="1:28" ht="12.75" customHeight="1">
      <c r="A276" s="96"/>
      <c r="B276" s="32"/>
      <c r="C276" s="31"/>
      <c r="D276" s="31"/>
      <c r="E276" s="31"/>
      <c r="F276" s="97"/>
      <c r="G276" s="32"/>
      <c r="H276" s="99"/>
      <c r="I276" s="85"/>
      <c r="J276" s="85"/>
      <c r="K276" s="85"/>
      <c r="L276" s="85"/>
      <c r="M276" s="85"/>
      <c r="N276" s="85"/>
      <c r="O276" s="85"/>
      <c r="P276" s="85"/>
      <c r="Q276" s="85"/>
      <c r="R276" s="85"/>
      <c r="S276" s="85"/>
      <c r="T276" s="85"/>
      <c r="U276" s="85"/>
      <c r="V276" s="85"/>
      <c r="W276" s="85"/>
      <c r="X276" s="85"/>
      <c r="Y276" s="85"/>
      <c r="Z276" s="85"/>
      <c r="AA276" s="85"/>
      <c r="AB276" s="85"/>
    </row>
    <row r="277" spans="1:28" ht="12.75" customHeight="1">
      <c r="A277" s="96"/>
      <c r="B277" s="32"/>
      <c r="C277" s="31"/>
      <c r="D277" s="31"/>
      <c r="E277" s="31"/>
      <c r="F277" s="97"/>
      <c r="G277" s="32"/>
      <c r="H277" s="99"/>
      <c r="I277" s="85"/>
      <c r="J277" s="85"/>
      <c r="K277" s="85"/>
      <c r="L277" s="85"/>
      <c r="M277" s="85"/>
      <c r="N277" s="85"/>
      <c r="O277" s="85"/>
      <c r="P277" s="85"/>
      <c r="Q277" s="85"/>
      <c r="R277" s="85"/>
      <c r="S277" s="85"/>
      <c r="T277" s="85"/>
      <c r="U277" s="85"/>
      <c r="V277" s="85"/>
      <c r="W277" s="85"/>
      <c r="X277" s="85"/>
      <c r="Y277" s="85"/>
      <c r="Z277" s="85"/>
      <c r="AA277" s="85"/>
      <c r="AB277" s="85"/>
    </row>
    <row r="278" spans="1:28" ht="12.75" customHeight="1">
      <c r="A278" s="96"/>
      <c r="B278" s="32"/>
      <c r="C278" s="31"/>
      <c r="D278" s="31"/>
      <c r="E278" s="31"/>
      <c r="F278" s="97"/>
      <c r="G278" s="32"/>
      <c r="H278" s="99"/>
      <c r="I278" s="85"/>
      <c r="J278" s="85"/>
      <c r="K278" s="85"/>
      <c r="L278" s="85"/>
      <c r="M278" s="85"/>
      <c r="N278" s="85"/>
      <c r="O278" s="85"/>
      <c r="P278" s="85"/>
      <c r="Q278" s="85"/>
      <c r="R278" s="85"/>
      <c r="S278" s="85"/>
      <c r="T278" s="85"/>
      <c r="U278" s="85"/>
      <c r="V278" s="85"/>
      <c r="W278" s="85"/>
      <c r="X278" s="85"/>
      <c r="Y278" s="85"/>
      <c r="Z278" s="85"/>
      <c r="AA278" s="85"/>
      <c r="AB278" s="85"/>
    </row>
    <row r="279" spans="1:28" ht="12.75" customHeight="1">
      <c r="A279" s="96"/>
      <c r="B279" s="32"/>
      <c r="C279" s="31"/>
      <c r="D279" s="31"/>
      <c r="E279" s="31"/>
      <c r="F279" s="97"/>
      <c r="G279" s="32"/>
      <c r="H279" s="99"/>
      <c r="I279" s="85"/>
      <c r="J279" s="85"/>
      <c r="K279" s="85"/>
      <c r="L279" s="85"/>
      <c r="M279" s="85"/>
      <c r="N279" s="85"/>
      <c r="O279" s="85"/>
      <c r="P279" s="85"/>
      <c r="Q279" s="85"/>
      <c r="R279" s="85"/>
      <c r="S279" s="85"/>
      <c r="T279" s="85"/>
      <c r="U279" s="85"/>
      <c r="V279" s="85"/>
      <c r="W279" s="85"/>
      <c r="X279" s="85"/>
      <c r="Y279" s="85"/>
      <c r="Z279" s="85"/>
      <c r="AA279" s="85"/>
      <c r="AB279" s="85"/>
    </row>
    <row r="280" spans="1:28" ht="12.75" customHeight="1">
      <c r="A280" s="96"/>
      <c r="B280" s="32"/>
      <c r="C280" s="31"/>
      <c r="D280" s="31"/>
      <c r="E280" s="31"/>
      <c r="F280" s="97"/>
      <c r="G280" s="32"/>
      <c r="H280" s="99"/>
      <c r="I280" s="85"/>
      <c r="J280" s="85"/>
      <c r="K280" s="85"/>
      <c r="L280" s="85"/>
      <c r="M280" s="85"/>
      <c r="N280" s="85"/>
      <c r="O280" s="85"/>
      <c r="P280" s="85"/>
      <c r="Q280" s="85"/>
      <c r="R280" s="85"/>
      <c r="S280" s="85"/>
      <c r="T280" s="85"/>
      <c r="U280" s="85"/>
      <c r="V280" s="85"/>
      <c r="W280" s="85"/>
      <c r="X280" s="85"/>
      <c r="Y280" s="85"/>
      <c r="Z280" s="85"/>
      <c r="AA280" s="85"/>
      <c r="AB280" s="85"/>
    </row>
    <row r="281" spans="1:28" ht="12.75" customHeight="1">
      <c r="A281" s="96"/>
      <c r="B281" s="32"/>
      <c r="C281" s="31"/>
      <c r="D281" s="31"/>
      <c r="E281" s="31"/>
      <c r="F281" s="97"/>
      <c r="G281" s="32"/>
      <c r="H281" s="99"/>
      <c r="I281" s="85"/>
      <c r="J281" s="85"/>
      <c r="K281" s="85"/>
      <c r="L281" s="85"/>
      <c r="M281" s="85"/>
      <c r="N281" s="85"/>
      <c r="O281" s="85"/>
      <c r="P281" s="85"/>
      <c r="Q281" s="85"/>
      <c r="R281" s="85"/>
      <c r="S281" s="85"/>
      <c r="T281" s="85"/>
      <c r="U281" s="85"/>
      <c r="V281" s="85"/>
      <c r="W281" s="85"/>
      <c r="X281" s="85"/>
      <c r="Y281" s="85"/>
      <c r="Z281" s="85"/>
      <c r="AA281" s="85"/>
      <c r="AB281" s="85"/>
    </row>
    <row r="282" spans="1:28" ht="12.75" customHeight="1">
      <c r="A282" s="96"/>
      <c r="B282" s="32"/>
      <c r="C282" s="31"/>
      <c r="D282" s="31"/>
      <c r="E282" s="31"/>
      <c r="F282" s="97"/>
      <c r="G282" s="32"/>
      <c r="H282" s="99"/>
      <c r="I282" s="85"/>
      <c r="J282" s="85"/>
      <c r="K282" s="85"/>
      <c r="L282" s="85"/>
      <c r="M282" s="85"/>
      <c r="N282" s="85"/>
      <c r="O282" s="85"/>
      <c r="P282" s="85"/>
      <c r="Q282" s="85"/>
      <c r="R282" s="85"/>
      <c r="S282" s="85"/>
      <c r="T282" s="85"/>
      <c r="U282" s="85"/>
      <c r="V282" s="85"/>
      <c r="W282" s="85"/>
      <c r="X282" s="85"/>
      <c r="Y282" s="85"/>
      <c r="Z282" s="85"/>
      <c r="AA282" s="85"/>
      <c r="AB282" s="85"/>
    </row>
    <row r="283" spans="1:28" ht="12.75" customHeight="1">
      <c r="A283" s="96"/>
      <c r="B283" s="32"/>
      <c r="C283" s="31"/>
      <c r="D283" s="31"/>
      <c r="E283" s="31"/>
      <c r="F283" s="97"/>
      <c r="G283" s="32"/>
      <c r="H283" s="99"/>
      <c r="I283" s="85"/>
      <c r="J283" s="85"/>
      <c r="K283" s="85"/>
      <c r="L283" s="85"/>
      <c r="M283" s="85"/>
      <c r="N283" s="85"/>
      <c r="O283" s="85"/>
      <c r="P283" s="85"/>
      <c r="Q283" s="85"/>
      <c r="R283" s="85"/>
      <c r="S283" s="85"/>
      <c r="T283" s="85"/>
      <c r="U283" s="85"/>
      <c r="V283" s="85"/>
      <c r="W283" s="85"/>
      <c r="X283" s="85"/>
      <c r="Y283" s="85"/>
      <c r="Z283" s="85"/>
      <c r="AA283" s="85"/>
      <c r="AB283" s="85"/>
    </row>
    <row r="284" spans="1:28" ht="12.75" customHeight="1">
      <c r="A284" s="96"/>
      <c r="B284" s="32"/>
      <c r="C284" s="31"/>
      <c r="D284" s="31"/>
      <c r="E284" s="31"/>
      <c r="F284" s="97"/>
      <c r="G284" s="32"/>
      <c r="H284" s="99"/>
      <c r="I284" s="85"/>
      <c r="J284" s="85"/>
      <c r="K284" s="85"/>
      <c r="L284" s="85"/>
      <c r="M284" s="85"/>
      <c r="N284" s="85"/>
      <c r="O284" s="85"/>
      <c r="P284" s="85"/>
      <c r="Q284" s="85"/>
      <c r="R284" s="85"/>
      <c r="S284" s="85"/>
      <c r="T284" s="85"/>
      <c r="U284" s="85"/>
      <c r="V284" s="85"/>
      <c r="W284" s="85"/>
      <c r="X284" s="85"/>
      <c r="Y284" s="85"/>
      <c r="Z284" s="85"/>
      <c r="AA284" s="85"/>
      <c r="AB284" s="85"/>
    </row>
    <row r="285" spans="1:28" ht="12.75" customHeight="1">
      <c r="A285" s="96"/>
      <c r="B285" s="32"/>
      <c r="C285" s="31"/>
      <c r="D285" s="31"/>
      <c r="E285" s="31"/>
      <c r="F285" s="97"/>
      <c r="G285" s="32"/>
      <c r="H285" s="99"/>
      <c r="I285" s="85"/>
      <c r="J285" s="85"/>
      <c r="K285" s="85"/>
      <c r="L285" s="85"/>
      <c r="M285" s="85"/>
      <c r="N285" s="85"/>
      <c r="O285" s="85"/>
      <c r="P285" s="85"/>
      <c r="Q285" s="85"/>
      <c r="R285" s="85"/>
      <c r="S285" s="85"/>
      <c r="T285" s="85"/>
      <c r="U285" s="85"/>
      <c r="V285" s="85"/>
      <c r="W285" s="85"/>
      <c r="X285" s="85"/>
      <c r="Y285" s="85"/>
      <c r="Z285" s="85"/>
      <c r="AA285" s="85"/>
      <c r="AB285" s="85"/>
    </row>
    <row r="286" spans="1:28" ht="12.75" customHeight="1">
      <c r="A286" s="96"/>
      <c r="B286" s="32"/>
      <c r="C286" s="31"/>
      <c r="D286" s="31"/>
      <c r="E286" s="31"/>
      <c r="F286" s="97"/>
      <c r="G286" s="32"/>
      <c r="H286" s="99"/>
      <c r="I286" s="85"/>
      <c r="J286" s="85"/>
      <c r="K286" s="85"/>
      <c r="L286" s="85"/>
      <c r="M286" s="85"/>
      <c r="N286" s="85"/>
      <c r="O286" s="85"/>
      <c r="P286" s="85"/>
      <c r="Q286" s="85"/>
      <c r="R286" s="85"/>
      <c r="S286" s="85"/>
      <c r="T286" s="85"/>
      <c r="U286" s="85"/>
      <c r="V286" s="85"/>
      <c r="W286" s="85"/>
      <c r="X286" s="85"/>
      <c r="Y286" s="85"/>
      <c r="Z286" s="85"/>
      <c r="AA286" s="85"/>
      <c r="AB286" s="85"/>
    </row>
    <row r="287" spans="1:28" ht="12.75" customHeight="1">
      <c r="A287" s="96"/>
      <c r="B287" s="32"/>
      <c r="C287" s="31"/>
      <c r="D287" s="31"/>
      <c r="E287" s="31"/>
      <c r="F287" s="97"/>
      <c r="G287" s="32"/>
      <c r="H287" s="99"/>
      <c r="I287" s="85"/>
      <c r="J287" s="85"/>
      <c r="K287" s="85"/>
      <c r="L287" s="85"/>
      <c r="M287" s="85"/>
      <c r="N287" s="85"/>
      <c r="O287" s="85"/>
      <c r="P287" s="85"/>
      <c r="Q287" s="85"/>
      <c r="R287" s="85"/>
      <c r="S287" s="85"/>
      <c r="T287" s="85"/>
      <c r="U287" s="85"/>
      <c r="V287" s="85"/>
      <c r="W287" s="85"/>
      <c r="X287" s="85"/>
      <c r="Y287" s="85"/>
      <c r="Z287" s="85"/>
      <c r="AA287" s="85"/>
      <c r="AB287" s="85"/>
    </row>
    <row r="288" spans="1:28" ht="12.75" customHeight="1">
      <c r="A288" s="96"/>
      <c r="B288" s="32"/>
      <c r="C288" s="31"/>
      <c r="D288" s="31"/>
      <c r="E288" s="31"/>
      <c r="F288" s="97"/>
      <c r="G288" s="32"/>
      <c r="H288" s="99"/>
      <c r="I288" s="85"/>
      <c r="J288" s="85"/>
      <c r="K288" s="85"/>
      <c r="L288" s="85"/>
      <c r="M288" s="85"/>
      <c r="N288" s="85"/>
      <c r="O288" s="85"/>
      <c r="P288" s="85"/>
      <c r="Q288" s="85"/>
      <c r="R288" s="85"/>
      <c r="S288" s="85"/>
      <c r="T288" s="85"/>
      <c r="U288" s="85"/>
      <c r="V288" s="85"/>
      <c r="W288" s="85"/>
      <c r="X288" s="85"/>
      <c r="Y288" s="85"/>
      <c r="Z288" s="85"/>
      <c r="AA288" s="85"/>
      <c r="AB288" s="85"/>
    </row>
    <row r="289" spans="1:28" ht="12.75" customHeight="1">
      <c r="A289" s="96"/>
      <c r="B289" s="32"/>
      <c r="C289" s="31"/>
      <c r="D289" s="31"/>
      <c r="E289" s="31"/>
      <c r="F289" s="97"/>
      <c r="G289" s="32"/>
      <c r="H289" s="99"/>
      <c r="I289" s="85"/>
      <c r="J289" s="85"/>
      <c r="K289" s="85"/>
      <c r="L289" s="85"/>
      <c r="M289" s="85"/>
      <c r="N289" s="85"/>
      <c r="O289" s="85"/>
      <c r="P289" s="85"/>
      <c r="Q289" s="85"/>
      <c r="R289" s="85"/>
      <c r="S289" s="85"/>
      <c r="T289" s="85"/>
      <c r="U289" s="85"/>
      <c r="V289" s="85"/>
      <c r="W289" s="85"/>
      <c r="X289" s="85"/>
      <c r="Y289" s="85"/>
      <c r="Z289" s="85"/>
      <c r="AA289" s="85"/>
      <c r="AB289" s="85"/>
    </row>
    <row r="290" spans="1:28" ht="12.75" customHeight="1">
      <c r="A290" s="96"/>
      <c r="B290" s="32"/>
      <c r="C290" s="31"/>
      <c r="D290" s="31"/>
      <c r="E290" s="31"/>
      <c r="F290" s="97"/>
      <c r="G290" s="32"/>
      <c r="H290" s="99"/>
      <c r="I290" s="85"/>
      <c r="J290" s="85"/>
      <c r="K290" s="85"/>
      <c r="L290" s="85"/>
      <c r="M290" s="85"/>
      <c r="N290" s="85"/>
      <c r="O290" s="85"/>
      <c r="P290" s="85"/>
      <c r="Q290" s="85"/>
      <c r="R290" s="85"/>
      <c r="S290" s="85"/>
      <c r="T290" s="85"/>
      <c r="U290" s="85"/>
      <c r="V290" s="85"/>
      <c r="W290" s="85"/>
      <c r="X290" s="85"/>
      <c r="Y290" s="85"/>
      <c r="Z290" s="85"/>
      <c r="AA290" s="85"/>
      <c r="AB290" s="85"/>
    </row>
    <row r="291" spans="1:28" ht="12.75" customHeight="1">
      <c r="A291" s="96"/>
      <c r="B291" s="32"/>
      <c r="C291" s="31"/>
      <c r="D291" s="31"/>
      <c r="E291" s="31"/>
      <c r="F291" s="97"/>
      <c r="G291" s="32"/>
      <c r="H291" s="99"/>
      <c r="I291" s="85"/>
      <c r="J291" s="85"/>
      <c r="K291" s="85"/>
      <c r="L291" s="85"/>
      <c r="M291" s="85"/>
      <c r="N291" s="85"/>
      <c r="O291" s="85"/>
      <c r="P291" s="85"/>
      <c r="Q291" s="85"/>
      <c r="R291" s="85"/>
      <c r="S291" s="85"/>
      <c r="T291" s="85"/>
      <c r="U291" s="85"/>
      <c r="V291" s="85"/>
      <c r="W291" s="85"/>
      <c r="X291" s="85"/>
      <c r="Y291" s="85"/>
      <c r="Z291" s="85"/>
      <c r="AA291" s="85"/>
      <c r="AB291" s="85"/>
    </row>
    <row r="292" spans="1:28" ht="12.75" customHeight="1">
      <c r="A292" s="96"/>
      <c r="B292" s="32"/>
      <c r="C292" s="31"/>
      <c r="D292" s="31"/>
      <c r="E292" s="31"/>
      <c r="F292" s="97"/>
      <c r="G292" s="32"/>
      <c r="H292" s="99"/>
      <c r="I292" s="85"/>
      <c r="J292" s="85"/>
      <c r="K292" s="85"/>
      <c r="L292" s="85"/>
      <c r="M292" s="85"/>
      <c r="N292" s="85"/>
      <c r="O292" s="85"/>
      <c r="P292" s="85"/>
      <c r="Q292" s="85"/>
      <c r="R292" s="85"/>
      <c r="S292" s="85"/>
      <c r="T292" s="85"/>
      <c r="U292" s="85"/>
      <c r="V292" s="85"/>
      <c r="W292" s="85"/>
      <c r="X292" s="85"/>
      <c r="Y292" s="85"/>
      <c r="Z292" s="85"/>
      <c r="AA292" s="85"/>
      <c r="AB292" s="85"/>
    </row>
    <row r="293" spans="1:28" ht="12.75" customHeight="1">
      <c r="A293" s="96"/>
      <c r="B293" s="32"/>
      <c r="C293" s="31"/>
      <c r="D293" s="31"/>
      <c r="E293" s="31"/>
      <c r="F293" s="97"/>
      <c r="G293" s="32"/>
      <c r="H293" s="99"/>
      <c r="I293" s="85"/>
      <c r="J293" s="85"/>
      <c r="K293" s="85"/>
      <c r="L293" s="85"/>
      <c r="M293" s="85"/>
      <c r="N293" s="85"/>
      <c r="O293" s="85"/>
      <c r="P293" s="85"/>
      <c r="Q293" s="85"/>
      <c r="R293" s="85"/>
      <c r="S293" s="85"/>
      <c r="T293" s="85"/>
      <c r="U293" s="85"/>
      <c r="V293" s="85"/>
      <c r="W293" s="85"/>
      <c r="X293" s="85"/>
      <c r="Y293" s="85"/>
      <c r="Z293" s="85"/>
      <c r="AA293" s="85"/>
      <c r="AB293" s="85"/>
    </row>
    <row r="294" spans="1:28" ht="12.75" customHeight="1">
      <c r="A294" s="96"/>
      <c r="B294" s="32"/>
      <c r="C294" s="31"/>
      <c r="D294" s="31"/>
      <c r="E294" s="31"/>
      <c r="F294" s="97"/>
      <c r="G294" s="32"/>
      <c r="H294" s="99"/>
      <c r="I294" s="85"/>
      <c r="J294" s="85"/>
      <c r="K294" s="85"/>
      <c r="L294" s="85"/>
      <c r="M294" s="85"/>
      <c r="N294" s="85"/>
      <c r="O294" s="85"/>
      <c r="P294" s="85"/>
      <c r="Q294" s="85"/>
      <c r="R294" s="85"/>
      <c r="S294" s="85"/>
      <c r="T294" s="85"/>
      <c r="U294" s="85"/>
      <c r="V294" s="85"/>
      <c r="W294" s="85"/>
      <c r="X294" s="85"/>
      <c r="Y294" s="85"/>
      <c r="Z294" s="85"/>
      <c r="AA294" s="85"/>
      <c r="AB294" s="85"/>
    </row>
    <row r="295" spans="1:28" ht="12.75" customHeight="1">
      <c r="A295" s="96"/>
      <c r="B295" s="32"/>
      <c r="C295" s="31"/>
      <c r="D295" s="31"/>
      <c r="E295" s="31"/>
      <c r="F295" s="97"/>
      <c r="G295" s="32"/>
      <c r="H295" s="99"/>
      <c r="I295" s="85"/>
      <c r="J295" s="85"/>
      <c r="K295" s="85"/>
      <c r="L295" s="85"/>
      <c r="M295" s="85"/>
      <c r="N295" s="85"/>
      <c r="O295" s="85"/>
      <c r="P295" s="85"/>
      <c r="Q295" s="85"/>
      <c r="R295" s="85"/>
      <c r="S295" s="85"/>
      <c r="T295" s="85"/>
      <c r="U295" s="85"/>
      <c r="V295" s="85"/>
      <c r="W295" s="85"/>
      <c r="X295" s="85"/>
      <c r="Y295" s="85"/>
      <c r="Z295" s="85"/>
      <c r="AA295" s="85"/>
      <c r="AB295" s="85"/>
    </row>
    <row r="296" spans="1:28" ht="12.75" customHeight="1">
      <c r="A296" s="96"/>
      <c r="B296" s="32"/>
      <c r="C296" s="31"/>
      <c r="D296" s="31"/>
      <c r="E296" s="31"/>
      <c r="F296" s="97"/>
      <c r="G296" s="32"/>
      <c r="H296" s="99"/>
      <c r="I296" s="85"/>
      <c r="J296" s="85"/>
      <c r="K296" s="85"/>
      <c r="L296" s="85"/>
      <c r="M296" s="85"/>
      <c r="N296" s="85"/>
      <c r="O296" s="85"/>
      <c r="P296" s="85"/>
      <c r="Q296" s="85"/>
      <c r="R296" s="85"/>
      <c r="S296" s="85"/>
      <c r="T296" s="85"/>
      <c r="U296" s="85"/>
      <c r="V296" s="85"/>
      <c r="W296" s="85"/>
      <c r="X296" s="85"/>
      <c r="Y296" s="85"/>
      <c r="Z296" s="85"/>
      <c r="AA296" s="85"/>
      <c r="AB296" s="85"/>
    </row>
    <row r="297" spans="1:28" ht="12.75" customHeight="1">
      <c r="A297" s="96"/>
      <c r="B297" s="32"/>
      <c r="C297" s="31"/>
      <c r="D297" s="31"/>
      <c r="E297" s="31"/>
      <c r="F297" s="97"/>
      <c r="G297" s="32"/>
      <c r="H297" s="99"/>
      <c r="I297" s="85"/>
      <c r="J297" s="85"/>
      <c r="K297" s="85"/>
      <c r="L297" s="85"/>
      <c r="M297" s="85"/>
      <c r="N297" s="85"/>
      <c r="O297" s="85"/>
      <c r="P297" s="85"/>
      <c r="Q297" s="85"/>
      <c r="R297" s="85"/>
      <c r="S297" s="85"/>
      <c r="T297" s="85"/>
      <c r="U297" s="85"/>
      <c r="V297" s="85"/>
      <c r="W297" s="85"/>
      <c r="X297" s="85"/>
      <c r="Y297" s="85"/>
      <c r="Z297" s="85"/>
      <c r="AA297" s="85"/>
      <c r="AB297" s="85"/>
    </row>
    <row r="298" spans="1:28" ht="12.75" customHeight="1">
      <c r="A298" s="96"/>
      <c r="B298" s="32"/>
      <c r="C298" s="31"/>
      <c r="D298" s="31"/>
      <c r="E298" s="31"/>
      <c r="F298" s="97"/>
      <c r="G298" s="32"/>
      <c r="H298" s="99"/>
      <c r="I298" s="85"/>
      <c r="J298" s="85"/>
      <c r="K298" s="85"/>
      <c r="L298" s="85"/>
      <c r="M298" s="85"/>
      <c r="N298" s="85"/>
      <c r="O298" s="85"/>
      <c r="P298" s="85"/>
      <c r="Q298" s="85"/>
      <c r="R298" s="85"/>
      <c r="S298" s="85"/>
      <c r="T298" s="85"/>
      <c r="U298" s="85"/>
      <c r="V298" s="85"/>
      <c r="W298" s="85"/>
      <c r="X298" s="85"/>
      <c r="Y298" s="85"/>
      <c r="Z298" s="85"/>
      <c r="AA298" s="85"/>
      <c r="AB298" s="85"/>
    </row>
    <row r="299" spans="1:28" ht="12.75" customHeight="1">
      <c r="A299" s="96"/>
      <c r="B299" s="32"/>
      <c r="C299" s="31"/>
      <c r="D299" s="31"/>
      <c r="E299" s="31"/>
      <c r="F299" s="97"/>
      <c r="G299" s="32"/>
      <c r="H299" s="99"/>
      <c r="I299" s="85"/>
      <c r="J299" s="85"/>
      <c r="K299" s="85"/>
      <c r="L299" s="85"/>
      <c r="M299" s="85"/>
      <c r="N299" s="85"/>
      <c r="O299" s="85"/>
      <c r="P299" s="85"/>
      <c r="Q299" s="85"/>
      <c r="R299" s="85"/>
      <c r="S299" s="85"/>
      <c r="T299" s="85"/>
      <c r="U299" s="85"/>
      <c r="V299" s="85"/>
      <c r="W299" s="85"/>
      <c r="X299" s="85"/>
      <c r="Y299" s="85"/>
      <c r="Z299" s="85"/>
      <c r="AA299" s="85"/>
      <c r="AB299" s="85"/>
    </row>
    <row r="300" spans="1:28" ht="12.75" customHeight="1">
      <c r="A300" s="96"/>
      <c r="B300" s="32"/>
      <c r="C300" s="31"/>
      <c r="D300" s="31"/>
      <c r="E300" s="31"/>
      <c r="F300" s="97"/>
      <c r="G300" s="32"/>
      <c r="H300" s="99"/>
      <c r="I300" s="85"/>
      <c r="J300" s="85"/>
      <c r="K300" s="85"/>
      <c r="L300" s="85"/>
      <c r="M300" s="85"/>
      <c r="N300" s="85"/>
      <c r="O300" s="85"/>
      <c r="P300" s="85"/>
      <c r="Q300" s="85"/>
      <c r="R300" s="85"/>
      <c r="S300" s="85"/>
      <c r="T300" s="85"/>
      <c r="U300" s="85"/>
      <c r="V300" s="85"/>
      <c r="W300" s="85"/>
      <c r="X300" s="85"/>
      <c r="Y300" s="85"/>
      <c r="Z300" s="85"/>
      <c r="AA300" s="85"/>
      <c r="AB300" s="85"/>
    </row>
    <row r="301" spans="1:28" ht="12.75" customHeight="1">
      <c r="A301" s="96"/>
      <c r="B301" s="32"/>
      <c r="C301" s="31"/>
      <c r="D301" s="31"/>
      <c r="E301" s="31"/>
      <c r="F301" s="97"/>
      <c r="G301" s="32"/>
      <c r="H301" s="99"/>
      <c r="I301" s="85"/>
      <c r="J301" s="85"/>
      <c r="K301" s="85"/>
      <c r="L301" s="85"/>
      <c r="M301" s="85"/>
      <c r="N301" s="85"/>
      <c r="O301" s="85"/>
      <c r="P301" s="85"/>
      <c r="Q301" s="85"/>
      <c r="R301" s="85"/>
      <c r="S301" s="85"/>
      <c r="T301" s="85"/>
      <c r="U301" s="85"/>
      <c r="V301" s="85"/>
      <c r="W301" s="85"/>
      <c r="X301" s="85"/>
      <c r="Y301" s="85"/>
      <c r="Z301" s="85"/>
      <c r="AA301" s="85"/>
      <c r="AB301" s="85"/>
    </row>
    <row r="302" spans="1:28" ht="12.75" customHeight="1">
      <c r="A302" s="96"/>
      <c r="B302" s="32"/>
      <c r="C302" s="31"/>
      <c r="D302" s="31"/>
      <c r="E302" s="31"/>
      <c r="F302" s="97"/>
      <c r="G302" s="32"/>
      <c r="H302" s="99"/>
      <c r="I302" s="85"/>
      <c r="J302" s="85"/>
      <c r="K302" s="85"/>
      <c r="L302" s="85"/>
      <c r="M302" s="85"/>
      <c r="N302" s="85"/>
      <c r="O302" s="85"/>
      <c r="P302" s="85"/>
      <c r="Q302" s="85"/>
      <c r="R302" s="85"/>
      <c r="S302" s="85"/>
      <c r="T302" s="85"/>
      <c r="U302" s="85"/>
      <c r="V302" s="85"/>
      <c r="W302" s="85"/>
      <c r="X302" s="85"/>
      <c r="Y302" s="85"/>
      <c r="Z302" s="85"/>
      <c r="AA302" s="85"/>
      <c r="AB302" s="85"/>
    </row>
    <row r="303" spans="1:28" ht="12.75" customHeight="1">
      <c r="A303" s="96"/>
      <c r="B303" s="32"/>
      <c r="C303" s="31"/>
      <c r="D303" s="31"/>
      <c r="E303" s="31"/>
      <c r="F303" s="97"/>
      <c r="G303" s="32"/>
      <c r="H303" s="99"/>
      <c r="I303" s="85"/>
      <c r="J303" s="85"/>
      <c r="K303" s="85"/>
      <c r="L303" s="85"/>
      <c r="M303" s="85"/>
      <c r="N303" s="85"/>
      <c r="O303" s="85"/>
      <c r="P303" s="85"/>
      <c r="Q303" s="85"/>
      <c r="R303" s="85"/>
      <c r="S303" s="85"/>
      <c r="T303" s="85"/>
      <c r="U303" s="85"/>
      <c r="V303" s="85"/>
      <c r="W303" s="85"/>
      <c r="X303" s="85"/>
      <c r="Y303" s="85"/>
      <c r="Z303" s="85"/>
      <c r="AA303" s="85"/>
      <c r="AB303" s="85"/>
    </row>
    <row r="304" spans="1:28" ht="12.75" customHeight="1">
      <c r="A304" s="96"/>
      <c r="B304" s="32"/>
      <c r="C304" s="31"/>
      <c r="D304" s="31"/>
      <c r="E304" s="31"/>
      <c r="F304" s="97"/>
      <c r="G304" s="32"/>
      <c r="H304" s="99"/>
      <c r="I304" s="85"/>
      <c r="J304" s="85"/>
      <c r="K304" s="85"/>
      <c r="L304" s="85"/>
      <c r="M304" s="85"/>
      <c r="N304" s="85"/>
      <c r="O304" s="85"/>
      <c r="P304" s="85"/>
      <c r="Q304" s="85"/>
      <c r="R304" s="85"/>
      <c r="S304" s="85"/>
      <c r="T304" s="85"/>
      <c r="U304" s="85"/>
      <c r="V304" s="85"/>
      <c r="W304" s="85"/>
      <c r="X304" s="85"/>
      <c r="Y304" s="85"/>
      <c r="Z304" s="85"/>
      <c r="AA304" s="85"/>
      <c r="AB304" s="85"/>
    </row>
    <row r="305" spans="1:28" ht="12.75" customHeight="1">
      <c r="A305" s="96"/>
      <c r="B305" s="32"/>
      <c r="C305" s="31"/>
      <c r="D305" s="31"/>
      <c r="E305" s="31"/>
      <c r="F305" s="97"/>
      <c r="G305" s="32"/>
      <c r="H305" s="99"/>
      <c r="I305" s="85"/>
      <c r="J305" s="85"/>
      <c r="K305" s="85"/>
      <c r="L305" s="85"/>
      <c r="M305" s="85"/>
      <c r="N305" s="85"/>
      <c r="O305" s="85"/>
      <c r="P305" s="85"/>
      <c r="Q305" s="85"/>
      <c r="R305" s="85"/>
      <c r="S305" s="85"/>
      <c r="T305" s="85"/>
      <c r="U305" s="85"/>
      <c r="V305" s="85"/>
      <c r="W305" s="85"/>
      <c r="X305" s="85"/>
      <c r="Y305" s="85"/>
      <c r="Z305" s="85"/>
      <c r="AA305" s="85"/>
      <c r="AB305" s="85"/>
    </row>
    <row r="306" spans="1:28" ht="12.75" customHeight="1">
      <c r="A306" s="96"/>
      <c r="B306" s="32"/>
      <c r="C306" s="31"/>
      <c r="D306" s="31"/>
      <c r="E306" s="31"/>
      <c r="F306" s="97"/>
      <c r="G306" s="32"/>
      <c r="H306" s="99"/>
      <c r="I306" s="85"/>
      <c r="J306" s="85"/>
      <c r="K306" s="85"/>
      <c r="L306" s="85"/>
      <c r="M306" s="85"/>
      <c r="N306" s="85"/>
      <c r="O306" s="85"/>
      <c r="P306" s="85"/>
      <c r="Q306" s="85"/>
      <c r="R306" s="85"/>
      <c r="S306" s="85"/>
      <c r="T306" s="85"/>
      <c r="U306" s="85"/>
      <c r="V306" s="85"/>
      <c r="W306" s="85"/>
      <c r="X306" s="85"/>
      <c r="Y306" s="85"/>
      <c r="Z306" s="85"/>
      <c r="AA306" s="85"/>
      <c r="AB306" s="85"/>
    </row>
    <row r="307" spans="1:28" ht="12.75" customHeight="1">
      <c r="A307" s="96"/>
      <c r="B307" s="32"/>
      <c r="C307" s="31"/>
      <c r="D307" s="31"/>
      <c r="E307" s="31"/>
      <c r="F307" s="97"/>
      <c r="G307" s="32"/>
      <c r="H307" s="99"/>
      <c r="I307" s="85"/>
      <c r="J307" s="85"/>
      <c r="K307" s="85"/>
      <c r="L307" s="85"/>
      <c r="M307" s="85"/>
      <c r="N307" s="85"/>
      <c r="O307" s="85"/>
      <c r="P307" s="85"/>
      <c r="Q307" s="85"/>
      <c r="R307" s="85"/>
      <c r="S307" s="85"/>
      <c r="T307" s="85"/>
      <c r="U307" s="85"/>
      <c r="V307" s="85"/>
      <c r="W307" s="85"/>
      <c r="X307" s="85"/>
      <c r="Y307" s="85"/>
      <c r="Z307" s="85"/>
      <c r="AA307" s="85"/>
      <c r="AB307" s="85"/>
    </row>
    <row r="308" spans="1:28" ht="12.75" customHeight="1">
      <c r="A308" s="96"/>
      <c r="B308" s="32"/>
      <c r="C308" s="31"/>
      <c r="D308" s="31"/>
      <c r="E308" s="31"/>
      <c r="F308" s="97"/>
      <c r="G308" s="32"/>
      <c r="H308" s="99"/>
      <c r="I308" s="85"/>
      <c r="J308" s="85"/>
      <c r="K308" s="85"/>
      <c r="L308" s="85"/>
      <c r="M308" s="85"/>
      <c r="N308" s="85"/>
      <c r="O308" s="85"/>
      <c r="P308" s="85"/>
      <c r="Q308" s="85"/>
      <c r="R308" s="85"/>
      <c r="S308" s="85"/>
      <c r="T308" s="85"/>
      <c r="U308" s="85"/>
      <c r="V308" s="85"/>
      <c r="W308" s="85"/>
      <c r="X308" s="85"/>
      <c r="Y308" s="85"/>
      <c r="Z308" s="85"/>
      <c r="AA308" s="85"/>
      <c r="AB308" s="85"/>
    </row>
    <row r="309" spans="1:28" ht="12.75" customHeight="1">
      <c r="A309" s="96"/>
      <c r="B309" s="32"/>
      <c r="C309" s="31"/>
      <c r="D309" s="31"/>
      <c r="E309" s="31"/>
      <c r="F309" s="97"/>
      <c r="G309" s="32"/>
      <c r="H309" s="99"/>
      <c r="I309" s="85"/>
      <c r="J309" s="85"/>
      <c r="K309" s="85"/>
      <c r="L309" s="85"/>
      <c r="M309" s="85"/>
      <c r="N309" s="85"/>
      <c r="O309" s="85"/>
      <c r="P309" s="85"/>
      <c r="Q309" s="85"/>
      <c r="R309" s="85"/>
      <c r="S309" s="85"/>
      <c r="T309" s="85"/>
      <c r="U309" s="85"/>
      <c r="V309" s="85"/>
      <c r="W309" s="85"/>
      <c r="X309" s="85"/>
      <c r="Y309" s="85"/>
      <c r="Z309" s="85"/>
      <c r="AA309" s="85"/>
      <c r="AB309" s="85"/>
    </row>
    <row r="310" spans="1:28" ht="12.75" customHeight="1">
      <c r="A310" s="96"/>
      <c r="B310" s="32"/>
      <c r="C310" s="31"/>
      <c r="D310" s="31"/>
      <c r="E310" s="31"/>
      <c r="F310" s="97"/>
      <c r="G310" s="32"/>
      <c r="H310" s="99"/>
      <c r="I310" s="85"/>
      <c r="J310" s="85"/>
      <c r="K310" s="85"/>
      <c r="L310" s="85"/>
      <c r="M310" s="85"/>
      <c r="N310" s="85"/>
      <c r="O310" s="85"/>
      <c r="P310" s="85"/>
      <c r="Q310" s="85"/>
      <c r="R310" s="85"/>
      <c r="S310" s="85"/>
      <c r="T310" s="85"/>
      <c r="U310" s="85"/>
      <c r="V310" s="85"/>
      <c r="W310" s="85"/>
      <c r="X310" s="85"/>
      <c r="Y310" s="85"/>
      <c r="Z310" s="85"/>
      <c r="AA310" s="85"/>
      <c r="AB310" s="85"/>
    </row>
    <row r="311" spans="1:28" ht="12.75" customHeight="1">
      <c r="A311" s="96"/>
      <c r="B311" s="32"/>
      <c r="C311" s="31"/>
      <c r="D311" s="31"/>
      <c r="E311" s="31"/>
      <c r="F311" s="97"/>
      <c r="G311" s="32"/>
      <c r="H311" s="99"/>
      <c r="I311" s="85"/>
      <c r="J311" s="85"/>
      <c r="K311" s="85"/>
      <c r="L311" s="85"/>
      <c r="M311" s="85"/>
      <c r="N311" s="85"/>
      <c r="O311" s="85"/>
      <c r="P311" s="85"/>
      <c r="Q311" s="85"/>
      <c r="R311" s="85"/>
      <c r="S311" s="85"/>
      <c r="T311" s="85"/>
      <c r="U311" s="85"/>
      <c r="V311" s="85"/>
      <c r="W311" s="85"/>
      <c r="X311" s="85"/>
      <c r="Y311" s="85"/>
      <c r="Z311" s="85"/>
      <c r="AA311" s="85"/>
      <c r="AB311" s="85"/>
    </row>
    <row r="312" spans="1:28" ht="12.75" customHeight="1">
      <c r="A312" s="96"/>
      <c r="B312" s="32"/>
      <c r="C312" s="31"/>
      <c r="D312" s="31"/>
      <c r="E312" s="31"/>
      <c r="F312" s="97"/>
      <c r="G312" s="32"/>
      <c r="H312" s="99"/>
      <c r="I312" s="85"/>
      <c r="J312" s="85"/>
      <c r="K312" s="85"/>
      <c r="L312" s="85"/>
      <c r="M312" s="85"/>
      <c r="N312" s="85"/>
      <c r="O312" s="85"/>
      <c r="P312" s="85"/>
      <c r="Q312" s="85"/>
      <c r="R312" s="85"/>
      <c r="S312" s="85"/>
      <c r="T312" s="85"/>
      <c r="U312" s="85"/>
      <c r="V312" s="85"/>
      <c r="W312" s="85"/>
      <c r="X312" s="85"/>
      <c r="Y312" s="85"/>
      <c r="Z312" s="85"/>
      <c r="AA312" s="85"/>
      <c r="AB312" s="85"/>
    </row>
    <row r="313" spans="1:28" ht="12.75" customHeight="1">
      <c r="A313" s="96"/>
      <c r="B313" s="32"/>
      <c r="C313" s="31"/>
      <c r="D313" s="31"/>
      <c r="E313" s="31"/>
      <c r="F313" s="97"/>
      <c r="G313" s="32"/>
      <c r="H313" s="99"/>
      <c r="I313" s="85"/>
      <c r="J313" s="85"/>
      <c r="K313" s="85"/>
      <c r="L313" s="85"/>
      <c r="M313" s="85"/>
      <c r="N313" s="85"/>
      <c r="O313" s="85"/>
      <c r="P313" s="85"/>
      <c r="Q313" s="85"/>
      <c r="R313" s="85"/>
      <c r="S313" s="85"/>
      <c r="T313" s="85"/>
      <c r="U313" s="85"/>
      <c r="V313" s="85"/>
      <c r="W313" s="85"/>
      <c r="X313" s="85"/>
      <c r="Y313" s="85"/>
      <c r="Z313" s="85"/>
      <c r="AA313" s="85"/>
      <c r="AB313" s="85"/>
    </row>
    <row r="314" spans="1:28" ht="12.75" customHeight="1">
      <c r="A314" s="96"/>
      <c r="B314" s="32"/>
      <c r="C314" s="31"/>
      <c r="D314" s="31"/>
      <c r="E314" s="31"/>
      <c r="F314" s="97"/>
      <c r="G314" s="32"/>
      <c r="H314" s="99"/>
      <c r="I314" s="85"/>
      <c r="J314" s="85"/>
      <c r="K314" s="85"/>
      <c r="L314" s="85"/>
      <c r="M314" s="85"/>
      <c r="N314" s="85"/>
      <c r="O314" s="85"/>
      <c r="P314" s="85"/>
      <c r="Q314" s="85"/>
      <c r="R314" s="85"/>
      <c r="S314" s="85"/>
      <c r="T314" s="85"/>
      <c r="U314" s="85"/>
      <c r="V314" s="85"/>
      <c r="W314" s="85"/>
      <c r="X314" s="85"/>
      <c r="Y314" s="85"/>
      <c r="Z314" s="85"/>
      <c r="AA314" s="85"/>
      <c r="AB314" s="85"/>
    </row>
    <row r="315" spans="1:28" ht="12.75" customHeight="1">
      <c r="A315" s="96"/>
      <c r="B315" s="32"/>
      <c r="C315" s="31"/>
      <c r="D315" s="31"/>
      <c r="E315" s="31"/>
      <c r="F315" s="97"/>
      <c r="G315" s="32"/>
      <c r="H315" s="99"/>
      <c r="I315" s="85"/>
      <c r="J315" s="85"/>
      <c r="K315" s="85"/>
      <c r="L315" s="85"/>
      <c r="M315" s="85"/>
      <c r="N315" s="85"/>
      <c r="O315" s="85"/>
      <c r="P315" s="85"/>
      <c r="Q315" s="85"/>
      <c r="R315" s="85"/>
      <c r="S315" s="85"/>
      <c r="T315" s="85"/>
      <c r="U315" s="85"/>
      <c r="V315" s="85"/>
      <c r="W315" s="85"/>
      <c r="X315" s="85"/>
      <c r="Y315" s="85"/>
      <c r="Z315" s="85"/>
      <c r="AA315" s="85"/>
      <c r="AB315" s="85"/>
    </row>
    <row r="316" spans="1:28" ht="12.75" customHeight="1">
      <c r="A316" s="96"/>
      <c r="B316" s="32"/>
      <c r="C316" s="31"/>
      <c r="D316" s="31"/>
      <c r="E316" s="31"/>
      <c r="F316" s="97"/>
      <c r="G316" s="32"/>
      <c r="H316" s="99"/>
      <c r="I316" s="85"/>
      <c r="J316" s="85"/>
      <c r="K316" s="85"/>
      <c r="L316" s="85"/>
      <c r="M316" s="85"/>
      <c r="N316" s="85"/>
      <c r="O316" s="85"/>
      <c r="P316" s="85"/>
      <c r="Q316" s="85"/>
      <c r="R316" s="85"/>
      <c r="S316" s="85"/>
      <c r="T316" s="85"/>
      <c r="U316" s="85"/>
      <c r="V316" s="85"/>
      <c r="W316" s="85"/>
      <c r="X316" s="85"/>
      <c r="Y316" s="85"/>
      <c r="Z316" s="85"/>
      <c r="AA316" s="85"/>
      <c r="AB316" s="85"/>
    </row>
    <row r="317" spans="1:28" ht="12.75" customHeight="1">
      <c r="A317" s="96"/>
      <c r="B317" s="32"/>
      <c r="C317" s="31"/>
      <c r="D317" s="31"/>
      <c r="E317" s="31"/>
      <c r="F317" s="97"/>
      <c r="G317" s="32"/>
      <c r="H317" s="99"/>
      <c r="I317" s="85"/>
      <c r="J317" s="85"/>
      <c r="K317" s="85"/>
      <c r="L317" s="85"/>
      <c r="M317" s="85"/>
      <c r="N317" s="85"/>
      <c r="O317" s="85"/>
      <c r="P317" s="85"/>
      <c r="Q317" s="85"/>
      <c r="R317" s="85"/>
      <c r="S317" s="85"/>
      <c r="T317" s="85"/>
      <c r="U317" s="85"/>
      <c r="V317" s="85"/>
      <c r="W317" s="85"/>
      <c r="X317" s="85"/>
      <c r="Y317" s="85"/>
      <c r="Z317" s="85"/>
      <c r="AA317" s="85"/>
      <c r="AB317" s="85"/>
    </row>
    <row r="318" spans="1:28" ht="12.75" customHeight="1">
      <c r="A318" s="96"/>
      <c r="B318" s="32"/>
      <c r="C318" s="31"/>
      <c r="D318" s="31"/>
      <c r="E318" s="31"/>
      <c r="F318" s="97"/>
      <c r="G318" s="32"/>
      <c r="H318" s="99"/>
      <c r="I318" s="85"/>
      <c r="J318" s="85"/>
      <c r="K318" s="85"/>
      <c r="L318" s="85"/>
      <c r="M318" s="85"/>
      <c r="N318" s="85"/>
      <c r="O318" s="85"/>
      <c r="P318" s="85"/>
      <c r="Q318" s="85"/>
      <c r="R318" s="85"/>
      <c r="S318" s="85"/>
      <c r="T318" s="85"/>
      <c r="U318" s="85"/>
      <c r="V318" s="85"/>
      <c r="W318" s="85"/>
      <c r="X318" s="85"/>
      <c r="Y318" s="85"/>
      <c r="Z318" s="85"/>
      <c r="AA318" s="85"/>
      <c r="AB318" s="85"/>
    </row>
    <row r="319" spans="1:28" ht="12.75" customHeight="1">
      <c r="A319" s="96"/>
      <c r="B319" s="32"/>
      <c r="C319" s="31"/>
      <c r="D319" s="31"/>
      <c r="E319" s="31"/>
      <c r="F319" s="97"/>
      <c r="G319" s="32"/>
      <c r="H319" s="99"/>
      <c r="I319" s="85"/>
      <c r="J319" s="85"/>
      <c r="K319" s="85"/>
      <c r="L319" s="85"/>
      <c r="M319" s="85"/>
      <c r="N319" s="85"/>
      <c r="O319" s="85"/>
      <c r="P319" s="85"/>
      <c r="Q319" s="85"/>
      <c r="R319" s="85"/>
      <c r="S319" s="85"/>
      <c r="T319" s="85"/>
      <c r="U319" s="85"/>
      <c r="V319" s="85"/>
      <c r="W319" s="85"/>
      <c r="X319" s="85"/>
      <c r="Y319" s="85"/>
      <c r="Z319" s="85"/>
      <c r="AA319" s="85"/>
      <c r="AB319" s="85"/>
    </row>
    <row r="320" spans="1:28" ht="12.75" customHeight="1">
      <c r="A320" s="96"/>
      <c r="B320" s="32"/>
      <c r="C320" s="31"/>
      <c r="D320" s="31"/>
      <c r="E320" s="31"/>
      <c r="F320" s="97"/>
      <c r="G320" s="32"/>
      <c r="H320" s="99"/>
      <c r="I320" s="85"/>
      <c r="J320" s="85"/>
      <c r="K320" s="85"/>
      <c r="L320" s="85"/>
      <c r="M320" s="85"/>
      <c r="N320" s="85"/>
      <c r="O320" s="85"/>
      <c r="P320" s="85"/>
      <c r="Q320" s="85"/>
      <c r="R320" s="85"/>
      <c r="S320" s="85"/>
      <c r="T320" s="85"/>
      <c r="U320" s="85"/>
      <c r="V320" s="85"/>
      <c r="W320" s="85"/>
      <c r="X320" s="85"/>
      <c r="Y320" s="85"/>
      <c r="Z320" s="85"/>
      <c r="AA320" s="85"/>
      <c r="AB320" s="85"/>
    </row>
    <row r="321" spans="1:28" ht="12.75" customHeight="1">
      <c r="A321" s="96"/>
      <c r="B321" s="32"/>
      <c r="C321" s="31"/>
      <c r="D321" s="31"/>
      <c r="E321" s="31"/>
      <c r="F321" s="97"/>
      <c r="G321" s="32"/>
      <c r="H321" s="99"/>
      <c r="I321" s="85"/>
      <c r="J321" s="85"/>
      <c r="K321" s="85"/>
      <c r="L321" s="85"/>
      <c r="M321" s="85"/>
      <c r="N321" s="85"/>
      <c r="O321" s="85"/>
      <c r="P321" s="85"/>
      <c r="Q321" s="85"/>
      <c r="R321" s="85"/>
      <c r="S321" s="85"/>
      <c r="T321" s="85"/>
      <c r="U321" s="85"/>
      <c r="V321" s="85"/>
      <c r="W321" s="85"/>
      <c r="X321" s="85"/>
      <c r="Y321" s="85"/>
      <c r="Z321" s="85"/>
      <c r="AA321" s="85"/>
      <c r="AB321" s="85"/>
    </row>
    <row r="322" spans="1:28" ht="12.75" customHeight="1">
      <c r="A322" s="96"/>
      <c r="B322" s="32"/>
      <c r="C322" s="31"/>
      <c r="D322" s="31"/>
      <c r="E322" s="31"/>
      <c r="F322" s="97"/>
      <c r="G322" s="32"/>
      <c r="H322" s="99"/>
      <c r="I322" s="85"/>
      <c r="J322" s="85"/>
      <c r="K322" s="85"/>
      <c r="L322" s="85"/>
      <c r="M322" s="85"/>
      <c r="N322" s="85"/>
      <c r="O322" s="85"/>
      <c r="P322" s="85"/>
      <c r="Q322" s="85"/>
      <c r="R322" s="85"/>
      <c r="S322" s="85"/>
      <c r="T322" s="85"/>
      <c r="U322" s="85"/>
      <c r="V322" s="85"/>
      <c r="W322" s="85"/>
      <c r="X322" s="85"/>
      <c r="Y322" s="85"/>
      <c r="Z322" s="85"/>
      <c r="AA322" s="85"/>
      <c r="AB322" s="85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12"/>
  <sheetViews>
    <sheetView zoomScale="90" zoomScaleNormal="90" workbookViewId="0">
      <selection activeCell="P24" sqref="P24:P26"/>
    </sheetView>
  </sheetViews>
  <sheetFormatPr defaultColWidth="14.425781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100"/>
      <c r="G2" s="100"/>
      <c r="H2" s="100"/>
      <c r="I2" s="100"/>
      <c r="J2" s="22"/>
      <c r="K2" s="100"/>
      <c r="L2" s="100"/>
      <c r="M2" s="100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101"/>
      <c r="L3" s="100"/>
      <c r="M3" s="100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102"/>
      <c r="J4" s="3"/>
      <c r="K4" s="101"/>
      <c r="L4" s="100"/>
      <c r="M4" s="100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66"/>
      <c r="M5" s="103" t="s">
        <v>313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104" t="s">
        <v>606</v>
      </c>
      <c r="D6" s="1"/>
      <c r="E6" s="1"/>
      <c r="F6" s="6"/>
      <c r="G6" s="6"/>
      <c r="H6" s="6"/>
      <c r="I6" s="6"/>
      <c r="J6" s="1"/>
      <c r="K6" s="6"/>
      <c r="L6" s="6"/>
      <c r="M6" s="105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105">
        <f>Main!B10</f>
        <v>45103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106" t="s">
        <v>607</v>
      </c>
      <c r="C8" s="106"/>
      <c r="D8" s="106"/>
      <c r="E8" s="106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107" t="s">
        <v>16</v>
      </c>
      <c r="B9" s="108" t="s">
        <v>592</v>
      </c>
      <c r="C9" s="108"/>
      <c r="D9" s="109" t="s">
        <v>608</v>
      </c>
      <c r="E9" s="108" t="s">
        <v>609</v>
      </c>
      <c r="F9" s="108" t="s">
        <v>610</v>
      </c>
      <c r="G9" s="108" t="s">
        <v>611</v>
      </c>
      <c r="H9" s="108" t="s">
        <v>612</v>
      </c>
      <c r="I9" s="108" t="s">
        <v>613</v>
      </c>
      <c r="J9" s="107" t="s">
        <v>614</v>
      </c>
      <c r="K9" s="108" t="s">
        <v>615</v>
      </c>
      <c r="L9" s="110" t="s">
        <v>616</v>
      </c>
      <c r="M9" s="110" t="s">
        <v>617</v>
      </c>
      <c r="N9" s="108" t="s">
        <v>618</v>
      </c>
      <c r="O9" s="109" t="s">
        <v>619</v>
      </c>
      <c r="P9" s="108" t="s">
        <v>620</v>
      </c>
      <c r="Q9" s="1"/>
      <c r="R9" s="6"/>
      <c r="S9" s="1"/>
      <c r="T9" s="1"/>
      <c r="U9" s="1"/>
      <c r="V9" s="1"/>
      <c r="W9" s="1"/>
      <c r="X9" s="1"/>
    </row>
    <row r="10" spans="1:38" ht="13.5" customHeight="1">
      <c r="A10" s="111">
        <v>1</v>
      </c>
      <c r="B10" s="112">
        <v>45058</v>
      </c>
      <c r="C10" s="113"/>
      <c r="D10" s="114" t="s">
        <v>217</v>
      </c>
      <c r="E10" s="115" t="s">
        <v>621</v>
      </c>
      <c r="F10" s="111" t="s">
        <v>622</v>
      </c>
      <c r="G10" s="111">
        <v>538</v>
      </c>
      <c r="H10" s="111"/>
      <c r="I10" s="116" t="s">
        <v>623</v>
      </c>
      <c r="J10" s="117" t="s">
        <v>624</v>
      </c>
      <c r="K10" s="117"/>
      <c r="L10" s="118"/>
      <c r="M10" s="119"/>
      <c r="N10" s="117"/>
      <c r="O10" s="120"/>
      <c r="P10" s="118">
        <f>VLOOKUP(D10,'MidCap Intra'!B39:C538,2,0)</f>
        <v>554.6</v>
      </c>
      <c r="Q10" s="45"/>
      <c r="R10" s="45" t="s">
        <v>625</v>
      </c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</row>
    <row r="11" spans="1:38" ht="13.5" customHeight="1">
      <c r="A11" s="121">
        <v>2</v>
      </c>
      <c r="B11" s="122">
        <v>45068</v>
      </c>
      <c r="C11" s="123"/>
      <c r="D11" s="124" t="s">
        <v>162</v>
      </c>
      <c r="E11" s="125" t="s">
        <v>621</v>
      </c>
      <c r="F11" s="121">
        <v>691</v>
      </c>
      <c r="G11" s="121">
        <v>637</v>
      </c>
      <c r="H11" s="121">
        <v>732</v>
      </c>
      <c r="I11" s="126" t="s">
        <v>626</v>
      </c>
      <c r="J11" s="127" t="s">
        <v>627</v>
      </c>
      <c r="K11" s="127">
        <f>H11-F11</f>
        <v>41</v>
      </c>
      <c r="L11" s="128">
        <f>(F11*-0.7)/100</f>
        <v>-4.8369999999999997</v>
      </c>
      <c r="M11" s="129">
        <f>(K11+L11)/F11</f>
        <v>5.233429811866859E-2</v>
      </c>
      <c r="N11" s="127" t="s">
        <v>628</v>
      </c>
      <c r="O11" s="130">
        <v>45084</v>
      </c>
      <c r="P11" s="131"/>
      <c r="Q11" s="45"/>
      <c r="R11" s="45" t="s">
        <v>625</v>
      </c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</row>
    <row r="12" spans="1:38" ht="13.5" customHeight="1">
      <c r="A12" s="317">
        <v>3</v>
      </c>
      <c r="B12" s="324">
        <v>45077</v>
      </c>
      <c r="C12" s="356"/>
      <c r="D12" s="379" t="s">
        <v>416</v>
      </c>
      <c r="E12" s="376" t="s">
        <v>621</v>
      </c>
      <c r="F12" s="317">
        <v>157</v>
      </c>
      <c r="G12" s="317">
        <v>144</v>
      </c>
      <c r="H12" s="317">
        <v>166.5</v>
      </c>
      <c r="I12" s="380" t="s">
        <v>630</v>
      </c>
      <c r="J12" s="127" t="s">
        <v>1070</v>
      </c>
      <c r="K12" s="127">
        <f>H12-F12</f>
        <v>9.5</v>
      </c>
      <c r="L12" s="128">
        <f>(F12*-0.7)/100</f>
        <v>-1.099</v>
      </c>
      <c r="M12" s="129">
        <f>(K12+L12)/F12</f>
        <v>5.350955414012739E-2</v>
      </c>
      <c r="N12" s="127" t="s">
        <v>628</v>
      </c>
      <c r="O12" s="130">
        <v>45098</v>
      </c>
      <c r="P12" s="131"/>
      <c r="Q12" s="45"/>
      <c r="R12" s="45" t="s">
        <v>625</v>
      </c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</row>
    <row r="13" spans="1:38" ht="13.5" customHeight="1">
      <c r="A13" s="121">
        <v>4</v>
      </c>
      <c r="B13" s="122">
        <v>45082</v>
      </c>
      <c r="C13" s="123"/>
      <c r="D13" s="124" t="s">
        <v>516</v>
      </c>
      <c r="E13" s="125" t="s">
        <v>621</v>
      </c>
      <c r="F13" s="121">
        <v>180.5</v>
      </c>
      <c r="G13" s="121">
        <v>164</v>
      </c>
      <c r="H13" s="121">
        <v>193.5</v>
      </c>
      <c r="I13" s="126" t="s">
        <v>631</v>
      </c>
      <c r="J13" s="127" t="s">
        <v>632</v>
      </c>
      <c r="K13" s="127">
        <f>H13-F13</f>
        <v>13</v>
      </c>
      <c r="L13" s="128">
        <f>(F13*-0.7)/100</f>
        <v>-1.2634999999999998</v>
      </c>
      <c r="M13" s="129">
        <f>(K13+L13)/F13</f>
        <v>6.5022160664819945E-2</v>
      </c>
      <c r="N13" s="127" t="s">
        <v>628</v>
      </c>
      <c r="O13" s="130">
        <v>45091</v>
      </c>
      <c r="P13" s="131"/>
      <c r="Q13" s="45"/>
      <c r="R13" s="45" t="s">
        <v>625</v>
      </c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</row>
    <row r="14" spans="1:38" ht="13.5" customHeight="1">
      <c r="A14" s="111">
        <v>5</v>
      </c>
      <c r="B14" s="112">
        <v>45084</v>
      </c>
      <c r="C14" s="113"/>
      <c r="D14" s="114" t="s">
        <v>237</v>
      </c>
      <c r="E14" s="115" t="s">
        <v>621</v>
      </c>
      <c r="F14" s="111" t="s">
        <v>633</v>
      </c>
      <c r="G14" s="111">
        <v>1385</v>
      </c>
      <c r="H14" s="111"/>
      <c r="I14" s="116" t="s">
        <v>634</v>
      </c>
      <c r="J14" s="117" t="s">
        <v>624</v>
      </c>
      <c r="K14" s="117"/>
      <c r="L14" s="118"/>
      <c r="M14" s="119"/>
      <c r="N14" s="117"/>
      <c r="O14" s="120"/>
      <c r="P14" s="132">
        <f>VLOOKUP(D14,'MidCap Intra'!B43:C542,2,0)</f>
        <v>1490.15</v>
      </c>
      <c r="Q14" s="45"/>
      <c r="R14" s="45" t="s">
        <v>625</v>
      </c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</row>
    <row r="15" spans="1:38" ht="13.5" customHeight="1">
      <c r="A15" s="121">
        <v>6</v>
      </c>
      <c r="B15" s="122">
        <v>45086</v>
      </c>
      <c r="C15" s="123"/>
      <c r="D15" s="124" t="s">
        <v>451</v>
      </c>
      <c r="E15" s="125" t="s">
        <v>621</v>
      </c>
      <c r="F15" s="121">
        <v>230</v>
      </c>
      <c r="G15" s="121">
        <v>200</v>
      </c>
      <c r="H15" s="121">
        <v>248</v>
      </c>
      <c r="I15" s="126" t="s">
        <v>635</v>
      </c>
      <c r="J15" s="127" t="s">
        <v>1052</v>
      </c>
      <c r="K15" s="127">
        <f>H15-F15</f>
        <v>18</v>
      </c>
      <c r="L15" s="128">
        <f>(F15*-0.7)/100</f>
        <v>-1.61</v>
      </c>
      <c r="M15" s="129">
        <f>(K15+L15)/F15</f>
        <v>7.1260869565217391E-2</v>
      </c>
      <c r="N15" s="127" t="s">
        <v>628</v>
      </c>
      <c r="O15" s="130">
        <v>45096</v>
      </c>
      <c r="P15" s="131"/>
      <c r="Q15" s="45"/>
      <c r="R15" s="45" t="s">
        <v>625</v>
      </c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</row>
    <row r="16" spans="1:38" ht="13.5" customHeight="1">
      <c r="A16" s="317">
        <v>7</v>
      </c>
      <c r="B16" s="324">
        <v>45089</v>
      </c>
      <c r="C16" s="356"/>
      <c r="D16" s="379" t="s">
        <v>540</v>
      </c>
      <c r="E16" s="376" t="s">
        <v>621</v>
      </c>
      <c r="F16" s="317">
        <v>401</v>
      </c>
      <c r="G16" s="317">
        <v>370</v>
      </c>
      <c r="H16" s="317">
        <v>423</v>
      </c>
      <c r="I16" s="380" t="s">
        <v>636</v>
      </c>
      <c r="J16" s="127" t="s">
        <v>1057</v>
      </c>
      <c r="K16" s="127">
        <f>H16-F16</f>
        <v>22</v>
      </c>
      <c r="L16" s="128">
        <f>(F16*-0.7)/100</f>
        <v>-2.8069999999999999</v>
      </c>
      <c r="M16" s="129">
        <f>(K16+L16)/F16</f>
        <v>4.7862842892768084E-2</v>
      </c>
      <c r="N16" s="127" t="s">
        <v>628</v>
      </c>
      <c r="O16" s="130">
        <v>45096</v>
      </c>
      <c r="P16" s="131"/>
      <c r="Q16" s="45"/>
      <c r="R16" s="45" t="s">
        <v>625</v>
      </c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</row>
    <row r="17" spans="1:38" ht="14.25" customHeight="1">
      <c r="A17" s="133">
        <v>8</v>
      </c>
      <c r="B17" s="134">
        <v>45090</v>
      </c>
      <c r="C17" s="135"/>
      <c r="D17" s="341" t="s">
        <v>344</v>
      </c>
      <c r="E17" s="338" t="s">
        <v>621</v>
      </c>
      <c r="F17" s="343" t="s">
        <v>1071</v>
      </c>
      <c r="G17" s="117">
        <v>3900</v>
      </c>
      <c r="H17" s="136"/>
      <c r="I17" s="137" t="s">
        <v>637</v>
      </c>
      <c r="J17" s="138" t="s">
        <v>624</v>
      </c>
      <c r="K17" s="139"/>
      <c r="L17" s="140"/>
      <c r="M17" s="141"/>
      <c r="N17" s="142"/>
      <c r="O17" s="143"/>
      <c r="P17" s="132">
        <f>VLOOKUP(D17,'MidCap Intra'!B46:C545,2,0)</f>
        <v>4289.95</v>
      </c>
      <c r="Q17" s="45"/>
      <c r="R17" s="45" t="s">
        <v>625</v>
      </c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</row>
    <row r="18" spans="1:38" ht="14.25" customHeight="1">
      <c r="A18" s="133">
        <v>9</v>
      </c>
      <c r="B18" s="134">
        <v>45092</v>
      </c>
      <c r="C18" s="135"/>
      <c r="D18" s="341" t="s">
        <v>63</v>
      </c>
      <c r="E18" s="338" t="s">
        <v>621</v>
      </c>
      <c r="F18" s="344" t="s">
        <v>997</v>
      </c>
      <c r="G18" s="117">
        <v>6400</v>
      </c>
      <c r="H18" s="136"/>
      <c r="I18" s="339" t="s">
        <v>998</v>
      </c>
      <c r="J18" s="340" t="s">
        <v>624</v>
      </c>
      <c r="K18" s="139"/>
      <c r="L18" s="140"/>
      <c r="M18" s="141"/>
      <c r="N18" s="142"/>
      <c r="O18" s="143"/>
      <c r="P18" s="132">
        <f>VLOOKUP(D18,'MidCap Intra'!B47:C546,2,0)</f>
        <v>6964.8</v>
      </c>
      <c r="Q18" s="45"/>
      <c r="R18" s="45" t="s">
        <v>625</v>
      </c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</row>
    <row r="19" spans="1:38" ht="14.25" customHeight="1">
      <c r="A19" s="133">
        <v>10</v>
      </c>
      <c r="B19" s="134">
        <v>45092</v>
      </c>
      <c r="C19" s="135"/>
      <c r="D19" s="342" t="s">
        <v>194</v>
      </c>
      <c r="E19" s="338" t="s">
        <v>621</v>
      </c>
      <c r="F19" s="344" t="s">
        <v>999</v>
      </c>
      <c r="G19" s="117">
        <v>930</v>
      </c>
      <c r="H19" s="136"/>
      <c r="I19" s="339" t="s">
        <v>1000</v>
      </c>
      <c r="J19" s="340" t="s">
        <v>624</v>
      </c>
      <c r="K19" s="139"/>
      <c r="L19" s="140"/>
      <c r="M19" s="141"/>
      <c r="N19" s="142"/>
      <c r="O19" s="143"/>
      <c r="P19" s="132">
        <f>VLOOKUP(D19,'MidCap Intra'!B48:C547,2,0)</f>
        <v>983.95</v>
      </c>
      <c r="Q19" s="45"/>
      <c r="R19" s="45" t="s">
        <v>625</v>
      </c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</row>
    <row r="20" spans="1:38" ht="14.25" customHeight="1">
      <c r="A20" s="317">
        <v>11</v>
      </c>
      <c r="B20" s="324">
        <v>45093</v>
      </c>
      <c r="C20" s="356"/>
      <c r="D20" s="379" t="s">
        <v>147</v>
      </c>
      <c r="E20" s="376" t="s">
        <v>621</v>
      </c>
      <c r="F20" s="317">
        <v>465</v>
      </c>
      <c r="G20" s="317">
        <v>434</v>
      </c>
      <c r="H20" s="317">
        <v>490.5</v>
      </c>
      <c r="I20" s="380" t="s">
        <v>1009</v>
      </c>
      <c r="J20" s="127" t="s">
        <v>1084</v>
      </c>
      <c r="K20" s="127">
        <f>H20-F20</f>
        <v>25.5</v>
      </c>
      <c r="L20" s="128">
        <f>(F20*-0.7)/100</f>
        <v>-3.2549999999999999</v>
      </c>
      <c r="M20" s="129">
        <f>(K20+L20)/F20</f>
        <v>4.7838709677419357E-2</v>
      </c>
      <c r="N20" s="127" t="s">
        <v>628</v>
      </c>
      <c r="O20" s="130">
        <v>45099</v>
      </c>
      <c r="P20" s="131"/>
      <c r="Q20" s="45"/>
      <c r="R20" s="45" t="s">
        <v>625</v>
      </c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</row>
    <row r="21" spans="1:38" ht="14.25" customHeight="1">
      <c r="A21" s="133">
        <v>12</v>
      </c>
      <c r="B21" s="134">
        <v>45096</v>
      </c>
      <c r="C21" s="135"/>
      <c r="D21" s="341" t="s">
        <v>527</v>
      </c>
      <c r="E21" s="361" t="s">
        <v>621</v>
      </c>
      <c r="F21" s="343" t="s">
        <v>1034</v>
      </c>
      <c r="G21" s="117">
        <v>489</v>
      </c>
      <c r="H21" s="136"/>
      <c r="I21" s="137" t="s">
        <v>1025</v>
      </c>
      <c r="J21" s="138" t="s">
        <v>624</v>
      </c>
      <c r="K21" s="139"/>
      <c r="L21" s="140"/>
      <c r="M21" s="141"/>
      <c r="N21" s="142"/>
      <c r="O21" s="143"/>
      <c r="P21" s="132">
        <f>VLOOKUP(D21,'MidCap Intra'!B50:C549,2,0)</f>
        <v>530.35</v>
      </c>
      <c r="Q21" s="45"/>
      <c r="R21" s="45" t="s">
        <v>625</v>
      </c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</row>
    <row r="22" spans="1:38" ht="14.25" customHeight="1">
      <c r="A22" s="381">
        <v>13</v>
      </c>
      <c r="B22" s="382">
        <v>45097</v>
      </c>
      <c r="C22" s="383"/>
      <c r="D22" s="384" t="s">
        <v>443</v>
      </c>
      <c r="E22" s="385" t="s">
        <v>621</v>
      </c>
      <c r="F22" s="317">
        <v>99.5</v>
      </c>
      <c r="G22" s="320">
        <v>89</v>
      </c>
      <c r="H22" s="317">
        <v>105.5</v>
      </c>
      <c r="I22" s="386" t="s">
        <v>1046</v>
      </c>
      <c r="J22" s="127" t="s">
        <v>705</v>
      </c>
      <c r="K22" s="127">
        <f>H22-F22</f>
        <v>6</v>
      </c>
      <c r="L22" s="128">
        <f>(F22*-0.7)/100</f>
        <v>-0.6964999999999999</v>
      </c>
      <c r="M22" s="129">
        <f>(K22+L22)/F22</f>
        <v>5.330150753768844E-2</v>
      </c>
      <c r="N22" s="127" t="s">
        <v>628</v>
      </c>
      <c r="O22" s="130">
        <v>45097</v>
      </c>
      <c r="P22" s="131"/>
      <c r="Q22" s="45"/>
      <c r="R22" s="45" t="s">
        <v>625</v>
      </c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</row>
    <row r="23" spans="1:38" ht="14.25" customHeight="1">
      <c r="A23" s="133">
        <v>14</v>
      </c>
      <c r="B23" s="134">
        <v>45097</v>
      </c>
      <c r="C23" s="135"/>
      <c r="D23" s="342" t="s">
        <v>491</v>
      </c>
      <c r="E23" s="361" t="s">
        <v>621</v>
      </c>
      <c r="F23" s="343" t="s">
        <v>629</v>
      </c>
      <c r="G23" s="117">
        <v>144</v>
      </c>
      <c r="H23" s="136"/>
      <c r="I23" s="137" t="s">
        <v>1047</v>
      </c>
      <c r="J23" s="138" t="s">
        <v>624</v>
      </c>
      <c r="K23" s="139"/>
      <c r="L23" s="140"/>
      <c r="M23" s="141"/>
      <c r="N23" s="142"/>
      <c r="O23" s="143"/>
      <c r="P23" s="132">
        <f>VLOOKUP(D23,'MidCap Intra'!B52:C551,2,0)</f>
        <v>153.69999999999999</v>
      </c>
      <c r="Q23" s="45"/>
      <c r="R23" s="45" t="s">
        <v>625</v>
      </c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</row>
    <row r="24" spans="1:38" ht="14.25" customHeight="1">
      <c r="A24" s="133">
        <v>15</v>
      </c>
      <c r="B24" s="134">
        <v>45098</v>
      </c>
      <c r="C24" s="135"/>
      <c r="D24" s="342" t="s">
        <v>443</v>
      </c>
      <c r="E24" s="361" t="s">
        <v>621</v>
      </c>
      <c r="F24" s="343" t="s">
        <v>1069</v>
      </c>
      <c r="G24" s="117">
        <v>94</v>
      </c>
      <c r="H24" s="136"/>
      <c r="I24" s="137" t="s">
        <v>1046</v>
      </c>
      <c r="J24" s="138" t="s">
        <v>624</v>
      </c>
      <c r="K24" s="139"/>
      <c r="L24" s="140"/>
      <c r="M24" s="141"/>
      <c r="N24" s="142"/>
      <c r="O24" s="143"/>
      <c r="P24" s="132">
        <f>VLOOKUP(D24,'MidCap Intra'!B53:C552,2,0)</f>
        <v>100.05</v>
      </c>
      <c r="Q24" s="45"/>
      <c r="R24" s="45" t="s">
        <v>625</v>
      </c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</row>
    <row r="25" spans="1:38" ht="14.25" customHeight="1">
      <c r="A25" s="133">
        <v>16</v>
      </c>
      <c r="B25" s="134">
        <v>45099</v>
      </c>
      <c r="C25" s="135"/>
      <c r="D25" s="342" t="s">
        <v>414</v>
      </c>
      <c r="E25" s="361" t="s">
        <v>621</v>
      </c>
      <c r="F25" s="343" t="s">
        <v>1088</v>
      </c>
      <c r="G25" s="117">
        <v>2840</v>
      </c>
      <c r="H25" s="136"/>
      <c r="I25" s="137" t="s">
        <v>1089</v>
      </c>
      <c r="J25" s="138" t="s">
        <v>624</v>
      </c>
      <c r="K25" s="139"/>
      <c r="L25" s="140"/>
      <c r="M25" s="141"/>
      <c r="N25" s="142"/>
      <c r="O25" s="143"/>
      <c r="P25" s="132">
        <f>VLOOKUP(D25,'MidCap Intra'!B54:C553,2,0)</f>
        <v>3059.1</v>
      </c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</row>
    <row r="26" spans="1:38" ht="14.25" customHeight="1">
      <c r="A26" s="133">
        <v>17</v>
      </c>
      <c r="B26" s="134">
        <v>45100</v>
      </c>
      <c r="C26" s="135"/>
      <c r="D26" s="342" t="s">
        <v>132</v>
      </c>
      <c r="E26" s="361" t="s">
        <v>621</v>
      </c>
      <c r="F26" s="343" t="s">
        <v>1122</v>
      </c>
      <c r="G26" s="117">
        <v>567</v>
      </c>
      <c r="H26" s="136"/>
      <c r="I26" s="137" t="s">
        <v>1123</v>
      </c>
      <c r="J26" s="138" t="s">
        <v>624</v>
      </c>
      <c r="K26" s="139"/>
      <c r="L26" s="140"/>
      <c r="M26" s="141"/>
      <c r="N26" s="142"/>
      <c r="O26" s="143"/>
      <c r="P26" s="132">
        <f>VLOOKUP(D26,'MidCap Intra'!B55:C554,2,0)</f>
        <v>626.9</v>
      </c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</row>
    <row r="27" spans="1:38" ht="13.5" customHeight="1">
      <c r="A27" s="111"/>
      <c r="B27" s="112"/>
      <c r="C27" s="113"/>
      <c r="D27" s="114"/>
      <c r="E27" s="115"/>
      <c r="F27" s="111"/>
      <c r="G27" s="111"/>
      <c r="H27" s="111"/>
      <c r="I27" s="116"/>
      <c r="J27" s="117"/>
      <c r="K27" s="117"/>
      <c r="L27" s="118"/>
      <c r="M27" s="119"/>
      <c r="N27" s="117"/>
      <c r="O27" s="120"/>
      <c r="P27" s="307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</row>
    <row r="30" spans="1:38" ht="14.25" customHeight="1">
      <c r="A30" s="144"/>
      <c r="B30" s="145"/>
      <c r="C30" s="146"/>
      <c r="D30" s="147"/>
      <c r="E30" s="148"/>
      <c r="F30" s="148"/>
      <c r="G30" s="144"/>
      <c r="H30" s="148"/>
      <c r="I30" s="149"/>
      <c r="J30" s="150"/>
      <c r="K30" s="150"/>
      <c r="L30" s="151"/>
      <c r="M30" s="152"/>
      <c r="N30" s="153"/>
      <c r="O30" s="154"/>
      <c r="P30" s="15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</row>
    <row r="31" spans="1:38" ht="12" customHeight="1">
      <c r="A31" s="156" t="s">
        <v>638</v>
      </c>
      <c r="B31" s="157"/>
      <c r="C31" s="158"/>
      <c r="E31" s="159"/>
      <c r="F31" s="159"/>
      <c r="G31" s="159"/>
      <c r="H31" s="159"/>
      <c r="I31" s="159"/>
      <c r="J31" s="160"/>
      <c r="K31" s="159"/>
      <c r="L31" s="161"/>
      <c r="M31" s="66"/>
      <c r="N31" s="160"/>
      <c r="O31" s="158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</row>
    <row r="32" spans="1:38" ht="12" customHeight="1">
      <c r="A32" s="162" t="s">
        <v>639</v>
      </c>
      <c r="B32" s="156"/>
      <c r="C32" s="156"/>
      <c r="D32" s="156"/>
      <c r="E32" s="45"/>
      <c r="F32" s="163" t="s">
        <v>640</v>
      </c>
      <c r="G32" s="6"/>
      <c r="H32" s="6"/>
      <c r="I32" s="6"/>
      <c r="J32" s="164"/>
      <c r="K32" s="165"/>
      <c r="L32" s="165"/>
      <c r="M32" s="166"/>
      <c r="N32" s="1"/>
      <c r="O32" s="167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</row>
    <row r="33" spans="1:38" ht="12" customHeight="1">
      <c r="A33" s="156" t="s">
        <v>641</v>
      </c>
      <c r="B33" s="156"/>
      <c r="C33" s="156"/>
      <c r="D33" s="156" t="s">
        <v>642</v>
      </c>
      <c r="E33" s="6"/>
      <c r="F33" s="163" t="s">
        <v>643</v>
      </c>
      <c r="G33" s="6"/>
      <c r="H33" s="6"/>
      <c r="I33" s="6"/>
      <c r="J33" s="164"/>
      <c r="K33" s="165"/>
      <c r="L33" s="165"/>
      <c r="M33" s="166"/>
      <c r="N33" s="1"/>
      <c r="O33" s="167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</row>
    <row r="34" spans="1:38" ht="12" customHeight="1">
      <c r="A34" s="156"/>
      <c r="B34" s="156"/>
      <c r="C34" s="156"/>
      <c r="D34" s="156"/>
      <c r="E34" s="6"/>
      <c r="F34" s="6"/>
      <c r="G34" s="6"/>
      <c r="H34" s="6"/>
      <c r="I34" s="6"/>
      <c r="J34" s="168"/>
      <c r="K34" s="165"/>
      <c r="L34" s="165"/>
      <c r="M34" s="6"/>
      <c r="N34" s="169"/>
      <c r="O34" s="1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</row>
    <row r="35" spans="1:38" ht="12.75" customHeight="1">
      <c r="A35" s="1"/>
      <c r="B35" s="170" t="s">
        <v>644</v>
      </c>
      <c r="C35" s="170"/>
      <c r="D35" s="170"/>
      <c r="E35" s="170"/>
      <c r="F35" s="171"/>
      <c r="G35" s="6"/>
      <c r="H35" s="6"/>
      <c r="I35" s="172"/>
      <c r="J35" s="173"/>
      <c r="K35" s="174"/>
      <c r="L35" s="173"/>
      <c r="M35" s="6"/>
      <c r="N35" s="1"/>
      <c r="O35" s="1"/>
      <c r="P35" s="1"/>
      <c r="R35" s="66"/>
      <c r="S35" s="1"/>
      <c r="T35" s="1"/>
      <c r="U35" s="1"/>
      <c r="V35" s="1"/>
      <c r="W35" s="1"/>
      <c r="X35" s="1"/>
      <c r="Y35" s="1"/>
      <c r="Z35" s="1"/>
    </row>
    <row r="36" spans="1:38" ht="38.25" customHeight="1">
      <c r="A36" s="175" t="s">
        <v>16</v>
      </c>
      <c r="B36" s="175" t="s">
        <v>592</v>
      </c>
      <c r="C36" s="175"/>
      <c r="D36" s="95" t="s">
        <v>608</v>
      </c>
      <c r="E36" s="175" t="s">
        <v>609</v>
      </c>
      <c r="F36" s="175" t="s">
        <v>610</v>
      </c>
      <c r="G36" s="175" t="s">
        <v>645</v>
      </c>
      <c r="H36" s="175" t="s">
        <v>612</v>
      </c>
      <c r="I36" s="175" t="s">
        <v>613</v>
      </c>
      <c r="J36" s="110" t="s">
        <v>614</v>
      </c>
      <c r="K36" s="108" t="s">
        <v>646</v>
      </c>
      <c r="L36" s="176" t="s">
        <v>616</v>
      </c>
      <c r="M36" s="110" t="s">
        <v>617</v>
      </c>
      <c r="N36" s="107" t="s">
        <v>618</v>
      </c>
      <c r="O36" s="95" t="s">
        <v>619</v>
      </c>
      <c r="P36" s="45"/>
      <c r="Q36" s="1"/>
      <c r="R36" s="66"/>
      <c r="S36" s="66"/>
      <c r="T36" s="66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</row>
    <row r="37" spans="1:38" ht="13.5" customHeight="1">
      <c r="A37" s="121">
        <v>1</v>
      </c>
      <c r="B37" s="177">
        <v>45069</v>
      </c>
      <c r="C37" s="123"/>
      <c r="D37" s="124" t="s">
        <v>51</v>
      </c>
      <c r="E37" s="125" t="s">
        <v>647</v>
      </c>
      <c r="F37" s="121">
        <v>1811</v>
      </c>
      <c r="G37" s="121">
        <v>1750</v>
      </c>
      <c r="H37" s="121">
        <v>1855</v>
      </c>
      <c r="I37" s="126" t="s">
        <v>648</v>
      </c>
      <c r="J37" s="127" t="s">
        <v>649</v>
      </c>
      <c r="K37" s="127">
        <f t="shared" ref="K37:K38" si="0">H37-F37</f>
        <v>44</v>
      </c>
      <c r="L37" s="128">
        <f t="shared" ref="L37:L38" si="1">(F37*-0.7)/100</f>
        <v>-12.676999999999998</v>
      </c>
      <c r="M37" s="129">
        <f t="shared" ref="M37:M38" si="2">(K37+L37)/F37</f>
        <v>1.7295969077857538E-2</v>
      </c>
      <c r="N37" s="127" t="s">
        <v>628</v>
      </c>
      <c r="O37" s="130">
        <v>45083</v>
      </c>
      <c r="P37" s="45"/>
      <c r="Q37" s="178"/>
      <c r="R37" s="178" t="s">
        <v>625</v>
      </c>
      <c r="S37" s="45"/>
      <c r="T37" s="179"/>
      <c r="U37" s="179"/>
      <c r="V37" s="179"/>
      <c r="W37" s="179"/>
      <c r="X37" s="179"/>
      <c r="Y37" s="179"/>
      <c r="Z37" s="179"/>
      <c r="AA37" s="179"/>
      <c r="AB37" s="179"/>
      <c r="AC37" s="179"/>
      <c r="AD37" s="179"/>
      <c r="AE37" s="179"/>
      <c r="AF37" s="179"/>
      <c r="AG37" s="179"/>
      <c r="AH37" s="179"/>
      <c r="AI37" s="179"/>
      <c r="AJ37" s="179"/>
      <c r="AK37" s="179"/>
      <c r="AL37" s="179"/>
    </row>
    <row r="38" spans="1:38" ht="13.5" customHeight="1">
      <c r="A38" s="180">
        <v>2</v>
      </c>
      <c r="B38" s="181">
        <v>45078</v>
      </c>
      <c r="C38" s="182"/>
      <c r="D38" s="183" t="s">
        <v>176</v>
      </c>
      <c r="E38" s="184" t="s">
        <v>647</v>
      </c>
      <c r="F38" s="180">
        <v>555.5</v>
      </c>
      <c r="G38" s="180">
        <v>539</v>
      </c>
      <c r="H38" s="180">
        <v>539</v>
      </c>
      <c r="I38" s="185" t="s">
        <v>650</v>
      </c>
      <c r="J38" s="186" t="s">
        <v>651</v>
      </c>
      <c r="K38" s="186">
        <f t="shared" si="0"/>
        <v>-16.5</v>
      </c>
      <c r="L38" s="187">
        <f t="shared" si="1"/>
        <v>-3.8884999999999996</v>
      </c>
      <c r="M38" s="188">
        <f t="shared" si="2"/>
        <v>-3.6702970297029701E-2</v>
      </c>
      <c r="N38" s="186" t="s">
        <v>652</v>
      </c>
      <c r="O38" s="189">
        <v>45086</v>
      </c>
      <c r="P38" s="45"/>
      <c r="Q38" s="178"/>
      <c r="R38" s="178" t="s">
        <v>625</v>
      </c>
      <c r="S38" s="45"/>
      <c r="T38" s="179"/>
      <c r="U38" s="179"/>
      <c r="V38" s="179"/>
      <c r="W38" s="179"/>
      <c r="X38" s="179"/>
      <c r="Y38" s="179"/>
      <c r="Z38" s="179"/>
      <c r="AA38" s="179"/>
      <c r="AB38" s="179"/>
      <c r="AC38" s="179"/>
      <c r="AD38" s="179"/>
      <c r="AE38" s="179"/>
      <c r="AF38" s="179"/>
      <c r="AG38" s="179"/>
      <c r="AH38" s="179"/>
      <c r="AI38" s="179"/>
      <c r="AJ38" s="179"/>
      <c r="AK38" s="179"/>
      <c r="AL38" s="179"/>
    </row>
    <row r="39" spans="1:38" ht="13.5" customHeight="1">
      <c r="A39" s="111">
        <v>3</v>
      </c>
      <c r="B39" s="190">
        <v>45078</v>
      </c>
      <c r="C39" s="113"/>
      <c r="D39" s="114" t="s">
        <v>95</v>
      </c>
      <c r="E39" s="115" t="s">
        <v>647</v>
      </c>
      <c r="F39" s="111" t="s">
        <v>653</v>
      </c>
      <c r="G39" s="111">
        <v>222</v>
      </c>
      <c r="H39" s="111"/>
      <c r="I39" s="116" t="s">
        <v>654</v>
      </c>
      <c r="J39" s="117" t="s">
        <v>624</v>
      </c>
      <c r="K39" s="117"/>
      <c r="L39" s="118"/>
      <c r="M39" s="119"/>
      <c r="N39" s="117"/>
      <c r="O39" s="120"/>
      <c r="P39" s="45"/>
      <c r="Q39" s="178"/>
      <c r="R39" s="178" t="s">
        <v>625</v>
      </c>
      <c r="S39" s="45"/>
      <c r="T39" s="179"/>
      <c r="U39" s="179"/>
      <c r="V39" s="179"/>
      <c r="W39" s="179"/>
      <c r="X39" s="179"/>
      <c r="Y39" s="179"/>
      <c r="Z39" s="179"/>
      <c r="AA39" s="179"/>
      <c r="AB39" s="179"/>
      <c r="AC39" s="179"/>
      <c r="AD39" s="179"/>
      <c r="AE39" s="179"/>
      <c r="AF39" s="179"/>
      <c r="AG39" s="179"/>
      <c r="AH39" s="179"/>
      <c r="AI39" s="179"/>
      <c r="AJ39" s="179"/>
      <c r="AK39" s="179"/>
      <c r="AL39" s="179"/>
    </row>
    <row r="40" spans="1:38" ht="13.5" customHeight="1">
      <c r="A40" s="180">
        <v>4</v>
      </c>
      <c r="B40" s="181">
        <v>45079</v>
      </c>
      <c r="C40" s="182"/>
      <c r="D40" s="183" t="s">
        <v>655</v>
      </c>
      <c r="E40" s="184" t="s">
        <v>647</v>
      </c>
      <c r="F40" s="180">
        <v>293</v>
      </c>
      <c r="G40" s="180">
        <v>284</v>
      </c>
      <c r="H40" s="180">
        <v>284</v>
      </c>
      <c r="I40" s="185" t="s">
        <v>656</v>
      </c>
      <c r="J40" s="186" t="s">
        <v>657</v>
      </c>
      <c r="K40" s="186">
        <f>H40-F40</f>
        <v>-9</v>
      </c>
      <c r="L40" s="187">
        <f>(F40*-0.7)/100</f>
        <v>-2.0510000000000002</v>
      </c>
      <c r="M40" s="188">
        <f>(K40+L40)/F40</f>
        <v>-3.7716723549488053E-2</v>
      </c>
      <c r="N40" s="186" t="s">
        <v>652</v>
      </c>
      <c r="O40" s="189">
        <v>45085</v>
      </c>
      <c r="P40" s="45"/>
      <c r="Q40" s="178"/>
      <c r="R40" s="178" t="s">
        <v>625</v>
      </c>
      <c r="S40" s="45"/>
      <c r="T40" s="179"/>
      <c r="U40" s="179"/>
      <c r="V40" s="179"/>
      <c r="W40" s="179"/>
      <c r="X40" s="179"/>
      <c r="Y40" s="179"/>
      <c r="Z40" s="179"/>
      <c r="AA40" s="179"/>
      <c r="AB40" s="179"/>
      <c r="AC40" s="179"/>
      <c r="AD40" s="179"/>
      <c r="AE40" s="179"/>
      <c r="AF40" s="179"/>
      <c r="AG40" s="179"/>
      <c r="AH40" s="179"/>
      <c r="AI40" s="179"/>
      <c r="AJ40" s="179"/>
      <c r="AK40" s="179"/>
      <c r="AL40" s="179"/>
    </row>
    <row r="41" spans="1:38" ht="13.5" customHeight="1">
      <c r="A41" s="443">
        <v>5</v>
      </c>
      <c r="B41" s="444">
        <v>45084</v>
      </c>
      <c r="C41" s="445"/>
      <c r="D41" s="446" t="s">
        <v>51</v>
      </c>
      <c r="E41" s="447" t="s">
        <v>647</v>
      </c>
      <c r="F41" s="443">
        <v>1843</v>
      </c>
      <c r="G41" s="443">
        <v>1785</v>
      </c>
      <c r="H41" s="443">
        <v>1850</v>
      </c>
      <c r="I41" s="448" t="s">
        <v>658</v>
      </c>
      <c r="J41" s="449" t="s">
        <v>721</v>
      </c>
      <c r="K41" s="449">
        <f t="shared" ref="K41" si="3">H41-F41</f>
        <v>7</v>
      </c>
      <c r="L41" s="450">
        <f t="shared" ref="L41" si="4">(F41*-0.7)/100</f>
        <v>-12.901</v>
      </c>
      <c r="M41" s="451">
        <f t="shared" ref="M41" si="5">(K41+L41)/F41</f>
        <v>-3.2018448182311449E-3</v>
      </c>
      <c r="N41" s="449" t="s">
        <v>689</v>
      </c>
      <c r="O41" s="452">
        <v>45099</v>
      </c>
      <c r="P41" s="45"/>
      <c r="Q41" s="178"/>
      <c r="R41" s="178" t="s">
        <v>625</v>
      </c>
      <c r="S41" s="45"/>
      <c r="T41" s="179"/>
      <c r="U41" s="179"/>
      <c r="V41" s="179"/>
      <c r="W41" s="179"/>
      <c r="X41" s="179"/>
      <c r="Y41" s="179"/>
      <c r="Z41" s="179"/>
      <c r="AA41" s="179"/>
      <c r="AB41" s="179"/>
      <c r="AC41" s="179"/>
      <c r="AD41" s="179"/>
      <c r="AE41" s="179"/>
      <c r="AF41" s="179"/>
      <c r="AG41" s="179"/>
      <c r="AH41" s="179"/>
      <c r="AI41" s="179"/>
      <c r="AJ41" s="179"/>
      <c r="AK41" s="179"/>
      <c r="AL41" s="179"/>
    </row>
    <row r="42" spans="1:38" ht="13.5" customHeight="1">
      <c r="A42" s="180">
        <v>6</v>
      </c>
      <c r="B42" s="181">
        <v>45084</v>
      </c>
      <c r="C42" s="182"/>
      <c r="D42" s="183" t="s">
        <v>92</v>
      </c>
      <c r="E42" s="184" t="s">
        <v>647</v>
      </c>
      <c r="F42" s="180">
        <v>280.5</v>
      </c>
      <c r="G42" s="180">
        <v>272.5</v>
      </c>
      <c r="H42" s="180">
        <v>272.5</v>
      </c>
      <c r="I42" s="185" t="s">
        <v>659</v>
      </c>
      <c r="J42" s="186" t="s">
        <v>1120</v>
      </c>
      <c r="K42" s="186">
        <f>H42-F42</f>
        <v>-8</v>
      </c>
      <c r="L42" s="187">
        <f>(F42*-0.7)/100</f>
        <v>-1.9635</v>
      </c>
      <c r="M42" s="188">
        <f>(K42+L42)/F42</f>
        <v>-3.55204991087344E-2</v>
      </c>
      <c r="N42" s="186" t="s">
        <v>652</v>
      </c>
      <c r="O42" s="189">
        <v>45100</v>
      </c>
      <c r="P42" s="45"/>
      <c r="Q42" s="178"/>
      <c r="R42" s="178" t="s">
        <v>660</v>
      </c>
      <c r="S42" s="45"/>
      <c r="T42" s="179"/>
      <c r="U42" s="179"/>
      <c r="V42" s="179"/>
      <c r="W42" s="179"/>
      <c r="X42" s="179"/>
      <c r="Y42" s="179"/>
      <c r="Z42" s="179"/>
      <c r="AA42" s="179"/>
      <c r="AB42" s="179"/>
      <c r="AC42" s="179"/>
      <c r="AD42" s="179"/>
      <c r="AE42" s="179"/>
      <c r="AF42" s="179"/>
      <c r="AG42" s="179"/>
      <c r="AH42" s="179"/>
      <c r="AI42" s="179"/>
      <c r="AJ42" s="179"/>
      <c r="AK42" s="179"/>
      <c r="AL42" s="179"/>
    </row>
    <row r="43" spans="1:38" ht="13.5" customHeight="1">
      <c r="A43" s="317">
        <v>7</v>
      </c>
      <c r="B43" s="355">
        <v>45092</v>
      </c>
      <c r="C43" s="356"/>
      <c r="D43" s="357" t="s">
        <v>491</v>
      </c>
      <c r="E43" s="358" t="s">
        <v>647</v>
      </c>
      <c r="F43" s="359">
        <v>158</v>
      </c>
      <c r="G43" s="317">
        <v>153</v>
      </c>
      <c r="H43" s="317">
        <v>163.25</v>
      </c>
      <c r="I43" s="360" t="s">
        <v>1001</v>
      </c>
      <c r="J43" s="127" t="s">
        <v>1007</v>
      </c>
      <c r="K43" s="127">
        <f t="shared" ref="K43" si="6">H43-F43</f>
        <v>5.25</v>
      </c>
      <c r="L43" s="128">
        <f t="shared" ref="L43" si="7">(F43*-0.7)/100</f>
        <v>-1.1059999999999999</v>
      </c>
      <c r="M43" s="129">
        <f t="shared" ref="M43" si="8">(K43+L43)/F43</f>
        <v>2.6227848101265824E-2</v>
      </c>
      <c r="N43" s="127" t="s">
        <v>628</v>
      </c>
      <c r="O43" s="130">
        <v>45093</v>
      </c>
      <c r="P43" s="45"/>
      <c r="Q43" s="178"/>
      <c r="R43" s="178" t="s">
        <v>625</v>
      </c>
      <c r="S43" s="45"/>
      <c r="T43" s="345"/>
      <c r="U43" s="345"/>
      <c r="V43" s="345"/>
      <c r="W43" s="345"/>
      <c r="X43" s="345"/>
      <c r="Y43" s="345"/>
      <c r="Z43" s="345"/>
      <c r="AA43" s="345"/>
      <c r="AB43" s="345"/>
      <c r="AC43" s="345"/>
      <c r="AD43" s="345"/>
      <c r="AE43" s="345"/>
      <c r="AF43" s="345"/>
      <c r="AG43" s="345"/>
      <c r="AH43" s="345"/>
      <c r="AI43" s="345"/>
      <c r="AJ43" s="345"/>
      <c r="AK43" s="345"/>
      <c r="AL43" s="345"/>
    </row>
    <row r="44" spans="1:38" ht="13.5" customHeight="1">
      <c r="A44" s="317">
        <v>8</v>
      </c>
      <c r="B44" s="355">
        <v>45096</v>
      </c>
      <c r="C44" s="356"/>
      <c r="D44" s="357" t="s">
        <v>158</v>
      </c>
      <c r="E44" s="376" t="s">
        <v>647</v>
      </c>
      <c r="F44" s="359">
        <v>661.5</v>
      </c>
      <c r="G44" s="317">
        <v>645</v>
      </c>
      <c r="H44" s="317">
        <v>674</v>
      </c>
      <c r="I44" s="360" t="s">
        <v>1014</v>
      </c>
      <c r="J44" s="127" t="s">
        <v>1022</v>
      </c>
      <c r="K44" s="127">
        <f t="shared" ref="K44" si="9">H44-F44</f>
        <v>12.5</v>
      </c>
      <c r="L44" s="128">
        <f>(F44*-0.07)/100</f>
        <v>-0.46305000000000007</v>
      </c>
      <c r="M44" s="129">
        <f t="shared" ref="M44" si="10">(K44+L44)/F44</f>
        <v>1.8196447467876038E-2</v>
      </c>
      <c r="N44" s="127" t="s">
        <v>628</v>
      </c>
      <c r="O44" s="130">
        <v>45096</v>
      </c>
      <c r="P44" s="45"/>
      <c r="Q44" s="178"/>
      <c r="R44" s="178" t="s">
        <v>625</v>
      </c>
      <c r="S44" s="45"/>
      <c r="T44" s="345"/>
      <c r="U44" s="345"/>
      <c r="V44" s="345"/>
      <c r="W44" s="345"/>
      <c r="X44" s="345"/>
      <c r="Y44" s="345"/>
      <c r="Z44" s="345"/>
      <c r="AA44" s="345"/>
      <c r="AB44" s="345"/>
      <c r="AC44" s="345"/>
      <c r="AD44" s="345"/>
      <c r="AE44" s="345"/>
      <c r="AF44" s="345"/>
      <c r="AG44" s="345"/>
      <c r="AH44" s="345"/>
      <c r="AI44" s="345"/>
      <c r="AJ44" s="345"/>
      <c r="AK44" s="345"/>
      <c r="AL44" s="345"/>
    </row>
    <row r="45" spans="1:38" ht="13.5" customHeight="1">
      <c r="A45" s="180">
        <v>9</v>
      </c>
      <c r="B45" s="181">
        <v>45096</v>
      </c>
      <c r="C45" s="182"/>
      <c r="D45" s="183" t="s">
        <v>158</v>
      </c>
      <c r="E45" s="184" t="s">
        <v>647</v>
      </c>
      <c r="F45" s="180">
        <v>662.5</v>
      </c>
      <c r="G45" s="180">
        <v>644</v>
      </c>
      <c r="H45" s="180">
        <v>644</v>
      </c>
      <c r="I45" s="185" t="s">
        <v>1014</v>
      </c>
      <c r="J45" s="186" t="s">
        <v>1121</v>
      </c>
      <c r="K45" s="186">
        <f>H45-F45</f>
        <v>-18.5</v>
      </c>
      <c r="L45" s="187">
        <f>(F45*-0.7)/100</f>
        <v>-4.6374999999999993</v>
      </c>
      <c r="M45" s="188">
        <f>(K45+L45)/F45</f>
        <v>-3.492452830188679E-2</v>
      </c>
      <c r="N45" s="186" t="s">
        <v>652</v>
      </c>
      <c r="O45" s="189">
        <v>45100</v>
      </c>
      <c r="P45" s="45"/>
      <c r="Q45" s="178"/>
      <c r="R45" s="178" t="s">
        <v>625</v>
      </c>
      <c r="S45" s="45"/>
      <c r="T45" s="179"/>
      <c r="U45" s="179"/>
      <c r="V45" s="179"/>
      <c r="W45" s="179"/>
      <c r="X45" s="179"/>
      <c r="Y45" s="179"/>
      <c r="Z45" s="179"/>
      <c r="AA45" s="179"/>
      <c r="AB45" s="179"/>
      <c r="AC45" s="179"/>
      <c r="AD45" s="179"/>
      <c r="AE45" s="179"/>
      <c r="AF45" s="179"/>
      <c r="AG45" s="179"/>
      <c r="AH45" s="179"/>
      <c r="AI45" s="179"/>
      <c r="AJ45" s="179"/>
      <c r="AK45" s="179"/>
      <c r="AL45" s="179"/>
    </row>
    <row r="46" spans="1:38" ht="13.5" customHeight="1">
      <c r="A46" s="62"/>
      <c r="B46" s="62"/>
      <c r="C46" s="113"/>
      <c r="D46" s="114"/>
      <c r="E46" s="115"/>
      <c r="F46" s="111"/>
      <c r="G46" s="111"/>
      <c r="H46" s="111"/>
      <c r="I46" s="116"/>
      <c r="J46" s="117"/>
      <c r="K46" s="117"/>
      <c r="L46" s="118"/>
      <c r="M46" s="119"/>
      <c r="N46" s="117"/>
      <c r="O46" s="120"/>
      <c r="P46" s="45"/>
      <c r="Q46" s="178"/>
      <c r="R46" s="178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</row>
    <row r="47" spans="1:38" ht="44.25" customHeight="1">
      <c r="A47" s="156" t="s">
        <v>638</v>
      </c>
      <c r="B47" s="191"/>
      <c r="C47" s="191"/>
      <c r="D47" s="1"/>
      <c r="E47" s="6"/>
      <c r="F47" s="6"/>
      <c r="G47" s="6"/>
      <c r="H47" s="6" t="s">
        <v>661</v>
      </c>
      <c r="I47" s="6"/>
      <c r="J47" s="6"/>
      <c r="K47" s="152"/>
      <c r="L47" s="192"/>
      <c r="M47" s="152"/>
      <c r="N47" s="153"/>
      <c r="O47" s="152"/>
      <c r="P47" s="1"/>
      <c r="Q47" s="1"/>
      <c r="R47" s="6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38" ht="12.75" customHeight="1">
      <c r="A48" s="162" t="s">
        <v>639</v>
      </c>
      <c r="B48" s="156"/>
      <c r="C48" s="156"/>
      <c r="D48" s="156"/>
      <c r="E48" s="45"/>
      <c r="F48" s="163" t="s">
        <v>640</v>
      </c>
      <c r="G48" s="66"/>
      <c r="H48" s="45"/>
      <c r="I48" s="66"/>
      <c r="J48" s="6"/>
      <c r="K48" s="193"/>
      <c r="L48" s="194"/>
      <c r="M48" s="6"/>
      <c r="N48" s="146"/>
      <c r="O48" s="195"/>
      <c r="P48" s="45"/>
      <c r="Q48" s="45"/>
      <c r="R48" s="6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</row>
    <row r="49" spans="1:38" ht="14.25" customHeight="1">
      <c r="A49" s="162"/>
      <c r="B49" s="156"/>
      <c r="C49" s="156"/>
      <c r="D49" s="156"/>
      <c r="E49" s="6"/>
      <c r="F49" s="163" t="s">
        <v>643</v>
      </c>
      <c r="G49" s="66"/>
      <c r="H49" s="45"/>
      <c r="I49" s="66"/>
      <c r="J49" s="6"/>
      <c r="K49" s="193"/>
      <c r="L49" s="194"/>
      <c r="M49" s="6"/>
      <c r="N49" s="146"/>
      <c r="O49" s="195"/>
      <c r="P49" s="45"/>
      <c r="Q49" s="45"/>
      <c r="R49" s="6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</row>
    <row r="50" spans="1:38" ht="14.25" customHeight="1">
      <c r="A50" s="156"/>
      <c r="B50" s="156"/>
      <c r="C50" s="156"/>
      <c r="D50" s="156"/>
      <c r="E50" s="6"/>
      <c r="F50" s="6"/>
      <c r="G50" s="6"/>
      <c r="H50" s="6"/>
      <c r="I50" s="6"/>
      <c r="J50" s="168"/>
      <c r="K50" s="165"/>
      <c r="L50" s="166"/>
      <c r="M50" s="6"/>
      <c r="N50" s="169"/>
      <c r="O50" s="1"/>
      <c r="P50" s="45"/>
      <c r="Q50" s="45"/>
      <c r="R50" s="6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</row>
    <row r="51" spans="1:38" ht="12.75" customHeight="1">
      <c r="A51" s="196" t="s">
        <v>662</v>
      </c>
      <c r="B51" s="196"/>
      <c r="C51" s="196"/>
      <c r="D51" s="196"/>
      <c r="E51" s="6"/>
      <c r="F51" s="6"/>
      <c r="G51" s="6"/>
      <c r="H51" s="6"/>
      <c r="I51" s="6"/>
      <c r="J51" s="6"/>
      <c r="K51" s="6"/>
      <c r="L51" s="6"/>
      <c r="M51" s="6"/>
      <c r="N51" s="6"/>
      <c r="O51" s="24"/>
      <c r="Q51" s="45"/>
      <c r="R51" s="6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</row>
    <row r="52" spans="1:38" ht="38.25" customHeight="1">
      <c r="A52" s="108" t="s">
        <v>16</v>
      </c>
      <c r="B52" s="108" t="s">
        <v>592</v>
      </c>
      <c r="C52" s="108"/>
      <c r="D52" s="109" t="s">
        <v>608</v>
      </c>
      <c r="E52" s="108" t="s">
        <v>609</v>
      </c>
      <c r="F52" s="108" t="s">
        <v>610</v>
      </c>
      <c r="G52" s="108" t="s">
        <v>645</v>
      </c>
      <c r="H52" s="108" t="s">
        <v>612</v>
      </c>
      <c r="I52" s="108" t="s">
        <v>613</v>
      </c>
      <c r="J52" s="107" t="s">
        <v>614</v>
      </c>
      <c r="K52" s="197" t="s">
        <v>663</v>
      </c>
      <c r="L52" s="110" t="s">
        <v>616</v>
      </c>
      <c r="M52" s="197" t="s">
        <v>664</v>
      </c>
      <c r="N52" s="108" t="s">
        <v>665</v>
      </c>
      <c r="O52" s="107" t="s">
        <v>618</v>
      </c>
      <c r="P52" s="109" t="s">
        <v>619</v>
      </c>
      <c r="Q52" s="45"/>
      <c r="R52" s="6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</row>
    <row r="53" spans="1:38" ht="12.75" customHeight="1">
      <c r="A53" s="121">
        <v>1</v>
      </c>
      <c r="B53" s="198">
        <v>45079</v>
      </c>
      <c r="C53" s="199"/>
      <c r="D53" s="199" t="s">
        <v>666</v>
      </c>
      <c r="E53" s="121" t="s">
        <v>647</v>
      </c>
      <c r="F53" s="121">
        <v>2245</v>
      </c>
      <c r="G53" s="121">
        <v>2197</v>
      </c>
      <c r="H53" s="127">
        <v>2276</v>
      </c>
      <c r="I53" s="127" t="s">
        <v>667</v>
      </c>
      <c r="J53" s="127" t="s">
        <v>668</v>
      </c>
      <c r="K53" s="121">
        <f t="shared" ref="K53:K54" si="11">H53-F53</f>
        <v>31</v>
      </c>
      <c r="L53" s="128">
        <f t="shared" ref="L53:L57" si="12">(H53*N53)*0.07%</f>
        <v>477.96000000000009</v>
      </c>
      <c r="M53" s="200">
        <f t="shared" ref="M53:M57" si="13">(K53*N53)-L53</f>
        <v>8822.0399999999991</v>
      </c>
      <c r="N53" s="121">
        <v>300</v>
      </c>
      <c r="O53" s="127" t="s">
        <v>628</v>
      </c>
      <c r="P53" s="122">
        <v>45082</v>
      </c>
      <c r="Q53" s="201"/>
      <c r="R53" s="66" t="s">
        <v>625</v>
      </c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202"/>
      <c r="AG53" s="203"/>
      <c r="AH53" s="201"/>
      <c r="AI53" s="201"/>
      <c r="AJ53" s="202"/>
      <c r="AK53" s="202"/>
      <c r="AL53" s="202"/>
    </row>
    <row r="54" spans="1:38" ht="12.75" customHeight="1">
      <c r="A54" s="180">
        <v>2</v>
      </c>
      <c r="B54" s="204">
        <v>45084</v>
      </c>
      <c r="C54" s="205"/>
      <c r="D54" s="205" t="s">
        <v>669</v>
      </c>
      <c r="E54" s="180" t="s">
        <v>647</v>
      </c>
      <c r="F54" s="180">
        <v>1065</v>
      </c>
      <c r="G54" s="180">
        <v>1053</v>
      </c>
      <c r="H54" s="186">
        <v>1052</v>
      </c>
      <c r="I54" s="186" t="s">
        <v>670</v>
      </c>
      <c r="J54" s="186" t="s">
        <v>671</v>
      </c>
      <c r="K54" s="180">
        <f t="shared" si="11"/>
        <v>-13</v>
      </c>
      <c r="L54" s="187">
        <f t="shared" si="12"/>
        <v>736.40000000000009</v>
      </c>
      <c r="M54" s="206">
        <f t="shared" si="13"/>
        <v>-13736.4</v>
      </c>
      <c r="N54" s="180">
        <v>1000</v>
      </c>
      <c r="O54" s="186" t="s">
        <v>652</v>
      </c>
      <c r="P54" s="207">
        <v>45086</v>
      </c>
      <c r="Q54" s="201"/>
      <c r="R54" s="66" t="s">
        <v>660</v>
      </c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202"/>
      <c r="AG54" s="203"/>
      <c r="AH54" s="201"/>
      <c r="AI54" s="201"/>
      <c r="AJ54" s="202"/>
      <c r="AK54" s="202"/>
      <c r="AL54" s="202"/>
    </row>
    <row r="55" spans="1:38" ht="12.75" customHeight="1">
      <c r="A55" s="180">
        <v>3</v>
      </c>
      <c r="B55" s="204">
        <v>45089</v>
      </c>
      <c r="C55" s="205"/>
      <c r="D55" s="205" t="s">
        <v>672</v>
      </c>
      <c r="E55" s="180" t="s">
        <v>673</v>
      </c>
      <c r="F55" s="180">
        <v>161</v>
      </c>
      <c r="G55" s="180">
        <v>165</v>
      </c>
      <c r="H55" s="186">
        <v>165</v>
      </c>
      <c r="I55" s="186">
        <v>152</v>
      </c>
      <c r="J55" s="186" t="s">
        <v>674</v>
      </c>
      <c r="K55" s="180">
        <f t="shared" ref="K55:K56" si="14">F55-H55</f>
        <v>-4</v>
      </c>
      <c r="L55" s="187">
        <f t="shared" si="12"/>
        <v>323.40000000000003</v>
      </c>
      <c r="M55" s="206">
        <f t="shared" si="13"/>
        <v>-11523.4</v>
      </c>
      <c r="N55" s="180">
        <v>2800</v>
      </c>
      <c r="O55" s="186" t="s">
        <v>652</v>
      </c>
      <c r="P55" s="207">
        <v>45090</v>
      </c>
      <c r="Q55" s="201"/>
      <c r="R55" s="66" t="s">
        <v>660</v>
      </c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202"/>
      <c r="AG55" s="203"/>
      <c r="AH55" s="201"/>
      <c r="AI55" s="201"/>
      <c r="AJ55" s="202"/>
      <c r="AK55" s="202"/>
      <c r="AL55" s="202"/>
    </row>
    <row r="56" spans="1:38" ht="12.75" customHeight="1">
      <c r="A56" s="180">
        <v>4</v>
      </c>
      <c r="B56" s="204">
        <v>45089</v>
      </c>
      <c r="C56" s="205"/>
      <c r="D56" s="205" t="s">
        <v>675</v>
      </c>
      <c r="E56" s="180" t="s">
        <v>673</v>
      </c>
      <c r="F56" s="180">
        <v>367.5</v>
      </c>
      <c r="G56" s="180">
        <v>374</v>
      </c>
      <c r="H56" s="186">
        <v>374</v>
      </c>
      <c r="I56" s="186" t="s">
        <v>676</v>
      </c>
      <c r="J56" s="186" t="s">
        <v>677</v>
      </c>
      <c r="K56" s="180">
        <f t="shared" si="14"/>
        <v>-6.5</v>
      </c>
      <c r="L56" s="187">
        <f t="shared" si="12"/>
        <v>523.6</v>
      </c>
      <c r="M56" s="206">
        <f t="shared" si="13"/>
        <v>-13523.6</v>
      </c>
      <c r="N56" s="180">
        <v>2000</v>
      </c>
      <c r="O56" s="186" t="s">
        <v>652</v>
      </c>
      <c r="P56" s="207">
        <v>45090</v>
      </c>
      <c r="Q56" s="201"/>
      <c r="R56" s="66" t="s">
        <v>625</v>
      </c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202"/>
      <c r="AG56" s="203"/>
      <c r="AH56" s="201"/>
      <c r="AI56" s="201"/>
      <c r="AJ56" s="202"/>
      <c r="AK56" s="202"/>
      <c r="AL56" s="202"/>
    </row>
    <row r="57" spans="1:38" ht="12.75" customHeight="1">
      <c r="A57" s="317">
        <v>5</v>
      </c>
      <c r="B57" s="318">
        <v>45091</v>
      </c>
      <c r="C57" s="319"/>
      <c r="D57" s="319" t="s">
        <v>995</v>
      </c>
      <c r="E57" s="317" t="s">
        <v>673</v>
      </c>
      <c r="F57" s="317">
        <v>932</v>
      </c>
      <c r="G57" s="317">
        <v>950</v>
      </c>
      <c r="H57" s="320">
        <v>921.5</v>
      </c>
      <c r="I57" s="320" t="s">
        <v>996</v>
      </c>
      <c r="J57" s="127" t="s">
        <v>1053</v>
      </c>
      <c r="K57" s="121">
        <f>F57-H57</f>
        <v>10.5</v>
      </c>
      <c r="L57" s="128">
        <f t="shared" si="12"/>
        <v>451.53500000000008</v>
      </c>
      <c r="M57" s="200">
        <f t="shared" si="13"/>
        <v>6898.4650000000001</v>
      </c>
      <c r="N57" s="121">
        <v>700</v>
      </c>
      <c r="O57" s="127" t="s">
        <v>628</v>
      </c>
      <c r="P57" s="122">
        <v>45097</v>
      </c>
      <c r="Q57" s="201"/>
      <c r="R57" s="66" t="s">
        <v>625</v>
      </c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202"/>
      <c r="AG57" s="203"/>
      <c r="AH57" s="201"/>
      <c r="AI57" s="201"/>
      <c r="AJ57" s="202"/>
      <c r="AK57" s="202"/>
      <c r="AL57" s="202"/>
    </row>
    <row r="58" spans="1:38" ht="12.75" customHeight="1">
      <c r="A58" s="317">
        <v>6</v>
      </c>
      <c r="B58" s="318">
        <v>45096</v>
      </c>
      <c r="C58" s="319"/>
      <c r="D58" s="319" t="s">
        <v>1017</v>
      </c>
      <c r="E58" s="317" t="s">
        <v>647</v>
      </c>
      <c r="F58" s="317">
        <v>606</v>
      </c>
      <c r="G58" s="317">
        <v>595</v>
      </c>
      <c r="H58" s="320">
        <v>617</v>
      </c>
      <c r="I58" s="320" t="s">
        <v>1018</v>
      </c>
      <c r="J58" s="127" t="s">
        <v>1026</v>
      </c>
      <c r="K58" s="121">
        <f t="shared" ref="K58" si="15">H58-F58</f>
        <v>11</v>
      </c>
      <c r="L58" s="128">
        <f t="shared" ref="L58" si="16">(H58*N58)*0.07%</f>
        <v>475.09000000000009</v>
      </c>
      <c r="M58" s="200">
        <f t="shared" ref="M58" si="17">(K58*N58)-L58</f>
        <v>11624.91</v>
      </c>
      <c r="N58" s="121">
        <v>1100</v>
      </c>
      <c r="O58" s="127" t="s">
        <v>628</v>
      </c>
      <c r="P58" s="122">
        <v>45096</v>
      </c>
      <c r="Q58" s="201"/>
      <c r="R58" s="66" t="s">
        <v>625</v>
      </c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202"/>
      <c r="AG58" s="203"/>
      <c r="AH58" s="201"/>
      <c r="AI58" s="201"/>
      <c r="AJ58" s="202"/>
      <c r="AK58" s="202"/>
      <c r="AL58" s="202"/>
    </row>
    <row r="59" spans="1:38" ht="12.75" customHeight="1">
      <c r="A59" s="317">
        <v>7</v>
      </c>
      <c r="B59" s="318">
        <v>45096</v>
      </c>
      <c r="C59" s="319"/>
      <c r="D59" s="319" t="s">
        <v>1020</v>
      </c>
      <c r="E59" s="317" t="s">
        <v>647</v>
      </c>
      <c r="F59" s="317">
        <v>1572</v>
      </c>
      <c r="G59" s="317">
        <v>1548</v>
      </c>
      <c r="H59" s="320">
        <v>1591</v>
      </c>
      <c r="I59" s="320" t="s">
        <v>1021</v>
      </c>
      <c r="J59" s="127" t="s">
        <v>1042</v>
      </c>
      <c r="K59" s="121">
        <f t="shared" ref="K59" si="18">H59-F59</f>
        <v>19</v>
      </c>
      <c r="L59" s="128">
        <f t="shared" ref="L59" si="19">(H59*N59)*0.07%</f>
        <v>556.85000000000014</v>
      </c>
      <c r="M59" s="200">
        <f t="shared" ref="M59" si="20">(K59*N59)-L59</f>
        <v>8943.15</v>
      </c>
      <c r="N59" s="121">
        <v>500</v>
      </c>
      <c r="O59" s="127" t="s">
        <v>628</v>
      </c>
      <c r="P59" s="122">
        <v>45097</v>
      </c>
      <c r="Q59" s="201"/>
      <c r="R59" s="66" t="s">
        <v>625</v>
      </c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202"/>
      <c r="AG59" s="203"/>
      <c r="AH59" s="201"/>
      <c r="AI59" s="201"/>
      <c r="AJ59" s="202"/>
      <c r="AK59" s="202"/>
      <c r="AL59" s="202"/>
    </row>
    <row r="60" spans="1:38" ht="12.75" customHeight="1">
      <c r="A60" s="111">
        <v>8</v>
      </c>
      <c r="B60" s="208">
        <v>45099</v>
      </c>
      <c r="C60" s="209"/>
      <c r="D60" s="209" t="s">
        <v>1081</v>
      </c>
      <c r="E60" s="111" t="s">
        <v>647</v>
      </c>
      <c r="F60" s="111" t="s">
        <v>1082</v>
      </c>
      <c r="G60" s="111">
        <v>1143</v>
      </c>
      <c r="H60" s="117"/>
      <c r="I60" s="117" t="s">
        <v>1083</v>
      </c>
      <c r="J60" s="325" t="s">
        <v>624</v>
      </c>
      <c r="K60" s="111"/>
      <c r="L60" s="118"/>
      <c r="M60" s="212"/>
      <c r="N60" s="111"/>
      <c r="O60" s="117"/>
      <c r="P60" s="112"/>
      <c r="Q60" s="201"/>
      <c r="R60" s="66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202"/>
      <c r="AG60" s="203"/>
      <c r="AH60" s="201"/>
      <c r="AI60" s="201"/>
      <c r="AJ60" s="202"/>
      <c r="AK60" s="202"/>
      <c r="AL60" s="202"/>
    </row>
    <row r="61" spans="1:38" ht="12.75" customHeight="1">
      <c r="A61" s="111">
        <v>9</v>
      </c>
      <c r="B61" s="208">
        <v>45100</v>
      </c>
      <c r="C61" s="209"/>
      <c r="D61" s="209" t="s">
        <v>1124</v>
      </c>
      <c r="E61" s="111" t="s">
        <v>673</v>
      </c>
      <c r="F61" s="111" t="s">
        <v>1125</v>
      </c>
      <c r="G61" s="111">
        <v>19020</v>
      </c>
      <c r="H61" s="117"/>
      <c r="I61" s="117">
        <v>18500</v>
      </c>
      <c r="J61" s="325" t="s">
        <v>624</v>
      </c>
      <c r="K61" s="111"/>
      <c r="L61" s="118"/>
      <c r="M61" s="212"/>
      <c r="N61" s="111"/>
      <c r="O61" s="117"/>
      <c r="P61" s="112"/>
      <c r="Q61" s="201"/>
      <c r="R61" s="66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202"/>
      <c r="AG61" s="203"/>
      <c r="AH61" s="201"/>
      <c r="AI61" s="201"/>
      <c r="AJ61" s="202"/>
      <c r="AK61" s="202"/>
      <c r="AL61" s="202"/>
    </row>
    <row r="62" spans="1:38" ht="12.75" customHeight="1">
      <c r="A62" s="111"/>
      <c r="B62" s="208"/>
      <c r="C62" s="209"/>
      <c r="D62" s="209"/>
      <c r="E62" s="111"/>
      <c r="F62" s="111"/>
      <c r="G62" s="111"/>
      <c r="H62" s="117"/>
      <c r="I62" s="117"/>
      <c r="J62" s="210"/>
      <c r="K62" s="111"/>
      <c r="L62" s="211"/>
      <c r="M62" s="212"/>
      <c r="N62" s="111"/>
      <c r="O62" s="117"/>
      <c r="P62" s="112"/>
      <c r="Q62" s="201"/>
      <c r="R62" s="66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202"/>
      <c r="AG62" s="203"/>
      <c r="AH62" s="201"/>
      <c r="AI62" s="201"/>
      <c r="AJ62" s="202"/>
      <c r="AK62" s="202"/>
      <c r="AL62" s="202"/>
    </row>
    <row r="63" spans="1:38" ht="12.75" customHeight="1">
      <c r="A63" s="202"/>
      <c r="B63" s="213"/>
      <c r="C63" s="201"/>
      <c r="D63" s="201"/>
      <c r="E63" s="202"/>
      <c r="F63" s="202"/>
      <c r="G63" s="202"/>
      <c r="H63" s="214"/>
      <c r="I63" s="214"/>
      <c r="J63" s="214"/>
      <c r="K63" s="201"/>
      <c r="L63" s="202"/>
      <c r="M63" s="202"/>
      <c r="N63" s="202"/>
      <c r="O63" s="214"/>
      <c r="P63" s="214"/>
      <c r="Q63" s="201"/>
      <c r="R63" s="66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202"/>
      <c r="AG63" s="203"/>
      <c r="AH63" s="201"/>
      <c r="AI63" s="201"/>
      <c r="AJ63" s="202"/>
      <c r="AK63" s="202"/>
      <c r="AL63" s="202"/>
    </row>
    <row r="64" spans="1:38" ht="38.25" customHeight="1">
      <c r="A64" s="215" t="s">
        <v>678</v>
      </c>
      <c r="B64" s="215"/>
      <c r="C64" s="215"/>
      <c r="D64" s="215"/>
      <c r="E64" s="216"/>
      <c r="F64" s="149"/>
      <c r="G64" s="149"/>
      <c r="H64" s="149"/>
      <c r="I64" s="149"/>
      <c r="J64" s="1"/>
      <c r="K64" s="6"/>
      <c r="L64" s="6"/>
      <c r="M64" s="6"/>
      <c r="N64" s="1"/>
      <c r="O64" s="1"/>
      <c r="P64" s="45"/>
      <c r="Q64" s="45"/>
      <c r="R64" s="6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45"/>
      <c r="AG64" s="45"/>
      <c r="AH64" s="45"/>
      <c r="AI64" s="45"/>
      <c r="AJ64" s="45"/>
      <c r="AK64" s="45"/>
      <c r="AL64" s="45"/>
    </row>
    <row r="65" spans="1:38" ht="15.75" customHeight="1">
      <c r="A65" s="108" t="s">
        <v>16</v>
      </c>
      <c r="B65" s="108" t="s">
        <v>592</v>
      </c>
      <c r="C65" s="108"/>
      <c r="D65" s="109" t="s">
        <v>608</v>
      </c>
      <c r="E65" s="108" t="s">
        <v>609</v>
      </c>
      <c r="F65" s="108" t="s">
        <v>610</v>
      </c>
      <c r="G65" s="108" t="s">
        <v>645</v>
      </c>
      <c r="H65" s="108" t="s">
        <v>612</v>
      </c>
      <c r="I65" s="108" t="s">
        <v>613</v>
      </c>
      <c r="J65" s="107" t="s">
        <v>614</v>
      </c>
      <c r="K65" s="107" t="s">
        <v>679</v>
      </c>
      <c r="L65" s="110" t="s">
        <v>616</v>
      </c>
      <c r="M65" s="197" t="s">
        <v>664</v>
      </c>
      <c r="N65" s="108" t="s">
        <v>665</v>
      </c>
      <c r="O65" s="108" t="s">
        <v>618</v>
      </c>
      <c r="P65" s="109" t="s">
        <v>619</v>
      </c>
      <c r="Q65" s="45"/>
      <c r="R65" s="6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45"/>
      <c r="AG65" s="45"/>
      <c r="AH65" s="45"/>
      <c r="AI65" s="45"/>
      <c r="AJ65" s="45"/>
      <c r="AK65" s="45"/>
      <c r="AL65" s="45"/>
    </row>
    <row r="66" spans="1:38" ht="15" customHeight="1">
      <c r="A66" s="121">
        <v>1</v>
      </c>
      <c r="B66" s="198">
        <v>45078</v>
      </c>
      <c r="C66" s="199"/>
      <c r="D66" s="199" t="s">
        <v>680</v>
      </c>
      <c r="E66" s="121" t="s">
        <v>647</v>
      </c>
      <c r="F66" s="121">
        <v>1.5</v>
      </c>
      <c r="G66" s="121">
        <v>0.4</v>
      </c>
      <c r="H66" s="127">
        <v>2.15</v>
      </c>
      <c r="I66" s="128" t="s">
        <v>681</v>
      </c>
      <c r="J66" s="127" t="s">
        <v>682</v>
      </c>
      <c r="K66" s="121">
        <f t="shared" ref="K66:K68" si="21">H66-F66</f>
        <v>0.64999999999999991</v>
      </c>
      <c r="L66" s="217">
        <v>100</v>
      </c>
      <c r="M66" s="200">
        <f t="shared" ref="M66:M71" si="22">(K66*N66)-100</f>
        <v>2629.9999999999995</v>
      </c>
      <c r="N66" s="121">
        <v>4200</v>
      </c>
      <c r="O66" s="127" t="s">
        <v>628</v>
      </c>
      <c r="P66" s="122">
        <v>45079</v>
      </c>
      <c r="Q66" s="45"/>
      <c r="R66" s="66" t="s">
        <v>625</v>
      </c>
      <c r="S66" s="45"/>
      <c r="T66" s="45"/>
      <c r="U66" s="45"/>
      <c r="V66" s="45"/>
      <c r="W66" s="45"/>
      <c r="X66" s="66"/>
      <c r="Y66" s="45"/>
      <c r="Z66" s="45"/>
      <c r="AA66" s="45"/>
      <c r="AB66" s="45"/>
      <c r="AC66" s="45"/>
      <c r="AD66" s="66"/>
      <c r="AE66" s="45"/>
      <c r="AF66" s="45"/>
      <c r="AG66" s="45"/>
      <c r="AH66" s="45"/>
      <c r="AI66" s="45"/>
      <c r="AJ66" s="66"/>
      <c r="AK66" s="45"/>
      <c r="AL66" s="45"/>
    </row>
    <row r="67" spans="1:38" ht="15" customHeight="1">
      <c r="A67" s="180">
        <v>2</v>
      </c>
      <c r="B67" s="204">
        <v>45078</v>
      </c>
      <c r="C67" s="205"/>
      <c r="D67" s="205" t="s">
        <v>683</v>
      </c>
      <c r="E67" s="180" t="s">
        <v>647</v>
      </c>
      <c r="F67" s="180">
        <v>47.5</v>
      </c>
      <c r="G67" s="180">
        <v>18</v>
      </c>
      <c r="H67" s="186">
        <v>17</v>
      </c>
      <c r="I67" s="187" t="s">
        <v>684</v>
      </c>
      <c r="J67" s="186" t="s">
        <v>685</v>
      </c>
      <c r="K67" s="180">
        <f t="shared" si="21"/>
        <v>-30.5</v>
      </c>
      <c r="L67" s="218">
        <v>100</v>
      </c>
      <c r="M67" s="206">
        <f t="shared" si="22"/>
        <v>-1625</v>
      </c>
      <c r="N67" s="180">
        <v>50</v>
      </c>
      <c r="O67" s="186" t="s">
        <v>652</v>
      </c>
      <c r="P67" s="207">
        <v>45082</v>
      </c>
      <c r="Q67" s="45"/>
      <c r="R67" s="66" t="s">
        <v>625</v>
      </c>
      <c r="S67" s="45"/>
      <c r="T67" s="45"/>
      <c r="U67" s="45"/>
      <c r="V67" s="45"/>
      <c r="W67" s="45"/>
      <c r="X67" s="66"/>
      <c r="Y67" s="45"/>
      <c r="Z67" s="45"/>
      <c r="AA67" s="45"/>
      <c r="AB67" s="45"/>
      <c r="AC67" s="45"/>
      <c r="AD67" s="66"/>
      <c r="AE67" s="45"/>
      <c r="AF67" s="45"/>
      <c r="AG67" s="45"/>
      <c r="AH67" s="45"/>
      <c r="AI67" s="45"/>
      <c r="AJ67" s="66"/>
      <c r="AK67" s="45"/>
      <c r="AL67" s="45"/>
    </row>
    <row r="68" spans="1:38" ht="15" customHeight="1">
      <c r="A68" s="219">
        <v>3</v>
      </c>
      <c r="B68" s="220">
        <v>45078</v>
      </c>
      <c r="C68" s="221"/>
      <c r="D68" s="221" t="s">
        <v>686</v>
      </c>
      <c r="E68" s="219" t="s">
        <v>647</v>
      </c>
      <c r="F68" s="219">
        <v>210</v>
      </c>
      <c r="G68" s="219">
        <v>115</v>
      </c>
      <c r="H68" s="222">
        <v>225</v>
      </c>
      <c r="I68" s="223" t="s">
        <v>687</v>
      </c>
      <c r="J68" s="222" t="s">
        <v>688</v>
      </c>
      <c r="K68" s="219">
        <f t="shared" si="21"/>
        <v>15</v>
      </c>
      <c r="L68" s="224">
        <v>100</v>
      </c>
      <c r="M68" s="225">
        <f t="shared" si="22"/>
        <v>275</v>
      </c>
      <c r="N68" s="219">
        <v>25</v>
      </c>
      <c r="O68" s="222" t="s">
        <v>689</v>
      </c>
      <c r="P68" s="226">
        <v>45079</v>
      </c>
      <c r="Q68" s="45"/>
      <c r="R68" s="66" t="s">
        <v>625</v>
      </c>
      <c r="S68" s="45"/>
      <c r="T68" s="45"/>
      <c r="U68" s="45"/>
      <c r="V68" s="45"/>
      <c r="W68" s="45"/>
      <c r="X68" s="66"/>
      <c r="Y68" s="45"/>
      <c r="Z68" s="45"/>
      <c r="AA68" s="45"/>
      <c r="AB68" s="45"/>
      <c r="AC68" s="45"/>
      <c r="AD68" s="66"/>
      <c r="AE68" s="45"/>
      <c r="AF68" s="45"/>
      <c r="AG68" s="45"/>
      <c r="AH68" s="45"/>
      <c r="AI68" s="45"/>
      <c r="AJ68" s="66"/>
      <c r="AK68" s="45"/>
      <c r="AL68" s="45"/>
    </row>
    <row r="69" spans="1:38" ht="15" customHeight="1">
      <c r="A69" s="121">
        <v>4</v>
      </c>
      <c r="B69" s="122">
        <v>45079</v>
      </c>
      <c r="C69" s="199"/>
      <c r="D69" s="199" t="s">
        <v>690</v>
      </c>
      <c r="E69" s="121" t="s">
        <v>673</v>
      </c>
      <c r="F69" s="121">
        <v>82.5</v>
      </c>
      <c r="G69" s="121">
        <v>145</v>
      </c>
      <c r="H69" s="127">
        <v>62.5</v>
      </c>
      <c r="I69" s="128" t="s">
        <v>691</v>
      </c>
      <c r="J69" s="127" t="s">
        <v>692</v>
      </c>
      <c r="K69" s="121">
        <f t="shared" ref="K69:K70" si="23">F69-H69</f>
        <v>20</v>
      </c>
      <c r="L69" s="217">
        <v>100</v>
      </c>
      <c r="M69" s="200">
        <f t="shared" si="22"/>
        <v>900</v>
      </c>
      <c r="N69" s="121">
        <v>50</v>
      </c>
      <c r="O69" s="127" t="s">
        <v>628</v>
      </c>
      <c r="P69" s="122">
        <v>45079</v>
      </c>
      <c r="Q69" s="45"/>
      <c r="R69" s="66" t="s">
        <v>625</v>
      </c>
      <c r="S69" s="45"/>
      <c r="T69" s="45"/>
      <c r="U69" s="45"/>
      <c r="V69" s="45"/>
      <c r="W69" s="45"/>
      <c r="X69" s="66"/>
      <c r="Y69" s="45"/>
      <c r="Z69" s="45"/>
      <c r="AA69" s="45"/>
      <c r="AB69" s="45"/>
      <c r="AC69" s="45"/>
      <c r="AD69" s="66"/>
      <c r="AE69" s="45"/>
      <c r="AF69" s="45"/>
      <c r="AG69" s="45"/>
      <c r="AH69" s="45"/>
      <c r="AI69" s="45"/>
      <c r="AJ69" s="66"/>
      <c r="AK69" s="45"/>
      <c r="AL69" s="45"/>
    </row>
    <row r="70" spans="1:38" ht="15" customHeight="1">
      <c r="A70" s="121">
        <v>5</v>
      </c>
      <c r="B70" s="122">
        <v>45079</v>
      </c>
      <c r="C70" s="199"/>
      <c r="D70" s="199" t="s">
        <v>690</v>
      </c>
      <c r="E70" s="121" t="s">
        <v>673</v>
      </c>
      <c r="F70" s="121">
        <v>85</v>
      </c>
      <c r="G70" s="121">
        <v>145</v>
      </c>
      <c r="H70" s="127">
        <v>64</v>
      </c>
      <c r="I70" s="128" t="s">
        <v>691</v>
      </c>
      <c r="J70" s="127" t="s">
        <v>693</v>
      </c>
      <c r="K70" s="121">
        <f t="shared" si="23"/>
        <v>21</v>
      </c>
      <c r="L70" s="217">
        <v>100</v>
      </c>
      <c r="M70" s="200">
        <f t="shared" si="22"/>
        <v>950</v>
      </c>
      <c r="N70" s="121">
        <v>50</v>
      </c>
      <c r="O70" s="127" t="s">
        <v>628</v>
      </c>
      <c r="P70" s="122">
        <v>45079</v>
      </c>
      <c r="Q70" s="45"/>
      <c r="R70" s="66" t="s">
        <v>625</v>
      </c>
      <c r="S70" s="45"/>
      <c r="T70" s="45"/>
      <c r="U70" s="45"/>
      <c r="V70" s="45"/>
      <c r="W70" s="45"/>
      <c r="X70" s="66"/>
      <c r="Y70" s="45"/>
      <c r="Z70" s="45"/>
      <c r="AA70" s="45"/>
      <c r="AB70" s="45"/>
      <c r="AC70" s="45"/>
      <c r="AD70" s="66"/>
      <c r="AE70" s="45"/>
      <c r="AF70" s="45"/>
      <c r="AG70" s="45"/>
      <c r="AH70" s="45"/>
      <c r="AI70" s="45"/>
      <c r="AJ70" s="66"/>
      <c r="AK70" s="45"/>
      <c r="AL70" s="45"/>
    </row>
    <row r="71" spans="1:38" ht="15" customHeight="1">
      <c r="A71" s="317">
        <v>6</v>
      </c>
      <c r="B71" s="318">
        <v>45079</v>
      </c>
      <c r="C71" s="319"/>
      <c r="D71" s="319" t="s">
        <v>694</v>
      </c>
      <c r="E71" s="317" t="s">
        <v>647</v>
      </c>
      <c r="F71" s="317">
        <v>10.5</v>
      </c>
      <c r="G71" s="317">
        <v>4</v>
      </c>
      <c r="H71" s="320">
        <v>14.5</v>
      </c>
      <c r="I71" s="321" t="s">
        <v>695</v>
      </c>
      <c r="J71" s="127" t="s">
        <v>994</v>
      </c>
      <c r="K71" s="121">
        <f t="shared" ref="K71" si="24">H71-F71</f>
        <v>4</v>
      </c>
      <c r="L71" s="217">
        <v>100</v>
      </c>
      <c r="M71" s="200">
        <f t="shared" si="22"/>
        <v>2700</v>
      </c>
      <c r="N71" s="121">
        <v>700</v>
      </c>
      <c r="O71" s="127" t="s">
        <v>628</v>
      </c>
      <c r="P71" s="122">
        <v>45092</v>
      </c>
      <c r="Q71" s="45"/>
      <c r="R71" s="66" t="s">
        <v>625</v>
      </c>
      <c r="S71" s="45"/>
      <c r="T71" s="45"/>
      <c r="U71" s="45"/>
      <c r="V71" s="45"/>
      <c r="W71" s="45"/>
      <c r="X71" s="66"/>
      <c r="Y71" s="45"/>
      <c r="Z71" s="45"/>
      <c r="AA71" s="45"/>
      <c r="AB71" s="45"/>
      <c r="AC71" s="45"/>
      <c r="AD71" s="66"/>
      <c r="AE71" s="45"/>
      <c r="AF71" s="45"/>
      <c r="AG71" s="45"/>
      <c r="AH71" s="45"/>
      <c r="AI71" s="45"/>
      <c r="AJ71" s="66"/>
      <c r="AK71" s="45"/>
      <c r="AL71" s="45"/>
    </row>
    <row r="72" spans="1:38" ht="15" customHeight="1">
      <c r="A72" s="121">
        <v>7</v>
      </c>
      <c r="B72" s="198">
        <v>45082</v>
      </c>
      <c r="C72" s="199"/>
      <c r="D72" s="199" t="s">
        <v>696</v>
      </c>
      <c r="E72" s="121" t="s">
        <v>647</v>
      </c>
      <c r="F72" s="121">
        <v>130</v>
      </c>
      <c r="G72" s="121">
        <v>45</v>
      </c>
      <c r="H72" s="127">
        <v>152.5</v>
      </c>
      <c r="I72" s="128" t="s">
        <v>697</v>
      </c>
      <c r="J72" s="127" t="s">
        <v>698</v>
      </c>
      <c r="K72" s="121">
        <f>H72-F72</f>
        <v>22.5</v>
      </c>
      <c r="L72" s="217">
        <v>100</v>
      </c>
      <c r="M72" s="200">
        <f t="shared" ref="M72:M77" si="25">(K72*N72)-100</f>
        <v>462.5</v>
      </c>
      <c r="N72" s="121">
        <v>25</v>
      </c>
      <c r="O72" s="127" t="s">
        <v>628</v>
      </c>
      <c r="P72" s="122">
        <v>45083</v>
      </c>
      <c r="Q72" s="45"/>
      <c r="R72" s="66" t="s">
        <v>625</v>
      </c>
      <c r="S72" s="45"/>
      <c r="T72" s="45"/>
      <c r="U72" s="45"/>
      <c r="V72" s="45"/>
      <c r="W72" s="45"/>
      <c r="X72" s="66"/>
      <c r="Y72" s="45"/>
      <c r="Z72" s="45"/>
      <c r="AA72" s="45"/>
      <c r="AB72" s="45"/>
      <c r="AC72" s="45"/>
      <c r="AD72" s="66"/>
      <c r="AE72" s="45"/>
      <c r="AF72" s="45"/>
      <c r="AG72" s="45"/>
      <c r="AH72" s="45"/>
      <c r="AI72" s="45"/>
      <c r="AJ72" s="66"/>
      <c r="AK72" s="45"/>
      <c r="AL72" s="45"/>
    </row>
    <row r="73" spans="1:38" ht="15" customHeight="1">
      <c r="A73" s="121">
        <v>8</v>
      </c>
      <c r="B73" s="198">
        <v>45082</v>
      </c>
      <c r="C73" s="199"/>
      <c r="D73" s="199" t="s">
        <v>699</v>
      </c>
      <c r="E73" s="121" t="s">
        <v>673</v>
      </c>
      <c r="F73" s="121">
        <v>7.35</v>
      </c>
      <c r="G73" s="121">
        <v>12</v>
      </c>
      <c r="H73" s="127">
        <v>5.8</v>
      </c>
      <c r="I73" s="128">
        <v>1</v>
      </c>
      <c r="J73" s="127" t="s">
        <v>700</v>
      </c>
      <c r="K73" s="121">
        <f>F73-H73</f>
        <v>1.5499999999999998</v>
      </c>
      <c r="L73" s="217">
        <v>100</v>
      </c>
      <c r="M73" s="200">
        <f t="shared" si="25"/>
        <v>2031.2499999999995</v>
      </c>
      <c r="N73" s="121">
        <v>1375</v>
      </c>
      <c r="O73" s="127" t="s">
        <v>628</v>
      </c>
      <c r="P73" s="122">
        <v>45083</v>
      </c>
      <c r="Q73" s="45"/>
      <c r="R73" s="66" t="s">
        <v>625</v>
      </c>
      <c r="S73" s="45"/>
      <c r="T73" s="45"/>
      <c r="U73" s="45"/>
      <c r="V73" s="45"/>
      <c r="W73" s="45"/>
      <c r="X73" s="66"/>
      <c r="Y73" s="45"/>
      <c r="Z73" s="45"/>
      <c r="AA73" s="45"/>
      <c r="AB73" s="45"/>
      <c r="AC73" s="45"/>
      <c r="AD73" s="66"/>
      <c r="AE73" s="45"/>
      <c r="AF73" s="45"/>
      <c r="AG73" s="45"/>
      <c r="AH73" s="45"/>
      <c r="AI73" s="45"/>
      <c r="AJ73" s="66"/>
      <c r="AK73" s="45"/>
      <c r="AL73" s="45"/>
    </row>
    <row r="74" spans="1:38" ht="15" customHeight="1">
      <c r="A74" s="121">
        <v>9</v>
      </c>
      <c r="B74" s="198">
        <v>45083</v>
      </c>
      <c r="C74" s="199"/>
      <c r="D74" s="199" t="s">
        <v>701</v>
      </c>
      <c r="E74" s="121" t="s">
        <v>647</v>
      </c>
      <c r="F74" s="121">
        <v>11.5</v>
      </c>
      <c r="G74" s="121"/>
      <c r="H74" s="127">
        <v>21.5</v>
      </c>
      <c r="I74" s="128" t="s">
        <v>702</v>
      </c>
      <c r="J74" s="127" t="s">
        <v>703</v>
      </c>
      <c r="K74" s="121">
        <f t="shared" ref="K74:K75" si="26">H74-F74</f>
        <v>10</v>
      </c>
      <c r="L74" s="217">
        <v>100</v>
      </c>
      <c r="M74" s="200">
        <f t="shared" si="25"/>
        <v>300</v>
      </c>
      <c r="N74" s="121">
        <v>40</v>
      </c>
      <c r="O74" s="127" t="s">
        <v>628</v>
      </c>
      <c r="P74" s="122">
        <v>45083</v>
      </c>
      <c r="Q74" s="45"/>
      <c r="R74" s="66" t="s">
        <v>625</v>
      </c>
      <c r="S74" s="45"/>
      <c r="T74" s="45"/>
      <c r="U74" s="45"/>
      <c r="V74" s="45"/>
      <c r="W74" s="45"/>
      <c r="X74" s="66"/>
      <c r="Y74" s="45"/>
      <c r="Z74" s="45"/>
      <c r="AA74" s="45"/>
      <c r="AB74" s="45"/>
      <c r="AC74" s="45"/>
      <c r="AD74" s="66"/>
      <c r="AE74" s="45"/>
      <c r="AF74" s="45"/>
      <c r="AG74" s="45"/>
      <c r="AH74" s="45"/>
      <c r="AI74" s="45"/>
      <c r="AJ74" s="66"/>
      <c r="AK74" s="45"/>
      <c r="AL74" s="45"/>
    </row>
    <row r="75" spans="1:38" ht="15" customHeight="1">
      <c r="A75" s="121">
        <v>10</v>
      </c>
      <c r="B75" s="198">
        <v>45083</v>
      </c>
      <c r="C75" s="199"/>
      <c r="D75" s="199" t="s">
        <v>704</v>
      </c>
      <c r="E75" s="121" t="s">
        <v>647</v>
      </c>
      <c r="F75" s="121">
        <v>47</v>
      </c>
      <c r="G75" s="121">
        <v>29</v>
      </c>
      <c r="H75" s="127">
        <v>53</v>
      </c>
      <c r="I75" s="128" t="s">
        <v>691</v>
      </c>
      <c r="J75" s="127" t="s">
        <v>705</v>
      </c>
      <c r="K75" s="121">
        <f t="shared" si="26"/>
        <v>6</v>
      </c>
      <c r="L75" s="217">
        <v>100</v>
      </c>
      <c r="M75" s="200">
        <f t="shared" si="25"/>
        <v>1400</v>
      </c>
      <c r="N75" s="121">
        <v>250</v>
      </c>
      <c r="O75" s="127" t="s">
        <v>628</v>
      </c>
      <c r="P75" s="122">
        <v>45084</v>
      </c>
      <c r="Q75" s="45"/>
      <c r="R75" s="66" t="s">
        <v>625</v>
      </c>
      <c r="S75" s="45"/>
      <c r="T75" s="45"/>
      <c r="U75" s="45"/>
      <c r="V75" s="45"/>
      <c r="W75" s="45"/>
      <c r="X75" s="66"/>
      <c r="Y75" s="45"/>
      <c r="Z75" s="45"/>
      <c r="AA75" s="45"/>
      <c r="AB75" s="45"/>
      <c r="AC75" s="45"/>
      <c r="AD75" s="66"/>
      <c r="AE75" s="45"/>
      <c r="AF75" s="45"/>
      <c r="AG75" s="45"/>
      <c r="AH75" s="45"/>
      <c r="AI75" s="45"/>
      <c r="AJ75" s="66"/>
      <c r="AK75" s="45"/>
      <c r="AL75" s="45"/>
    </row>
    <row r="76" spans="1:38" ht="15" customHeight="1">
      <c r="A76" s="121">
        <v>11</v>
      </c>
      <c r="B76" s="198">
        <v>45084</v>
      </c>
      <c r="C76" s="199"/>
      <c r="D76" s="199" t="s">
        <v>690</v>
      </c>
      <c r="E76" s="121" t="s">
        <v>673</v>
      </c>
      <c r="F76" s="121">
        <f>(87.5+120)/2</f>
        <v>103.75</v>
      </c>
      <c r="G76" s="121">
        <v>145</v>
      </c>
      <c r="H76" s="127">
        <v>68.5</v>
      </c>
      <c r="I76" s="128" t="s">
        <v>691</v>
      </c>
      <c r="J76" s="127" t="s">
        <v>706</v>
      </c>
      <c r="K76" s="121">
        <f>F76-H76</f>
        <v>35.25</v>
      </c>
      <c r="L76" s="217">
        <v>100</v>
      </c>
      <c r="M76" s="200">
        <f t="shared" si="25"/>
        <v>1662.5</v>
      </c>
      <c r="N76" s="121">
        <v>50</v>
      </c>
      <c r="O76" s="127" t="s">
        <v>628</v>
      </c>
      <c r="P76" s="122">
        <v>45086</v>
      </c>
      <c r="Q76" s="45"/>
      <c r="R76" s="66" t="s">
        <v>625</v>
      </c>
      <c r="S76" s="45"/>
      <c r="T76" s="45"/>
      <c r="U76" s="45"/>
      <c r="V76" s="45"/>
      <c r="W76" s="45"/>
      <c r="X76" s="66"/>
      <c r="Y76" s="45"/>
      <c r="Z76" s="45"/>
      <c r="AA76" s="45"/>
      <c r="AB76" s="45"/>
      <c r="AC76" s="45"/>
      <c r="AD76" s="66"/>
      <c r="AE76" s="45"/>
      <c r="AF76" s="45"/>
      <c r="AG76" s="45"/>
      <c r="AH76" s="45"/>
      <c r="AI76" s="45"/>
      <c r="AJ76" s="66"/>
      <c r="AK76" s="45"/>
      <c r="AL76" s="45"/>
    </row>
    <row r="77" spans="1:38" ht="15" customHeight="1">
      <c r="A77" s="180">
        <v>12</v>
      </c>
      <c r="B77" s="204">
        <v>45084</v>
      </c>
      <c r="C77" s="205"/>
      <c r="D77" s="205" t="s">
        <v>707</v>
      </c>
      <c r="E77" s="180" t="s">
        <v>647</v>
      </c>
      <c r="F77" s="180">
        <v>119</v>
      </c>
      <c r="G77" s="180">
        <v>35</v>
      </c>
      <c r="H77" s="186">
        <v>35</v>
      </c>
      <c r="I77" s="187" t="s">
        <v>697</v>
      </c>
      <c r="J77" s="186" t="s">
        <v>708</v>
      </c>
      <c r="K77" s="180">
        <f>H77-F77</f>
        <v>-84</v>
      </c>
      <c r="L77" s="218">
        <v>100</v>
      </c>
      <c r="M77" s="206">
        <f t="shared" si="25"/>
        <v>-2200</v>
      </c>
      <c r="N77" s="180">
        <v>25</v>
      </c>
      <c r="O77" s="186" t="s">
        <v>652</v>
      </c>
      <c r="P77" s="207">
        <v>45085</v>
      </c>
      <c r="Q77" s="45"/>
      <c r="R77" s="66" t="s">
        <v>625</v>
      </c>
      <c r="S77" s="45"/>
      <c r="T77" s="45"/>
      <c r="U77" s="45"/>
      <c r="V77" s="45"/>
      <c r="W77" s="45"/>
      <c r="X77" s="66"/>
      <c r="Y77" s="45"/>
      <c r="Z77" s="45"/>
      <c r="AA77" s="45"/>
      <c r="AB77" s="45"/>
      <c r="AC77" s="45"/>
      <c r="AD77" s="66"/>
      <c r="AE77" s="45"/>
      <c r="AF77" s="45"/>
      <c r="AG77" s="45"/>
      <c r="AH77" s="45"/>
      <c r="AI77" s="45"/>
      <c r="AJ77" s="66"/>
      <c r="AK77" s="45"/>
      <c r="AL77" s="45"/>
    </row>
    <row r="78" spans="1:38" ht="15" customHeight="1">
      <c r="A78" s="180">
        <v>13</v>
      </c>
      <c r="B78" s="204">
        <v>45085</v>
      </c>
      <c r="C78" s="205"/>
      <c r="D78" s="205" t="s">
        <v>709</v>
      </c>
      <c r="E78" s="180" t="s">
        <v>647</v>
      </c>
      <c r="F78" s="180">
        <v>19.5</v>
      </c>
      <c r="G78" s="180">
        <v>8</v>
      </c>
      <c r="H78" s="186">
        <v>8</v>
      </c>
      <c r="I78" s="187" t="s">
        <v>710</v>
      </c>
      <c r="J78" s="186" t="s">
        <v>1080</v>
      </c>
      <c r="K78" s="180">
        <f>H78-F78</f>
        <v>-11.5</v>
      </c>
      <c r="L78" s="218">
        <v>100</v>
      </c>
      <c r="M78" s="206">
        <f t="shared" ref="M78" si="27">(K78*N78)-100</f>
        <v>-4700</v>
      </c>
      <c r="N78" s="180">
        <v>400</v>
      </c>
      <c r="O78" s="186" t="s">
        <v>652</v>
      </c>
      <c r="P78" s="207">
        <v>45099</v>
      </c>
      <c r="Q78" s="45"/>
      <c r="R78" s="66" t="s">
        <v>660</v>
      </c>
      <c r="S78" s="45"/>
      <c r="T78" s="45"/>
      <c r="U78" s="45"/>
      <c r="V78" s="45"/>
      <c r="W78" s="45"/>
      <c r="X78" s="66"/>
      <c r="Y78" s="45"/>
      <c r="Z78" s="45"/>
      <c r="AA78" s="45"/>
      <c r="AB78" s="45"/>
      <c r="AC78" s="45"/>
      <c r="AD78" s="66"/>
      <c r="AE78" s="45"/>
      <c r="AF78" s="45"/>
      <c r="AG78" s="45"/>
      <c r="AH78" s="45"/>
      <c r="AI78" s="45"/>
      <c r="AJ78" s="66"/>
      <c r="AK78" s="45"/>
      <c r="AL78" s="45"/>
    </row>
    <row r="79" spans="1:38" ht="15" customHeight="1">
      <c r="A79" s="121">
        <v>14</v>
      </c>
      <c r="B79" s="198">
        <v>45086</v>
      </c>
      <c r="C79" s="199"/>
      <c r="D79" s="199" t="s">
        <v>711</v>
      </c>
      <c r="E79" s="121" t="s">
        <v>647</v>
      </c>
      <c r="F79" s="121">
        <v>52.5</v>
      </c>
      <c r="G79" s="121">
        <v>19</v>
      </c>
      <c r="H79" s="127">
        <v>73.5</v>
      </c>
      <c r="I79" s="128" t="s">
        <v>684</v>
      </c>
      <c r="J79" s="127" t="s">
        <v>693</v>
      </c>
      <c r="K79" s="121">
        <f>H79-F79</f>
        <v>21</v>
      </c>
      <c r="L79" s="217">
        <v>100</v>
      </c>
      <c r="M79" s="200">
        <f t="shared" ref="M79:M90" si="28">(K79*N79)-100</f>
        <v>950</v>
      </c>
      <c r="N79" s="121">
        <v>50</v>
      </c>
      <c r="O79" s="127" t="s">
        <v>628</v>
      </c>
      <c r="P79" s="122">
        <v>45086</v>
      </c>
      <c r="Q79" s="45"/>
      <c r="R79" s="66" t="s">
        <v>625</v>
      </c>
      <c r="S79" s="45"/>
      <c r="T79" s="45"/>
      <c r="U79" s="45"/>
      <c r="V79" s="45"/>
      <c r="W79" s="45"/>
      <c r="X79" s="66"/>
      <c r="Y79" s="45"/>
      <c r="Z79" s="45"/>
      <c r="AA79" s="45"/>
      <c r="AB79" s="45"/>
      <c r="AC79" s="45"/>
      <c r="AD79" s="66"/>
      <c r="AE79" s="45"/>
      <c r="AF79" s="45"/>
      <c r="AG79" s="45"/>
      <c r="AH79" s="45"/>
      <c r="AI79" s="45"/>
      <c r="AJ79" s="66"/>
      <c r="AK79" s="45"/>
      <c r="AL79" s="45"/>
    </row>
    <row r="80" spans="1:38" ht="15" customHeight="1">
      <c r="A80" s="121">
        <v>15</v>
      </c>
      <c r="B80" s="198">
        <v>45086</v>
      </c>
      <c r="C80" s="199"/>
      <c r="D80" s="199" t="s">
        <v>712</v>
      </c>
      <c r="E80" s="121" t="s">
        <v>673</v>
      </c>
      <c r="F80" s="121">
        <v>20</v>
      </c>
      <c r="G80" s="121">
        <v>32</v>
      </c>
      <c r="H80" s="127">
        <v>14.5</v>
      </c>
      <c r="I80" s="128">
        <v>1</v>
      </c>
      <c r="J80" s="127" t="s">
        <v>713</v>
      </c>
      <c r="K80" s="121">
        <f t="shared" ref="K80:K82" si="29">F80-H80</f>
        <v>5.5</v>
      </c>
      <c r="L80" s="217">
        <v>100</v>
      </c>
      <c r="M80" s="200">
        <f t="shared" si="28"/>
        <v>1962.5</v>
      </c>
      <c r="N80" s="121">
        <v>375</v>
      </c>
      <c r="O80" s="127" t="s">
        <v>628</v>
      </c>
      <c r="P80" s="122">
        <v>45086</v>
      </c>
      <c r="Q80" s="45"/>
      <c r="R80" s="66" t="s">
        <v>625</v>
      </c>
      <c r="S80" s="45"/>
      <c r="T80" s="45"/>
      <c r="U80" s="45"/>
      <c r="V80" s="45"/>
      <c r="W80" s="45"/>
      <c r="X80" s="66"/>
      <c r="Y80" s="45"/>
      <c r="Z80" s="45"/>
      <c r="AA80" s="45"/>
      <c r="AB80" s="45"/>
      <c r="AC80" s="45"/>
      <c r="AD80" s="66"/>
      <c r="AE80" s="45"/>
      <c r="AF80" s="45"/>
      <c r="AG80" s="45"/>
      <c r="AH80" s="45"/>
      <c r="AI80" s="45"/>
      <c r="AJ80" s="66"/>
      <c r="AK80" s="45"/>
      <c r="AL80" s="45"/>
    </row>
    <row r="81" spans="1:38" ht="15" customHeight="1">
      <c r="A81" s="180">
        <v>16</v>
      </c>
      <c r="B81" s="204">
        <v>45086</v>
      </c>
      <c r="C81" s="205"/>
      <c r="D81" s="205" t="s">
        <v>714</v>
      </c>
      <c r="E81" s="180" t="s">
        <v>673</v>
      </c>
      <c r="F81" s="180">
        <v>1.1499999999999999</v>
      </c>
      <c r="G81" s="180">
        <v>1.7</v>
      </c>
      <c r="H81" s="186">
        <v>1.7</v>
      </c>
      <c r="I81" s="187">
        <v>0.1</v>
      </c>
      <c r="J81" s="186" t="s">
        <v>715</v>
      </c>
      <c r="K81" s="180">
        <f t="shared" si="29"/>
        <v>-0.55000000000000004</v>
      </c>
      <c r="L81" s="218">
        <v>100</v>
      </c>
      <c r="M81" s="206">
        <f t="shared" si="28"/>
        <v>-5008.2000000000007</v>
      </c>
      <c r="N81" s="180">
        <v>8924</v>
      </c>
      <c r="O81" s="186" t="s">
        <v>652</v>
      </c>
      <c r="P81" s="207">
        <v>45090</v>
      </c>
      <c r="Q81" s="45"/>
      <c r="R81" s="66" t="s">
        <v>625</v>
      </c>
      <c r="S81" s="45"/>
      <c r="T81" s="45"/>
      <c r="U81" s="45"/>
      <c r="V81" s="45"/>
      <c r="W81" s="45"/>
      <c r="X81" s="66"/>
      <c r="Y81" s="45"/>
      <c r="Z81" s="45"/>
      <c r="AA81" s="45"/>
      <c r="AB81" s="45"/>
      <c r="AC81" s="45"/>
      <c r="AD81" s="66"/>
      <c r="AE81" s="45"/>
      <c r="AF81" s="45"/>
      <c r="AG81" s="45"/>
      <c r="AH81" s="45"/>
      <c r="AI81" s="45"/>
      <c r="AJ81" s="66"/>
      <c r="AK81" s="45"/>
      <c r="AL81" s="45"/>
    </row>
    <row r="82" spans="1:38" ht="15" customHeight="1">
      <c r="A82" s="180">
        <v>17</v>
      </c>
      <c r="B82" s="204">
        <v>45086</v>
      </c>
      <c r="C82" s="205"/>
      <c r="D82" s="205" t="s">
        <v>716</v>
      </c>
      <c r="E82" s="180" t="s">
        <v>673</v>
      </c>
      <c r="F82" s="180">
        <v>2</v>
      </c>
      <c r="G82" s="180">
        <v>3.2</v>
      </c>
      <c r="H82" s="186">
        <v>3.1</v>
      </c>
      <c r="I82" s="187">
        <v>0.1</v>
      </c>
      <c r="J82" s="186" t="s">
        <v>717</v>
      </c>
      <c r="K82" s="180">
        <f t="shared" si="29"/>
        <v>-1.1000000000000001</v>
      </c>
      <c r="L82" s="218">
        <v>100</v>
      </c>
      <c r="M82" s="206">
        <f t="shared" si="28"/>
        <v>-8900</v>
      </c>
      <c r="N82" s="180">
        <v>8000</v>
      </c>
      <c r="O82" s="186" t="s">
        <v>652</v>
      </c>
      <c r="P82" s="207">
        <v>45086</v>
      </c>
      <c r="Q82" s="45"/>
      <c r="R82" s="66" t="s">
        <v>625</v>
      </c>
      <c r="S82" s="45"/>
      <c r="T82" s="45"/>
      <c r="U82" s="45"/>
      <c r="V82" s="45"/>
      <c r="W82" s="45"/>
      <c r="X82" s="66"/>
      <c r="Y82" s="45"/>
      <c r="Z82" s="45"/>
      <c r="AA82" s="45"/>
      <c r="AB82" s="45"/>
      <c r="AC82" s="45"/>
      <c r="AD82" s="66"/>
      <c r="AE82" s="45"/>
      <c r="AF82" s="45"/>
      <c r="AG82" s="45"/>
      <c r="AH82" s="45"/>
      <c r="AI82" s="45"/>
      <c r="AJ82" s="66"/>
      <c r="AK82" s="45"/>
      <c r="AL82" s="45"/>
    </row>
    <row r="83" spans="1:38" ht="15" customHeight="1">
      <c r="A83" s="121">
        <v>18</v>
      </c>
      <c r="B83" s="198">
        <v>45086</v>
      </c>
      <c r="C83" s="199"/>
      <c r="D83" s="199" t="s">
        <v>711</v>
      </c>
      <c r="E83" s="121" t="s">
        <v>647</v>
      </c>
      <c r="F83" s="121">
        <v>52.5</v>
      </c>
      <c r="G83" s="121">
        <v>19</v>
      </c>
      <c r="H83" s="127">
        <v>72</v>
      </c>
      <c r="I83" s="128" t="s">
        <v>684</v>
      </c>
      <c r="J83" s="127" t="s">
        <v>718</v>
      </c>
      <c r="K83" s="121">
        <f t="shared" ref="K83:K84" si="30">H83-F83</f>
        <v>19.5</v>
      </c>
      <c r="L83" s="217">
        <v>100</v>
      </c>
      <c r="M83" s="200">
        <f t="shared" si="28"/>
        <v>875</v>
      </c>
      <c r="N83" s="121">
        <v>50</v>
      </c>
      <c r="O83" s="127" t="s">
        <v>628</v>
      </c>
      <c r="P83" s="122">
        <v>45086</v>
      </c>
      <c r="Q83" s="45"/>
      <c r="R83" s="66" t="s">
        <v>625</v>
      </c>
      <c r="S83" s="45"/>
      <c r="T83" s="45"/>
      <c r="U83" s="45"/>
      <c r="V83" s="45"/>
      <c r="W83" s="45"/>
      <c r="X83" s="66"/>
      <c r="Y83" s="45"/>
      <c r="Z83" s="45"/>
      <c r="AA83" s="45"/>
      <c r="AB83" s="45"/>
      <c r="AC83" s="45"/>
      <c r="AD83" s="66"/>
      <c r="AE83" s="45"/>
      <c r="AF83" s="45"/>
      <c r="AG83" s="45"/>
      <c r="AH83" s="45"/>
      <c r="AI83" s="45"/>
      <c r="AJ83" s="66"/>
      <c r="AK83" s="45"/>
      <c r="AL83" s="45"/>
    </row>
    <row r="84" spans="1:38" ht="15" customHeight="1">
      <c r="A84" s="121">
        <v>19</v>
      </c>
      <c r="B84" s="198">
        <v>45086</v>
      </c>
      <c r="C84" s="199"/>
      <c r="D84" s="199" t="s">
        <v>719</v>
      </c>
      <c r="E84" s="121" t="s">
        <v>647</v>
      </c>
      <c r="F84" s="121">
        <v>23.5</v>
      </c>
      <c r="G84" s="121">
        <v>8</v>
      </c>
      <c r="H84" s="127">
        <v>30.5</v>
      </c>
      <c r="I84" s="128" t="s">
        <v>720</v>
      </c>
      <c r="J84" s="127" t="s">
        <v>721</v>
      </c>
      <c r="K84" s="121">
        <f t="shared" si="30"/>
        <v>7</v>
      </c>
      <c r="L84" s="217">
        <v>100</v>
      </c>
      <c r="M84" s="200">
        <f t="shared" si="28"/>
        <v>2525</v>
      </c>
      <c r="N84" s="121">
        <v>375</v>
      </c>
      <c r="O84" s="127" t="s">
        <v>628</v>
      </c>
      <c r="P84" s="122">
        <v>45089</v>
      </c>
      <c r="Q84" s="45"/>
      <c r="R84" s="66" t="s">
        <v>625</v>
      </c>
      <c r="S84" s="45"/>
      <c r="T84" s="45"/>
      <c r="U84" s="45"/>
      <c r="V84" s="45"/>
      <c r="W84" s="45"/>
      <c r="X84" s="66"/>
      <c r="Y84" s="45"/>
      <c r="Z84" s="45"/>
      <c r="AA84" s="45"/>
      <c r="AB84" s="45"/>
      <c r="AC84" s="45"/>
      <c r="AD84" s="66"/>
      <c r="AE84" s="45"/>
      <c r="AF84" s="45"/>
      <c r="AG84" s="45"/>
      <c r="AH84" s="45"/>
      <c r="AI84" s="45"/>
      <c r="AJ84" s="66"/>
      <c r="AK84" s="45"/>
      <c r="AL84" s="45"/>
    </row>
    <row r="85" spans="1:38" ht="15" customHeight="1">
      <c r="A85" s="121">
        <v>20</v>
      </c>
      <c r="B85" s="198">
        <v>45086</v>
      </c>
      <c r="C85" s="199"/>
      <c r="D85" s="199" t="s">
        <v>722</v>
      </c>
      <c r="E85" s="121" t="s">
        <v>673</v>
      </c>
      <c r="F85" s="121">
        <v>190</v>
      </c>
      <c r="G85" s="121">
        <v>290</v>
      </c>
      <c r="H85" s="127">
        <v>142.5</v>
      </c>
      <c r="I85" s="128">
        <v>0.1</v>
      </c>
      <c r="J85" s="127" t="s">
        <v>723</v>
      </c>
      <c r="K85" s="121">
        <f>F85-H85</f>
        <v>47.5</v>
      </c>
      <c r="L85" s="217">
        <v>100</v>
      </c>
      <c r="M85" s="200">
        <f t="shared" si="28"/>
        <v>1087.5</v>
      </c>
      <c r="N85" s="121">
        <v>25</v>
      </c>
      <c r="O85" s="127" t="s">
        <v>628</v>
      </c>
      <c r="P85" s="122">
        <v>45086</v>
      </c>
      <c r="Q85" s="45"/>
      <c r="R85" s="66" t="s">
        <v>625</v>
      </c>
      <c r="S85" s="45"/>
      <c r="T85" s="45"/>
      <c r="U85" s="45"/>
      <c r="V85" s="45"/>
      <c r="W85" s="45"/>
      <c r="X85" s="66"/>
      <c r="Y85" s="45"/>
      <c r="Z85" s="45"/>
      <c r="AA85" s="45"/>
      <c r="AB85" s="45"/>
      <c r="AC85" s="45"/>
      <c r="AD85" s="66"/>
      <c r="AE85" s="45"/>
      <c r="AF85" s="45"/>
      <c r="AG85" s="45"/>
      <c r="AH85" s="45"/>
      <c r="AI85" s="45"/>
      <c r="AJ85" s="66"/>
      <c r="AK85" s="45"/>
      <c r="AL85" s="45"/>
    </row>
    <row r="86" spans="1:38" ht="15" customHeight="1">
      <c r="A86" s="121">
        <v>21</v>
      </c>
      <c r="B86" s="198">
        <v>45086</v>
      </c>
      <c r="C86" s="199"/>
      <c r="D86" s="199" t="s">
        <v>724</v>
      </c>
      <c r="E86" s="121" t="s">
        <v>647</v>
      </c>
      <c r="F86" s="121">
        <v>52.5</v>
      </c>
      <c r="G86" s="121">
        <v>15</v>
      </c>
      <c r="H86" s="127">
        <v>76</v>
      </c>
      <c r="I86" s="128" t="s">
        <v>725</v>
      </c>
      <c r="J86" s="127" t="s">
        <v>726</v>
      </c>
      <c r="K86" s="121">
        <f t="shared" ref="K86:K87" si="31">H86-F86</f>
        <v>23.5</v>
      </c>
      <c r="L86" s="217">
        <v>100</v>
      </c>
      <c r="M86" s="200">
        <f t="shared" si="28"/>
        <v>840</v>
      </c>
      <c r="N86" s="121">
        <v>40</v>
      </c>
      <c r="O86" s="127" t="s">
        <v>628</v>
      </c>
      <c r="P86" s="122">
        <v>45086</v>
      </c>
      <c r="Q86" s="45"/>
      <c r="R86" s="66" t="s">
        <v>660</v>
      </c>
      <c r="S86" s="45"/>
      <c r="T86" s="45"/>
      <c r="U86" s="45"/>
      <c r="V86" s="45"/>
      <c r="W86" s="45"/>
      <c r="X86" s="66"/>
      <c r="Y86" s="45"/>
      <c r="Z86" s="45"/>
      <c r="AA86" s="45"/>
      <c r="AB86" s="45"/>
      <c r="AC86" s="45"/>
      <c r="AD86" s="66"/>
      <c r="AE86" s="45"/>
      <c r="AF86" s="45"/>
      <c r="AG86" s="45"/>
      <c r="AH86" s="45"/>
      <c r="AI86" s="45"/>
      <c r="AJ86" s="66"/>
      <c r="AK86" s="45"/>
      <c r="AL86" s="45"/>
    </row>
    <row r="87" spans="1:38" ht="15" customHeight="1">
      <c r="A87" s="369">
        <v>22</v>
      </c>
      <c r="B87" s="373">
        <v>45089</v>
      </c>
      <c r="C87" s="374"/>
      <c r="D87" s="374" t="s">
        <v>727</v>
      </c>
      <c r="E87" s="369" t="s">
        <v>647</v>
      </c>
      <c r="F87" s="369">
        <v>36</v>
      </c>
      <c r="G87" s="369">
        <v>15</v>
      </c>
      <c r="H87" s="368">
        <v>15</v>
      </c>
      <c r="I87" s="375" t="s">
        <v>728</v>
      </c>
      <c r="J87" s="368" t="s">
        <v>729</v>
      </c>
      <c r="K87" s="369">
        <f t="shared" si="31"/>
        <v>-21</v>
      </c>
      <c r="L87" s="370">
        <v>100</v>
      </c>
      <c r="M87" s="371">
        <f t="shared" si="28"/>
        <v>-1150</v>
      </c>
      <c r="N87" s="369">
        <v>50</v>
      </c>
      <c r="O87" s="368" t="s">
        <v>652</v>
      </c>
      <c r="P87" s="372">
        <v>45090</v>
      </c>
      <c r="Q87" s="45"/>
      <c r="R87" s="66" t="s">
        <v>625</v>
      </c>
      <c r="S87" s="45"/>
      <c r="T87" s="45"/>
      <c r="U87" s="45"/>
      <c r="V87" s="45"/>
      <c r="W87" s="45"/>
      <c r="X87" s="66"/>
      <c r="Y87" s="45"/>
      <c r="Z87" s="45"/>
      <c r="AA87" s="45"/>
      <c r="AB87" s="45"/>
      <c r="AC87" s="45"/>
      <c r="AD87" s="66"/>
      <c r="AE87" s="45"/>
      <c r="AF87" s="45"/>
      <c r="AG87" s="45"/>
      <c r="AH87" s="45"/>
      <c r="AI87" s="45"/>
      <c r="AJ87" s="66"/>
      <c r="AK87" s="45"/>
      <c r="AL87" s="45"/>
    </row>
    <row r="88" spans="1:38" ht="15" customHeight="1">
      <c r="A88" s="369">
        <v>23</v>
      </c>
      <c r="B88" s="373">
        <v>45089</v>
      </c>
      <c r="C88" s="374"/>
      <c r="D88" s="374" t="s">
        <v>730</v>
      </c>
      <c r="E88" s="369" t="s">
        <v>673</v>
      </c>
      <c r="F88" s="369">
        <v>103.5</v>
      </c>
      <c r="G88" s="369">
        <v>147</v>
      </c>
      <c r="H88" s="368">
        <v>147</v>
      </c>
      <c r="I88" s="375" t="s">
        <v>731</v>
      </c>
      <c r="J88" s="368" t="s">
        <v>732</v>
      </c>
      <c r="K88" s="369">
        <f>F88-H88</f>
        <v>-43.5</v>
      </c>
      <c r="L88" s="370">
        <v>100</v>
      </c>
      <c r="M88" s="371">
        <f t="shared" si="28"/>
        <v>-2275</v>
      </c>
      <c r="N88" s="369">
        <v>50</v>
      </c>
      <c r="O88" s="368" t="s">
        <v>652</v>
      </c>
      <c r="P88" s="372">
        <v>45091</v>
      </c>
      <c r="Q88" s="45"/>
      <c r="R88" s="66" t="s">
        <v>625</v>
      </c>
      <c r="S88" s="45"/>
      <c r="T88" s="45"/>
      <c r="U88" s="45"/>
      <c r="V88" s="45"/>
      <c r="W88" s="45"/>
      <c r="X88" s="66"/>
      <c r="Y88" s="45"/>
      <c r="Z88" s="45"/>
      <c r="AA88" s="45"/>
      <c r="AB88" s="45"/>
      <c r="AC88" s="45"/>
      <c r="AD88" s="66"/>
      <c r="AE88" s="45"/>
      <c r="AF88" s="45"/>
      <c r="AG88" s="45"/>
      <c r="AH88" s="45"/>
      <c r="AI88" s="45"/>
      <c r="AJ88" s="66"/>
      <c r="AK88" s="45"/>
      <c r="AL88" s="45"/>
    </row>
    <row r="89" spans="1:38" ht="15" customHeight="1">
      <c r="A89" s="219">
        <v>24</v>
      </c>
      <c r="B89" s="220">
        <v>45089</v>
      </c>
      <c r="C89" s="221"/>
      <c r="D89" s="221" t="s">
        <v>733</v>
      </c>
      <c r="E89" s="219" t="s">
        <v>647</v>
      </c>
      <c r="F89" s="219">
        <v>33</v>
      </c>
      <c r="G89" s="219"/>
      <c r="H89" s="222">
        <v>36</v>
      </c>
      <c r="I89" s="223">
        <v>100</v>
      </c>
      <c r="J89" s="222" t="s">
        <v>734</v>
      </c>
      <c r="K89" s="219">
        <f t="shared" ref="K89:K91" si="32">H89-F89</f>
        <v>3</v>
      </c>
      <c r="L89" s="224">
        <v>100</v>
      </c>
      <c r="M89" s="225">
        <f t="shared" si="28"/>
        <v>20</v>
      </c>
      <c r="N89" s="219">
        <v>40</v>
      </c>
      <c r="O89" s="222" t="s">
        <v>689</v>
      </c>
      <c r="P89" s="226">
        <v>45089</v>
      </c>
      <c r="Q89" s="45"/>
      <c r="R89" s="66" t="s">
        <v>660</v>
      </c>
      <c r="S89" s="45"/>
      <c r="T89" s="45"/>
      <c r="U89" s="45"/>
      <c r="V89" s="45"/>
      <c r="W89" s="45"/>
      <c r="X89" s="66"/>
      <c r="Y89" s="45"/>
      <c r="Z89" s="45"/>
      <c r="AA89" s="45"/>
      <c r="AB89" s="45"/>
      <c r="AC89" s="45"/>
      <c r="AD89" s="66"/>
      <c r="AE89" s="45"/>
      <c r="AF89" s="45"/>
      <c r="AG89" s="45"/>
      <c r="AH89" s="45"/>
      <c r="AI89" s="45"/>
      <c r="AJ89" s="66"/>
      <c r="AK89" s="45"/>
      <c r="AL89" s="45"/>
    </row>
    <row r="90" spans="1:38" ht="15" customHeight="1">
      <c r="A90" s="121">
        <v>25</v>
      </c>
      <c r="B90" s="198">
        <v>45089</v>
      </c>
      <c r="C90" s="199"/>
      <c r="D90" s="199" t="s">
        <v>735</v>
      </c>
      <c r="E90" s="121" t="s">
        <v>647</v>
      </c>
      <c r="F90" s="121">
        <v>200</v>
      </c>
      <c r="G90" s="121">
        <v>90</v>
      </c>
      <c r="H90" s="127">
        <v>250</v>
      </c>
      <c r="I90" s="128" t="s">
        <v>736</v>
      </c>
      <c r="J90" s="127" t="s">
        <v>737</v>
      </c>
      <c r="K90" s="121">
        <f t="shared" si="32"/>
        <v>50</v>
      </c>
      <c r="L90" s="217">
        <v>100</v>
      </c>
      <c r="M90" s="200">
        <f t="shared" si="28"/>
        <v>1150</v>
      </c>
      <c r="N90" s="121">
        <v>25</v>
      </c>
      <c r="O90" s="127" t="s">
        <v>628</v>
      </c>
      <c r="P90" s="122">
        <v>45089</v>
      </c>
      <c r="Q90" s="45"/>
      <c r="R90" s="66" t="s">
        <v>625</v>
      </c>
      <c r="S90" s="45"/>
      <c r="T90" s="45"/>
      <c r="U90" s="45"/>
      <c r="V90" s="45"/>
      <c r="W90" s="45"/>
      <c r="X90" s="66"/>
      <c r="Y90" s="45"/>
      <c r="Z90" s="45"/>
      <c r="AA90" s="45"/>
      <c r="AB90" s="45"/>
      <c r="AC90" s="45"/>
      <c r="AD90" s="66"/>
      <c r="AE90" s="45"/>
      <c r="AF90" s="45"/>
      <c r="AG90" s="45"/>
      <c r="AH90" s="45"/>
      <c r="AI90" s="45"/>
      <c r="AJ90" s="66"/>
      <c r="AK90" s="45"/>
      <c r="AL90" s="45"/>
    </row>
    <row r="91" spans="1:38" ht="15" customHeight="1">
      <c r="A91" s="309">
        <v>26</v>
      </c>
      <c r="B91" s="316">
        <v>45089</v>
      </c>
      <c r="C91" s="209"/>
      <c r="D91" s="308" t="s">
        <v>719</v>
      </c>
      <c r="E91" s="309" t="s">
        <v>647</v>
      </c>
      <c r="F91" s="309">
        <v>26</v>
      </c>
      <c r="G91" s="309">
        <v>12</v>
      </c>
      <c r="H91" s="310">
        <v>12</v>
      </c>
      <c r="I91" s="311" t="s">
        <v>720</v>
      </c>
      <c r="J91" s="186" t="s">
        <v>987</v>
      </c>
      <c r="K91" s="180">
        <f t="shared" si="32"/>
        <v>-14</v>
      </c>
      <c r="L91" s="218">
        <v>100</v>
      </c>
      <c r="M91" s="206">
        <f t="shared" ref="M91" si="33">(K91*N91)-100</f>
        <v>-5350</v>
      </c>
      <c r="N91" s="180">
        <v>375</v>
      </c>
      <c r="O91" s="186" t="s">
        <v>652</v>
      </c>
      <c r="P91" s="207">
        <v>45092</v>
      </c>
      <c r="Q91" s="45"/>
      <c r="R91" s="66" t="s">
        <v>625</v>
      </c>
      <c r="S91" s="45"/>
      <c r="T91" s="45"/>
      <c r="U91" s="45"/>
      <c r="V91" s="45"/>
      <c r="W91" s="45"/>
      <c r="X91" s="66"/>
      <c r="Y91" s="45"/>
      <c r="Z91" s="45"/>
      <c r="AA91" s="45"/>
      <c r="AB91" s="45"/>
      <c r="AC91" s="45"/>
      <c r="AD91" s="66"/>
      <c r="AE91" s="45"/>
      <c r="AF91" s="45"/>
      <c r="AG91" s="45"/>
      <c r="AH91" s="45"/>
      <c r="AI91" s="45"/>
      <c r="AJ91" s="66"/>
      <c r="AK91" s="45"/>
      <c r="AL91" s="45"/>
    </row>
    <row r="92" spans="1:38" ht="15" customHeight="1">
      <c r="A92" s="121">
        <v>27</v>
      </c>
      <c r="B92" s="198">
        <v>45090</v>
      </c>
      <c r="C92" s="199"/>
      <c r="D92" s="199" t="s">
        <v>735</v>
      </c>
      <c r="E92" s="121" t="s">
        <v>647</v>
      </c>
      <c r="F92" s="121">
        <v>120</v>
      </c>
      <c r="G92" s="121">
        <v>40</v>
      </c>
      <c r="H92" s="127">
        <v>170</v>
      </c>
      <c r="I92" s="128" t="s">
        <v>738</v>
      </c>
      <c r="J92" s="127" t="s">
        <v>737</v>
      </c>
      <c r="K92" s="121">
        <f t="shared" ref="K92:K94" si="34">H92-F92</f>
        <v>50</v>
      </c>
      <c r="L92" s="217">
        <v>100</v>
      </c>
      <c r="M92" s="200">
        <f t="shared" ref="M92:M93" si="35">(K92*N92)-100</f>
        <v>1150</v>
      </c>
      <c r="N92" s="121">
        <v>25</v>
      </c>
      <c r="O92" s="127" t="s">
        <v>628</v>
      </c>
      <c r="P92" s="122">
        <v>45091</v>
      </c>
      <c r="Q92" s="45"/>
      <c r="R92" s="66" t="s">
        <v>625</v>
      </c>
      <c r="S92" s="45"/>
      <c r="T92" s="45"/>
      <c r="U92" s="45"/>
      <c r="V92" s="45"/>
      <c r="W92" s="45"/>
      <c r="X92" s="66"/>
      <c r="Y92" s="45"/>
      <c r="Z92" s="45"/>
      <c r="AA92" s="45"/>
      <c r="AB92" s="45"/>
      <c r="AC92" s="45"/>
      <c r="AD92" s="66"/>
      <c r="AE92" s="45"/>
      <c r="AF92" s="45"/>
      <c r="AG92" s="45"/>
      <c r="AH92" s="45"/>
      <c r="AI92" s="45"/>
      <c r="AJ92" s="66"/>
      <c r="AK92" s="45"/>
      <c r="AL92" s="45"/>
    </row>
    <row r="93" spans="1:38" ht="15" customHeight="1">
      <c r="A93" s="121">
        <v>28</v>
      </c>
      <c r="B93" s="227">
        <v>45090</v>
      </c>
      <c r="C93" s="127"/>
      <c r="D93" s="228" t="s">
        <v>724</v>
      </c>
      <c r="E93" s="127" t="s">
        <v>647</v>
      </c>
      <c r="F93" s="127">
        <v>20</v>
      </c>
      <c r="G93" s="127">
        <v>0</v>
      </c>
      <c r="H93" s="127">
        <v>44</v>
      </c>
      <c r="I93" s="127" t="s">
        <v>739</v>
      </c>
      <c r="J93" s="127" t="s">
        <v>992</v>
      </c>
      <c r="K93" s="121">
        <f t="shared" si="34"/>
        <v>24</v>
      </c>
      <c r="L93" s="217">
        <v>100</v>
      </c>
      <c r="M93" s="200">
        <f t="shared" si="35"/>
        <v>860</v>
      </c>
      <c r="N93" s="121">
        <v>40</v>
      </c>
      <c r="O93" s="127" t="s">
        <v>628</v>
      </c>
      <c r="P93" s="122">
        <v>45090</v>
      </c>
      <c r="Q93" s="229"/>
      <c r="R93" s="229" t="s">
        <v>660</v>
      </c>
      <c r="S93" s="229"/>
      <c r="T93" s="229"/>
      <c r="U93" s="229"/>
      <c r="V93" s="229"/>
      <c r="W93" s="229"/>
      <c r="X93" s="229"/>
      <c r="Y93" s="229"/>
      <c r="Z93" s="229"/>
      <c r="AA93" s="229"/>
      <c r="AB93" s="229"/>
      <c r="AC93" s="229"/>
      <c r="AD93" s="229"/>
      <c r="AE93" s="229"/>
      <c r="AF93" s="229"/>
      <c r="AG93" s="229"/>
      <c r="AH93" s="202"/>
      <c r="AI93" s="202"/>
      <c r="AJ93" s="202"/>
      <c r="AK93" s="202"/>
      <c r="AL93" s="202"/>
    </row>
    <row r="94" spans="1:38" ht="15" customHeight="1">
      <c r="A94" s="433">
        <v>27</v>
      </c>
      <c r="B94" s="435">
        <v>45091</v>
      </c>
      <c r="C94" s="326"/>
      <c r="D94" s="327" t="s">
        <v>741</v>
      </c>
      <c r="E94" s="328" t="s">
        <v>647</v>
      </c>
      <c r="F94" s="329">
        <v>230</v>
      </c>
      <c r="G94" s="329"/>
      <c r="H94" s="127">
        <v>300</v>
      </c>
      <c r="I94" s="330"/>
      <c r="J94" s="433" t="s">
        <v>866</v>
      </c>
      <c r="K94" s="331">
        <f t="shared" si="34"/>
        <v>70</v>
      </c>
      <c r="L94" s="346">
        <v>100</v>
      </c>
      <c r="M94" s="438">
        <v>1175</v>
      </c>
      <c r="N94" s="440">
        <v>25</v>
      </c>
      <c r="O94" s="429" t="s">
        <v>628</v>
      </c>
      <c r="P94" s="431">
        <v>45092</v>
      </c>
      <c r="Q94" s="202"/>
      <c r="R94" s="202" t="s">
        <v>625</v>
      </c>
      <c r="S94" s="202"/>
      <c r="T94" s="202"/>
      <c r="U94" s="202"/>
      <c r="V94" s="202"/>
      <c r="W94" s="202"/>
      <c r="X94" s="202"/>
      <c r="Y94" s="202"/>
      <c r="Z94" s="202"/>
      <c r="AA94" s="202"/>
      <c r="AB94" s="202"/>
      <c r="AC94" s="202"/>
      <c r="AD94" s="202"/>
      <c r="AE94" s="202"/>
      <c r="AF94" s="202"/>
      <c r="AG94" s="202"/>
      <c r="AH94" s="202"/>
      <c r="AI94" s="202"/>
      <c r="AJ94" s="202"/>
      <c r="AK94" s="202"/>
      <c r="AL94" s="202"/>
    </row>
    <row r="95" spans="1:38" ht="15" customHeight="1">
      <c r="A95" s="434"/>
      <c r="B95" s="436"/>
      <c r="C95" s="326"/>
      <c r="D95" s="332" t="s">
        <v>742</v>
      </c>
      <c r="E95" s="333" t="s">
        <v>673</v>
      </c>
      <c r="F95" s="334">
        <v>65</v>
      </c>
      <c r="G95" s="335"/>
      <c r="H95" s="127">
        <v>80</v>
      </c>
      <c r="I95" s="336"/>
      <c r="J95" s="437"/>
      <c r="K95" s="337">
        <f>F95-H95</f>
        <v>-15</v>
      </c>
      <c r="L95" s="347">
        <v>100</v>
      </c>
      <c r="M95" s="439"/>
      <c r="N95" s="430"/>
      <c r="O95" s="430"/>
      <c r="P95" s="432"/>
      <c r="Q95" s="202"/>
      <c r="R95" s="202"/>
      <c r="S95" s="202"/>
      <c r="T95" s="202"/>
      <c r="U95" s="202"/>
      <c r="V95" s="202"/>
      <c r="W95" s="202"/>
      <c r="X95" s="202"/>
      <c r="Y95" s="202"/>
      <c r="Z95" s="202"/>
      <c r="AA95" s="202"/>
      <c r="AB95" s="202"/>
      <c r="AC95" s="202"/>
      <c r="AD95" s="202"/>
      <c r="AE95" s="202"/>
      <c r="AF95" s="202"/>
      <c r="AG95" s="202"/>
      <c r="AH95" s="202"/>
      <c r="AI95" s="202"/>
      <c r="AJ95" s="202"/>
      <c r="AK95" s="202"/>
      <c r="AL95" s="202"/>
    </row>
    <row r="96" spans="1:38" ht="15" customHeight="1">
      <c r="A96" s="333">
        <v>28</v>
      </c>
      <c r="B96" s="366">
        <v>45091</v>
      </c>
      <c r="C96" s="326"/>
      <c r="D96" s="332" t="s">
        <v>744</v>
      </c>
      <c r="E96" s="333" t="s">
        <v>647</v>
      </c>
      <c r="F96" s="334">
        <v>12.75</v>
      </c>
      <c r="G96" s="334">
        <v>8</v>
      </c>
      <c r="H96" s="335">
        <v>24</v>
      </c>
      <c r="I96" s="367" t="s">
        <v>695</v>
      </c>
      <c r="J96" s="127" t="s">
        <v>1015</v>
      </c>
      <c r="K96" s="121">
        <f t="shared" ref="K96" si="36">H96-F96</f>
        <v>11.25</v>
      </c>
      <c r="L96" s="217">
        <v>100</v>
      </c>
      <c r="M96" s="200">
        <f t="shared" ref="M96" si="37">(K96*N96)-100</f>
        <v>13962.5</v>
      </c>
      <c r="N96" s="121">
        <v>1250</v>
      </c>
      <c r="O96" s="127" t="s">
        <v>628</v>
      </c>
      <c r="P96" s="122">
        <v>45096</v>
      </c>
      <c r="Q96" s="202"/>
      <c r="R96" s="202" t="s">
        <v>660</v>
      </c>
      <c r="S96" s="202"/>
      <c r="T96" s="202"/>
      <c r="U96" s="202"/>
      <c r="V96" s="202"/>
      <c r="W96" s="202"/>
      <c r="X96" s="202"/>
      <c r="Y96" s="202"/>
      <c r="Z96" s="202"/>
      <c r="AA96" s="202"/>
      <c r="AB96" s="202"/>
      <c r="AC96" s="202"/>
      <c r="AD96" s="202"/>
      <c r="AE96" s="202"/>
      <c r="AF96" s="202"/>
      <c r="AG96" s="202"/>
      <c r="AH96" s="202"/>
      <c r="AI96" s="202"/>
      <c r="AJ96" s="202"/>
      <c r="AK96" s="202"/>
      <c r="AL96" s="202"/>
    </row>
    <row r="97" spans="1:38" ht="15" customHeight="1">
      <c r="A97" s="333">
        <v>29</v>
      </c>
      <c r="B97" s="348">
        <v>45091</v>
      </c>
      <c r="C97" s="349"/>
      <c r="D97" s="350" t="s">
        <v>989</v>
      </c>
      <c r="E97" s="351" t="s">
        <v>647</v>
      </c>
      <c r="F97" s="352">
        <v>40</v>
      </c>
      <c r="G97" s="352">
        <v>23</v>
      </c>
      <c r="H97" s="353">
        <v>45</v>
      </c>
      <c r="I97" s="354" t="s">
        <v>743</v>
      </c>
      <c r="J97" s="127" t="s">
        <v>1002</v>
      </c>
      <c r="K97" s="121">
        <f t="shared" ref="K97" si="38">H97-F97</f>
        <v>5</v>
      </c>
      <c r="L97" s="217">
        <v>100</v>
      </c>
      <c r="M97" s="200">
        <f t="shared" ref="M97" si="39">(K97*N97)-100</f>
        <v>1775</v>
      </c>
      <c r="N97" s="121">
        <v>375</v>
      </c>
      <c r="O97" s="127" t="s">
        <v>628</v>
      </c>
      <c r="P97" s="122">
        <v>45093</v>
      </c>
      <c r="Q97" s="202"/>
      <c r="R97" s="202" t="s">
        <v>660</v>
      </c>
      <c r="S97" s="202"/>
      <c r="T97" s="202"/>
      <c r="U97" s="202"/>
      <c r="V97" s="202"/>
      <c r="W97" s="202"/>
      <c r="X97" s="202"/>
      <c r="Y97" s="202"/>
      <c r="Z97" s="202"/>
      <c r="AA97" s="202"/>
      <c r="AB97" s="202"/>
      <c r="AC97" s="202"/>
      <c r="AD97" s="202"/>
      <c r="AE97" s="202"/>
      <c r="AF97" s="202"/>
      <c r="AG97" s="202"/>
      <c r="AH97" s="202"/>
      <c r="AI97" s="202"/>
      <c r="AJ97" s="202"/>
      <c r="AK97" s="202"/>
      <c r="AL97" s="202"/>
    </row>
    <row r="98" spans="1:38" ht="15" customHeight="1">
      <c r="A98" s="312">
        <v>30</v>
      </c>
      <c r="B98" s="313">
        <v>45092</v>
      </c>
      <c r="C98" s="314"/>
      <c r="D98" s="315" t="s">
        <v>988</v>
      </c>
      <c r="E98" s="314" t="s">
        <v>647</v>
      </c>
      <c r="F98" s="314">
        <v>22</v>
      </c>
      <c r="G98" s="314">
        <v>0</v>
      </c>
      <c r="H98" s="314">
        <v>35</v>
      </c>
      <c r="I98" s="314" t="s">
        <v>739</v>
      </c>
      <c r="J98" s="127" t="s">
        <v>632</v>
      </c>
      <c r="K98" s="121">
        <f t="shared" ref="K98" si="40">H98-F98</f>
        <v>13</v>
      </c>
      <c r="L98" s="217">
        <v>100</v>
      </c>
      <c r="M98" s="200">
        <f t="shared" ref="M98" si="41">(K98*N98)-100</f>
        <v>550</v>
      </c>
      <c r="N98" s="121">
        <v>50</v>
      </c>
      <c r="O98" s="127" t="s">
        <v>628</v>
      </c>
      <c r="P98" s="122">
        <v>45092</v>
      </c>
      <c r="Q98" s="202"/>
      <c r="R98" s="202" t="s">
        <v>625</v>
      </c>
      <c r="S98" s="202"/>
      <c r="T98" s="202"/>
      <c r="U98" s="202"/>
      <c r="V98" s="202"/>
      <c r="W98" s="202"/>
      <c r="X98" s="202"/>
      <c r="Y98" s="202"/>
      <c r="Z98" s="202"/>
      <c r="AA98" s="202"/>
      <c r="AB98" s="202"/>
      <c r="AC98" s="202"/>
      <c r="AD98" s="202"/>
      <c r="AE98" s="202"/>
      <c r="AF98" s="202"/>
      <c r="AG98" s="202"/>
      <c r="AH98" s="202"/>
      <c r="AI98" s="202"/>
      <c r="AJ98" s="202"/>
      <c r="AK98" s="202"/>
      <c r="AL98" s="202"/>
    </row>
    <row r="99" spans="1:38" ht="15" customHeight="1">
      <c r="A99" s="312">
        <v>31</v>
      </c>
      <c r="B99" s="313">
        <v>45092</v>
      </c>
      <c r="C99" s="314"/>
      <c r="D99" s="315" t="s">
        <v>735</v>
      </c>
      <c r="E99" s="314" t="s">
        <v>647</v>
      </c>
      <c r="F99" s="314">
        <v>102.5</v>
      </c>
      <c r="G99" s="314">
        <v>0</v>
      </c>
      <c r="H99" s="314">
        <v>147.5</v>
      </c>
      <c r="I99" s="314" t="s">
        <v>990</v>
      </c>
      <c r="J99" s="127" t="s">
        <v>991</v>
      </c>
      <c r="K99" s="121">
        <f t="shared" ref="K99" si="42">H99-F99</f>
        <v>45</v>
      </c>
      <c r="L99" s="217">
        <v>100</v>
      </c>
      <c r="M99" s="200">
        <f t="shared" ref="M99" si="43">(K99*N99)-100</f>
        <v>1025</v>
      </c>
      <c r="N99" s="121">
        <v>25</v>
      </c>
      <c r="O99" s="127" t="s">
        <v>628</v>
      </c>
      <c r="P99" s="122">
        <v>45092</v>
      </c>
      <c r="Q99" s="202"/>
      <c r="R99" s="202" t="s">
        <v>625</v>
      </c>
      <c r="S99" s="202"/>
      <c r="T99" s="202"/>
      <c r="U99" s="202"/>
      <c r="V99" s="202"/>
      <c r="W99" s="202"/>
      <c r="X99" s="202"/>
      <c r="Y99" s="202"/>
      <c r="Z99" s="202"/>
      <c r="AA99" s="202"/>
      <c r="AB99" s="202"/>
      <c r="AC99" s="202"/>
      <c r="AD99" s="202"/>
      <c r="AE99" s="202"/>
      <c r="AF99" s="202"/>
      <c r="AG99" s="202"/>
      <c r="AH99" s="202"/>
      <c r="AI99" s="202"/>
      <c r="AJ99" s="202"/>
      <c r="AK99" s="202"/>
      <c r="AL99" s="202"/>
    </row>
    <row r="100" spans="1:38" ht="15" customHeight="1">
      <c r="A100" s="312">
        <v>32</v>
      </c>
      <c r="B100" s="313">
        <v>45092</v>
      </c>
      <c r="C100" s="314"/>
      <c r="D100" s="315" t="s">
        <v>993</v>
      </c>
      <c r="E100" s="314" t="s">
        <v>647</v>
      </c>
      <c r="F100" s="314">
        <v>61.5</v>
      </c>
      <c r="G100" s="314">
        <v>30</v>
      </c>
      <c r="H100" s="314">
        <v>81.5</v>
      </c>
      <c r="I100" s="314" t="s">
        <v>725</v>
      </c>
      <c r="J100" s="320" t="s">
        <v>692</v>
      </c>
      <c r="K100" s="317">
        <f t="shared" ref="K100:K101" si="44">H100-F100</f>
        <v>20</v>
      </c>
      <c r="L100" s="322">
        <v>100</v>
      </c>
      <c r="M100" s="323">
        <f t="shared" ref="M100:M101" si="45">(K100*N100)-100</f>
        <v>900</v>
      </c>
      <c r="N100" s="317">
        <v>50</v>
      </c>
      <c r="O100" s="320" t="s">
        <v>628</v>
      </c>
      <c r="P100" s="324">
        <v>45092</v>
      </c>
      <c r="Q100" s="202"/>
      <c r="R100" s="202" t="s">
        <v>625</v>
      </c>
      <c r="S100" s="202"/>
      <c r="T100" s="202"/>
      <c r="U100" s="202"/>
      <c r="V100" s="202"/>
      <c r="W100" s="202"/>
      <c r="X100" s="202"/>
      <c r="Y100" s="202"/>
      <c r="Z100" s="202"/>
      <c r="AA100" s="202"/>
      <c r="AB100" s="202"/>
      <c r="AC100" s="202"/>
      <c r="AD100" s="202"/>
      <c r="AE100" s="202"/>
      <c r="AF100" s="202"/>
      <c r="AG100" s="202"/>
      <c r="AH100" s="202"/>
      <c r="AI100" s="202"/>
      <c r="AJ100" s="202"/>
      <c r="AK100" s="202"/>
      <c r="AL100" s="202"/>
    </row>
    <row r="101" spans="1:38" ht="15" customHeight="1">
      <c r="A101" s="362">
        <v>33</v>
      </c>
      <c r="B101" s="363">
        <v>45093</v>
      </c>
      <c r="C101" s="364"/>
      <c r="D101" s="365" t="s">
        <v>1003</v>
      </c>
      <c r="E101" s="364" t="s">
        <v>647</v>
      </c>
      <c r="F101" s="364">
        <v>160</v>
      </c>
      <c r="G101" s="364">
        <v>70</v>
      </c>
      <c r="H101" s="364">
        <v>90</v>
      </c>
      <c r="I101" s="364" t="s">
        <v>1004</v>
      </c>
      <c r="J101" s="368" t="s">
        <v>1012</v>
      </c>
      <c r="K101" s="369">
        <f t="shared" si="44"/>
        <v>-70</v>
      </c>
      <c r="L101" s="370">
        <v>100</v>
      </c>
      <c r="M101" s="371">
        <f t="shared" si="45"/>
        <v>-1850</v>
      </c>
      <c r="N101" s="369">
        <v>25</v>
      </c>
      <c r="O101" s="368" t="s">
        <v>652</v>
      </c>
      <c r="P101" s="372">
        <v>45093</v>
      </c>
      <c r="Q101" s="202"/>
      <c r="R101" s="202" t="s">
        <v>625</v>
      </c>
      <c r="S101" s="202"/>
      <c r="T101" s="202"/>
      <c r="U101" s="202"/>
      <c r="V101" s="202"/>
      <c r="W101" s="202"/>
      <c r="X101" s="202"/>
      <c r="Y101" s="202"/>
      <c r="Z101" s="202"/>
      <c r="AA101" s="202"/>
      <c r="AB101" s="202"/>
      <c r="AC101" s="202"/>
      <c r="AD101" s="202"/>
      <c r="AE101" s="202"/>
      <c r="AF101" s="202"/>
      <c r="AG101" s="202"/>
      <c r="AH101" s="202"/>
      <c r="AI101" s="202"/>
      <c r="AJ101" s="202"/>
      <c r="AK101" s="202"/>
      <c r="AL101" s="202"/>
    </row>
    <row r="102" spans="1:38" ht="15" customHeight="1">
      <c r="A102" s="312">
        <v>34</v>
      </c>
      <c r="B102" s="313">
        <v>45093</v>
      </c>
      <c r="C102" s="314"/>
      <c r="D102" s="315" t="s">
        <v>1005</v>
      </c>
      <c r="E102" s="314" t="s">
        <v>647</v>
      </c>
      <c r="F102" s="314">
        <v>64</v>
      </c>
      <c r="G102" s="314">
        <v>45</v>
      </c>
      <c r="H102" s="314">
        <v>69.5</v>
      </c>
      <c r="I102" s="314" t="s">
        <v>1006</v>
      </c>
      <c r="J102" s="320" t="s">
        <v>713</v>
      </c>
      <c r="K102" s="317">
        <f t="shared" ref="K102:K103" si="46">H102-F102</f>
        <v>5.5</v>
      </c>
      <c r="L102" s="322">
        <v>100</v>
      </c>
      <c r="M102" s="323">
        <f t="shared" ref="M102:M103" si="47">(K102*N102)-100</f>
        <v>1412.5</v>
      </c>
      <c r="N102" s="317">
        <v>275</v>
      </c>
      <c r="O102" s="320" t="s">
        <v>628</v>
      </c>
      <c r="P102" s="324">
        <v>45093</v>
      </c>
      <c r="Q102" s="202"/>
      <c r="R102" s="202" t="s">
        <v>660</v>
      </c>
      <c r="S102" s="202"/>
      <c r="T102" s="202"/>
      <c r="U102" s="202"/>
      <c r="V102" s="202"/>
      <c r="W102" s="202"/>
      <c r="X102" s="202"/>
      <c r="Y102" s="202"/>
      <c r="Z102" s="202"/>
      <c r="AA102" s="202"/>
      <c r="AB102" s="202"/>
      <c r="AC102" s="202"/>
      <c r="AD102" s="202"/>
      <c r="AE102" s="202"/>
      <c r="AF102" s="202"/>
      <c r="AG102" s="202"/>
      <c r="AH102" s="202"/>
      <c r="AI102" s="202"/>
      <c r="AJ102" s="202"/>
      <c r="AK102" s="202"/>
      <c r="AL102" s="202"/>
    </row>
    <row r="103" spans="1:38" ht="15" customHeight="1">
      <c r="A103" s="362">
        <v>35</v>
      </c>
      <c r="B103" s="363">
        <v>45093</v>
      </c>
      <c r="C103" s="364"/>
      <c r="D103" s="365" t="s">
        <v>1008</v>
      </c>
      <c r="E103" s="364" t="s">
        <v>647</v>
      </c>
      <c r="F103" s="364">
        <v>55</v>
      </c>
      <c r="G103" s="364">
        <v>30</v>
      </c>
      <c r="H103" s="364">
        <v>30</v>
      </c>
      <c r="I103" s="364" t="s">
        <v>684</v>
      </c>
      <c r="J103" s="368" t="s">
        <v>1016</v>
      </c>
      <c r="K103" s="369">
        <f t="shared" si="46"/>
        <v>-25</v>
      </c>
      <c r="L103" s="370">
        <v>100</v>
      </c>
      <c r="M103" s="371">
        <f t="shared" si="47"/>
        <v>-1350</v>
      </c>
      <c r="N103" s="180">
        <v>50</v>
      </c>
      <c r="O103" s="186" t="s">
        <v>652</v>
      </c>
      <c r="P103" s="207">
        <v>45096</v>
      </c>
      <c r="Q103" s="202"/>
      <c r="R103" s="202" t="s">
        <v>625</v>
      </c>
      <c r="S103" s="202"/>
      <c r="T103" s="202"/>
      <c r="U103" s="202"/>
      <c r="V103" s="202"/>
      <c r="W103" s="202"/>
      <c r="X103" s="202"/>
      <c r="Y103" s="202"/>
      <c r="Z103" s="202"/>
      <c r="AA103" s="202"/>
      <c r="AB103" s="202"/>
      <c r="AC103" s="202"/>
      <c r="AD103" s="202"/>
      <c r="AE103" s="202"/>
      <c r="AF103" s="202"/>
      <c r="AG103" s="202"/>
      <c r="AH103" s="202"/>
      <c r="AI103" s="202"/>
      <c r="AJ103" s="202"/>
      <c r="AK103" s="202"/>
      <c r="AL103" s="202"/>
    </row>
    <row r="104" spans="1:38" ht="15" customHeight="1">
      <c r="A104" s="362">
        <v>36</v>
      </c>
      <c r="B104" s="363">
        <v>45093</v>
      </c>
      <c r="C104" s="364"/>
      <c r="D104" s="365" t="s">
        <v>1010</v>
      </c>
      <c r="E104" s="364" t="s">
        <v>647</v>
      </c>
      <c r="F104" s="378" t="s">
        <v>1028</v>
      </c>
      <c r="G104" s="364">
        <v>5.5</v>
      </c>
      <c r="H104" s="364">
        <v>5.5</v>
      </c>
      <c r="I104" s="364" t="s">
        <v>1011</v>
      </c>
      <c r="J104" s="368" t="s">
        <v>674</v>
      </c>
      <c r="K104" s="369">
        <f t="shared" ref="K104:K105" si="48">H104-F104</f>
        <v>-4</v>
      </c>
      <c r="L104" s="370">
        <v>100</v>
      </c>
      <c r="M104" s="371">
        <f t="shared" ref="M104:M105" si="49">(K104*N104)-100</f>
        <v>-5300</v>
      </c>
      <c r="N104" s="180">
        <v>1300</v>
      </c>
      <c r="O104" s="186" t="s">
        <v>652</v>
      </c>
      <c r="P104" s="207">
        <v>45096</v>
      </c>
      <c r="Q104" s="202"/>
      <c r="R104" s="202" t="s">
        <v>660</v>
      </c>
      <c r="S104" s="202"/>
      <c r="T104" s="202"/>
      <c r="U104" s="202"/>
      <c r="V104" s="202"/>
      <c r="W104" s="202"/>
      <c r="X104" s="202"/>
      <c r="Y104" s="202"/>
      <c r="Z104" s="202"/>
      <c r="AA104" s="202"/>
      <c r="AB104" s="202"/>
      <c r="AC104" s="202"/>
      <c r="AD104" s="202"/>
      <c r="AE104" s="202"/>
      <c r="AF104" s="202"/>
      <c r="AG104" s="202"/>
      <c r="AH104" s="202"/>
      <c r="AI104" s="202"/>
      <c r="AJ104" s="202"/>
      <c r="AK104" s="202"/>
      <c r="AL104" s="202"/>
    </row>
    <row r="105" spans="1:38" ht="15" customHeight="1">
      <c r="A105" s="312">
        <v>37</v>
      </c>
      <c r="B105" s="313">
        <v>45093</v>
      </c>
      <c r="C105" s="314"/>
      <c r="D105" s="315" t="s">
        <v>1013</v>
      </c>
      <c r="E105" s="314" t="s">
        <v>647</v>
      </c>
      <c r="F105" s="377" t="s">
        <v>1029</v>
      </c>
      <c r="G105" s="314">
        <v>15</v>
      </c>
      <c r="H105" s="314">
        <v>39</v>
      </c>
      <c r="I105" s="314" t="s">
        <v>743</v>
      </c>
      <c r="J105" s="127" t="s">
        <v>1050</v>
      </c>
      <c r="K105" s="121">
        <f t="shared" si="48"/>
        <v>6</v>
      </c>
      <c r="L105" s="217">
        <v>100</v>
      </c>
      <c r="M105" s="200">
        <f t="shared" si="49"/>
        <v>2150</v>
      </c>
      <c r="N105" s="121">
        <v>375</v>
      </c>
      <c r="O105" s="127" t="s">
        <v>628</v>
      </c>
      <c r="P105" s="122">
        <v>45097</v>
      </c>
      <c r="Q105" s="202"/>
      <c r="R105" s="202" t="s">
        <v>660</v>
      </c>
      <c r="S105" s="202"/>
      <c r="T105" s="202"/>
      <c r="U105" s="202"/>
      <c r="V105" s="202"/>
      <c r="W105" s="202"/>
      <c r="X105" s="202"/>
      <c r="Y105" s="202"/>
      <c r="Z105" s="202"/>
      <c r="AA105" s="202"/>
      <c r="AB105" s="202"/>
      <c r="AC105" s="202"/>
      <c r="AD105" s="202"/>
      <c r="AE105" s="202"/>
      <c r="AF105" s="202"/>
      <c r="AG105" s="202"/>
      <c r="AH105" s="202"/>
      <c r="AI105" s="202"/>
      <c r="AJ105" s="202"/>
      <c r="AK105" s="202"/>
      <c r="AL105" s="202"/>
    </row>
    <row r="106" spans="1:38" ht="15" customHeight="1">
      <c r="A106" s="362">
        <v>38</v>
      </c>
      <c r="B106" s="363">
        <v>45096</v>
      </c>
      <c r="C106" s="364"/>
      <c r="D106" s="365" t="s">
        <v>1019</v>
      </c>
      <c r="E106" s="364" t="s">
        <v>647</v>
      </c>
      <c r="F106" s="378" t="s">
        <v>1028</v>
      </c>
      <c r="G106" s="364">
        <v>4.5</v>
      </c>
      <c r="H106" s="364">
        <v>4.5</v>
      </c>
      <c r="I106" s="364" t="s">
        <v>1011</v>
      </c>
      <c r="J106" s="310" t="s">
        <v>1087</v>
      </c>
      <c r="K106" s="309">
        <f t="shared" ref="K106" si="50">H106-F106</f>
        <v>-5</v>
      </c>
      <c r="L106" s="387">
        <v>100</v>
      </c>
      <c r="M106" s="388">
        <f t="shared" ref="M106" si="51">(K106*N106)-100</f>
        <v>-4475</v>
      </c>
      <c r="N106" s="309">
        <v>875</v>
      </c>
      <c r="O106" s="368" t="s">
        <v>652</v>
      </c>
      <c r="P106" s="389">
        <v>45099</v>
      </c>
      <c r="Q106" s="202"/>
      <c r="R106" s="202" t="s">
        <v>625</v>
      </c>
      <c r="S106" s="202"/>
      <c r="T106" s="202"/>
      <c r="U106" s="202"/>
      <c r="V106" s="202"/>
      <c r="W106" s="202"/>
      <c r="X106" s="202"/>
      <c r="Y106" s="202"/>
      <c r="Z106" s="202"/>
      <c r="AA106" s="202"/>
      <c r="AB106" s="202"/>
      <c r="AC106" s="202"/>
      <c r="AD106" s="202"/>
      <c r="AE106" s="202"/>
      <c r="AF106" s="202"/>
      <c r="AG106" s="202"/>
      <c r="AH106" s="202"/>
      <c r="AI106" s="202"/>
      <c r="AJ106" s="202"/>
      <c r="AK106" s="202"/>
      <c r="AL106" s="202"/>
    </row>
    <row r="107" spans="1:38" ht="15" customHeight="1">
      <c r="A107" s="312">
        <v>39</v>
      </c>
      <c r="B107" s="313">
        <v>45096</v>
      </c>
      <c r="C107" s="314"/>
      <c r="D107" s="315" t="s">
        <v>1023</v>
      </c>
      <c r="E107" s="314" t="s">
        <v>647</v>
      </c>
      <c r="F107" s="377" t="s">
        <v>1029</v>
      </c>
      <c r="G107" s="314">
        <v>0</v>
      </c>
      <c r="H107" s="314">
        <v>62</v>
      </c>
      <c r="I107" s="314" t="s">
        <v>1024</v>
      </c>
      <c r="J107" s="320" t="s">
        <v>1032</v>
      </c>
      <c r="K107" s="317">
        <f t="shared" ref="K107" si="52">H107-F107</f>
        <v>29</v>
      </c>
      <c r="L107" s="322">
        <v>100</v>
      </c>
      <c r="M107" s="323">
        <f t="shared" ref="M107" si="53">(K107*N107)-100</f>
        <v>1060</v>
      </c>
      <c r="N107" s="317">
        <v>40</v>
      </c>
      <c r="O107" s="320" t="s">
        <v>628</v>
      </c>
      <c r="P107" s="324">
        <v>45096</v>
      </c>
      <c r="Q107" s="202"/>
      <c r="R107" s="202" t="s">
        <v>660</v>
      </c>
      <c r="S107" s="202"/>
      <c r="T107" s="202"/>
      <c r="U107" s="202"/>
      <c r="V107" s="202"/>
      <c r="W107" s="202"/>
      <c r="X107" s="202"/>
      <c r="Y107" s="202"/>
      <c r="Z107" s="202"/>
      <c r="AA107" s="202"/>
      <c r="AB107" s="202"/>
      <c r="AC107" s="202"/>
      <c r="AD107" s="202"/>
      <c r="AE107" s="202"/>
      <c r="AF107" s="202"/>
      <c r="AG107" s="202"/>
      <c r="AH107" s="202"/>
      <c r="AI107" s="202"/>
      <c r="AJ107" s="202"/>
      <c r="AK107" s="202"/>
      <c r="AL107" s="202"/>
    </row>
    <row r="108" spans="1:38" ht="15" customHeight="1">
      <c r="A108" s="312">
        <v>40</v>
      </c>
      <c r="B108" s="313">
        <v>45096</v>
      </c>
      <c r="C108" s="314"/>
      <c r="D108" s="315" t="s">
        <v>1027</v>
      </c>
      <c r="E108" s="314" t="s">
        <v>647</v>
      </c>
      <c r="F108" s="377" t="s">
        <v>1030</v>
      </c>
      <c r="G108" s="314">
        <v>0</v>
      </c>
      <c r="H108" s="314">
        <v>52.5</v>
      </c>
      <c r="I108" s="314" t="s">
        <v>1031</v>
      </c>
      <c r="J108" s="320" t="s">
        <v>1033</v>
      </c>
      <c r="K108" s="317">
        <f t="shared" ref="K108:K116" si="54">H108-F108</f>
        <v>28.5</v>
      </c>
      <c r="L108" s="322">
        <v>100</v>
      </c>
      <c r="M108" s="323">
        <f t="shared" ref="M108:M116" si="55">(K108*N108)-100</f>
        <v>1040</v>
      </c>
      <c r="N108" s="317">
        <v>40</v>
      </c>
      <c r="O108" s="320" t="s">
        <v>628</v>
      </c>
      <c r="P108" s="324">
        <v>45096</v>
      </c>
      <c r="Q108" s="202"/>
      <c r="R108" s="202" t="s">
        <v>660</v>
      </c>
      <c r="S108" s="202"/>
      <c r="T108" s="202"/>
      <c r="U108" s="202"/>
      <c r="V108" s="202"/>
      <c r="W108" s="202"/>
      <c r="X108" s="202"/>
      <c r="Y108" s="202"/>
      <c r="Z108" s="202"/>
      <c r="AA108" s="202"/>
      <c r="AB108" s="202"/>
      <c r="AC108" s="202"/>
      <c r="AD108" s="202"/>
      <c r="AE108" s="202"/>
      <c r="AF108" s="202"/>
      <c r="AG108" s="202"/>
      <c r="AH108" s="202"/>
      <c r="AI108" s="202"/>
      <c r="AJ108" s="202"/>
      <c r="AK108" s="202"/>
      <c r="AL108" s="202"/>
    </row>
    <row r="109" spans="1:38" ht="15" customHeight="1">
      <c r="A109" s="312">
        <v>41</v>
      </c>
      <c r="B109" s="313">
        <v>45097</v>
      </c>
      <c r="C109" s="314"/>
      <c r="D109" s="315" t="s">
        <v>1036</v>
      </c>
      <c r="E109" s="314" t="s">
        <v>647</v>
      </c>
      <c r="F109" s="377" t="s">
        <v>1043</v>
      </c>
      <c r="G109" s="314">
        <v>18</v>
      </c>
      <c r="H109" s="314">
        <v>29</v>
      </c>
      <c r="I109" s="314" t="s">
        <v>1039</v>
      </c>
      <c r="J109" s="320" t="s">
        <v>721</v>
      </c>
      <c r="K109" s="317">
        <f t="shared" si="54"/>
        <v>7</v>
      </c>
      <c r="L109" s="322">
        <v>100</v>
      </c>
      <c r="M109" s="323">
        <f t="shared" si="55"/>
        <v>2525</v>
      </c>
      <c r="N109" s="317">
        <v>375</v>
      </c>
      <c r="O109" s="320" t="s">
        <v>628</v>
      </c>
      <c r="P109" s="324">
        <v>45097</v>
      </c>
      <c r="Q109" s="202"/>
      <c r="R109" s="202" t="s">
        <v>625</v>
      </c>
      <c r="S109" s="202"/>
      <c r="T109" s="202"/>
      <c r="U109" s="202"/>
      <c r="V109" s="202"/>
      <c r="W109" s="202"/>
      <c r="X109" s="202"/>
      <c r="Y109" s="202"/>
      <c r="Z109" s="202"/>
      <c r="AA109" s="202"/>
      <c r="AB109" s="202"/>
      <c r="AC109" s="202"/>
      <c r="AD109" s="202"/>
      <c r="AE109" s="202"/>
      <c r="AF109" s="202"/>
      <c r="AG109" s="202"/>
      <c r="AH109" s="202"/>
      <c r="AI109" s="202"/>
      <c r="AJ109" s="202"/>
      <c r="AK109" s="202"/>
      <c r="AL109" s="202"/>
    </row>
    <row r="110" spans="1:38" ht="15" customHeight="1">
      <c r="A110" s="312">
        <v>42</v>
      </c>
      <c r="B110" s="313">
        <v>45097</v>
      </c>
      <c r="C110" s="314"/>
      <c r="D110" s="315" t="s">
        <v>1038</v>
      </c>
      <c r="E110" s="314" t="s">
        <v>647</v>
      </c>
      <c r="F110" s="377" t="s">
        <v>1040</v>
      </c>
      <c r="G110" s="314">
        <v>29</v>
      </c>
      <c r="H110" s="314">
        <v>55</v>
      </c>
      <c r="I110" s="314" t="s">
        <v>1037</v>
      </c>
      <c r="J110" s="320" t="s">
        <v>703</v>
      </c>
      <c r="K110" s="317">
        <f t="shared" si="54"/>
        <v>10</v>
      </c>
      <c r="L110" s="322">
        <v>100</v>
      </c>
      <c r="M110" s="323">
        <f t="shared" si="55"/>
        <v>2650</v>
      </c>
      <c r="N110" s="317">
        <v>275</v>
      </c>
      <c r="O110" s="320" t="s">
        <v>628</v>
      </c>
      <c r="P110" s="324">
        <v>45097</v>
      </c>
      <c r="Q110" s="202"/>
      <c r="R110" s="202" t="s">
        <v>660</v>
      </c>
      <c r="S110" s="202"/>
      <c r="T110" s="202"/>
      <c r="U110" s="202"/>
      <c r="V110" s="202"/>
      <c r="W110" s="202"/>
      <c r="X110" s="202"/>
      <c r="Y110" s="202"/>
      <c r="Z110" s="202"/>
      <c r="AA110" s="202"/>
      <c r="AB110" s="202"/>
      <c r="AC110" s="202"/>
      <c r="AD110" s="202"/>
      <c r="AE110" s="202"/>
      <c r="AF110" s="202"/>
      <c r="AG110" s="202"/>
      <c r="AH110" s="202"/>
      <c r="AI110" s="202"/>
      <c r="AJ110" s="202"/>
      <c r="AK110" s="202"/>
      <c r="AL110" s="202"/>
    </row>
    <row r="111" spans="1:38" ht="15" customHeight="1">
      <c r="A111" s="312">
        <v>43</v>
      </c>
      <c r="B111" s="313">
        <v>45097</v>
      </c>
      <c r="C111" s="314"/>
      <c r="D111" s="315" t="s">
        <v>1041</v>
      </c>
      <c r="E111" s="314" t="s">
        <v>647</v>
      </c>
      <c r="F111" s="377" t="s">
        <v>1048</v>
      </c>
      <c r="G111" s="314">
        <v>0</v>
      </c>
      <c r="H111" s="314">
        <v>48</v>
      </c>
      <c r="I111" s="314" t="s">
        <v>739</v>
      </c>
      <c r="J111" s="320" t="s">
        <v>1032</v>
      </c>
      <c r="K111" s="317">
        <f t="shared" si="54"/>
        <v>29</v>
      </c>
      <c r="L111" s="322">
        <v>100</v>
      </c>
      <c r="M111" s="323">
        <f t="shared" si="55"/>
        <v>1060</v>
      </c>
      <c r="N111" s="317">
        <v>40</v>
      </c>
      <c r="O111" s="320" t="s">
        <v>628</v>
      </c>
      <c r="P111" s="324">
        <v>45097</v>
      </c>
      <c r="Q111" s="202"/>
      <c r="R111" s="202" t="s">
        <v>660</v>
      </c>
      <c r="S111" s="202"/>
      <c r="T111" s="202"/>
      <c r="U111" s="202"/>
      <c r="V111" s="202"/>
      <c r="W111" s="202"/>
      <c r="X111" s="202"/>
      <c r="Y111" s="202"/>
      <c r="Z111" s="202"/>
      <c r="AA111" s="202"/>
      <c r="AB111" s="202"/>
      <c r="AC111" s="202"/>
      <c r="AD111" s="202"/>
      <c r="AE111" s="202"/>
      <c r="AF111" s="202"/>
      <c r="AG111" s="202"/>
      <c r="AH111" s="202"/>
      <c r="AI111" s="202"/>
      <c r="AJ111" s="202"/>
      <c r="AK111" s="202"/>
      <c r="AL111" s="202"/>
    </row>
    <row r="112" spans="1:38" ht="15" customHeight="1">
      <c r="A112" s="362">
        <v>44</v>
      </c>
      <c r="B112" s="363">
        <v>45097</v>
      </c>
      <c r="C112" s="364"/>
      <c r="D112" s="365" t="s">
        <v>1044</v>
      </c>
      <c r="E112" s="364" t="s">
        <v>647</v>
      </c>
      <c r="F112" s="378" t="s">
        <v>1064</v>
      </c>
      <c r="G112" s="364">
        <v>0</v>
      </c>
      <c r="H112" s="364">
        <v>25</v>
      </c>
      <c r="I112" s="364" t="s">
        <v>1045</v>
      </c>
      <c r="J112" s="310" t="s">
        <v>1065</v>
      </c>
      <c r="K112" s="309">
        <f t="shared" si="54"/>
        <v>-55</v>
      </c>
      <c r="L112" s="387">
        <v>100</v>
      </c>
      <c r="M112" s="388">
        <f t="shared" si="55"/>
        <v>-1475</v>
      </c>
      <c r="N112" s="309">
        <v>25</v>
      </c>
      <c r="O112" s="368" t="s">
        <v>652</v>
      </c>
      <c r="P112" s="389">
        <v>45098</v>
      </c>
      <c r="Q112" s="202"/>
      <c r="R112" s="202" t="s">
        <v>625</v>
      </c>
      <c r="S112" s="202"/>
      <c r="T112" s="202"/>
      <c r="U112" s="202"/>
      <c r="V112" s="202"/>
      <c r="W112" s="202"/>
      <c r="X112" s="202"/>
      <c r="Y112" s="202"/>
      <c r="Z112" s="202"/>
      <c r="AA112" s="202"/>
      <c r="AB112" s="202"/>
      <c r="AC112" s="202"/>
      <c r="AD112" s="202"/>
      <c r="AE112" s="202"/>
      <c r="AF112" s="202"/>
      <c r="AG112" s="202"/>
      <c r="AH112" s="202"/>
      <c r="AI112" s="202"/>
      <c r="AJ112" s="202"/>
      <c r="AK112" s="202"/>
      <c r="AL112" s="202"/>
    </row>
    <row r="113" spans="1:38" ht="15" customHeight="1">
      <c r="A113" s="362">
        <v>45</v>
      </c>
      <c r="B113" s="363">
        <v>45097</v>
      </c>
      <c r="C113" s="364"/>
      <c r="D113" s="365" t="s">
        <v>1049</v>
      </c>
      <c r="E113" s="364" t="s">
        <v>647</v>
      </c>
      <c r="F113" s="378" t="s">
        <v>1058</v>
      </c>
      <c r="G113" s="364">
        <v>15</v>
      </c>
      <c r="H113" s="364">
        <v>33</v>
      </c>
      <c r="I113" s="364" t="s">
        <v>720</v>
      </c>
      <c r="J113" s="310" t="s">
        <v>1063</v>
      </c>
      <c r="K113" s="309">
        <f t="shared" si="54"/>
        <v>5</v>
      </c>
      <c r="L113" s="387">
        <v>100</v>
      </c>
      <c r="M113" s="388">
        <f t="shared" si="55"/>
        <v>1775</v>
      </c>
      <c r="N113" s="309">
        <v>375</v>
      </c>
      <c r="O113" s="368" t="s">
        <v>628</v>
      </c>
      <c r="P113" s="389">
        <v>45098</v>
      </c>
      <c r="Q113" s="202"/>
      <c r="R113" s="202" t="s">
        <v>625</v>
      </c>
      <c r="S113" s="202"/>
      <c r="T113" s="202"/>
      <c r="U113" s="202"/>
      <c r="V113" s="202"/>
      <c r="W113" s="202"/>
      <c r="X113" s="202"/>
      <c r="Y113" s="202"/>
      <c r="Z113" s="202"/>
      <c r="AA113" s="202"/>
      <c r="AB113" s="202"/>
      <c r="AC113" s="202"/>
      <c r="AD113" s="202"/>
      <c r="AE113" s="202"/>
      <c r="AF113" s="202"/>
      <c r="AG113" s="202"/>
      <c r="AH113" s="202"/>
      <c r="AI113" s="202"/>
      <c r="AJ113" s="202"/>
      <c r="AK113" s="202"/>
      <c r="AL113" s="202"/>
    </row>
    <row r="114" spans="1:38" ht="15" customHeight="1">
      <c r="A114" s="312">
        <v>46</v>
      </c>
      <c r="B114" s="313">
        <v>45097</v>
      </c>
      <c r="C114" s="314"/>
      <c r="D114" s="315" t="s">
        <v>1038</v>
      </c>
      <c r="E114" s="314" t="s">
        <v>647</v>
      </c>
      <c r="F114" s="377" t="s">
        <v>1040</v>
      </c>
      <c r="G114" s="314">
        <v>29</v>
      </c>
      <c r="H114" s="314">
        <v>53</v>
      </c>
      <c r="I114" s="314" t="s">
        <v>1037</v>
      </c>
      <c r="J114" s="320" t="s">
        <v>1051</v>
      </c>
      <c r="K114" s="317">
        <f t="shared" si="54"/>
        <v>8</v>
      </c>
      <c r="L114" s="322">
        <v>100</v>
      </c>
      <c r="M114" s="323">
        <f t="shared" si="55"/>
        <v>2100</v>
      </c>
      <c r="N114" s="317">
        <v>275</v>
      </c>
      <c r="O114" s="320" t="s">
        <v>628</v>
      </c>
      <c r="P114" s="324">
        <v>45097</v>
      </c>
      <c r="Q114" s="202"/>
      <c r="R114" s="202" t="s">
        <v>660</v>
      </c>
      <c r="S114" s="202"/>
      <c r="T114" s="202"/>
      <c r="U114" s="202"/>
      <c r="V114" s="202"/>
      <c r="W114" s="202"/>
      <c r="X114" s="202"/>
      <c r="Y114" s="202"/>
      <c r="Z114" s="202"/>
      <c r="AA114" s="202"/>
      <c r="AB114" s="202"/>
      <c r="AC114" s="202"/>
      <c r="AD114" s="202"/>
      <c r="AE114" s="202"/>
      <c r="AF114" s="202"/>
      <c r="AG114" s="202"/>
      <c r="AH114" s="202"/>
      <c r="AI114" s="202"/>
      <c r="AJ114" s="202"/>
      <c r="AK114" s="202"/>
      <c r="AL114" s="202"/>
    </row>
    <row r="115" spans="1:38" ht="15" customHeight="1">
      <c r="A115" s="312">
        <v>47</v>
      </c>
      <c r="B115" s="324">
        <v>45098</v>
      </c>
      <c r="C115" s="314"/>
      <c r="D115" s="315" t="s">
        <v>1059</v>
      </c>
      <c r="E115" s="314" t="s">
        <v>647</v>
      </c>
      <c r="F115" s="377" t="s">
        <v>1060</v>
      </c>
      <c r="G115" s="314">
        <v>4</v>
      </c>
      <c r="H115" s="314">
        <v>15</v>
      </c>
      <c r="I115" s="314" t="s">
        <v>1061</v>
      </c>
      <c r="J115" s="320" t="s">
        <v>1062</v>
      </c>
      <c r="K115" s="317">
        <f t="shared" si="54"/>
        <v>3.5</v>
      </c>
      <c r="L115" s="322">
        <v>100</v>
      </c>
      <c r="M115" s="323">
        <f t="shared" si="55"/>
        <v>2087.5</v>
      </c>
      <c r="N115" s="317">
        <v>625</v>
      </c>
      <c r="O115" s="320" t="s">
        <v>628</v>
      </c>
      <c r="P115" s="324">
        <v>45098</v>
      </c>
      <c r="Q115" s="202"/>
      <c r="R115" s="202" t="s">
        <v>625</v>
      </c>
      <c r="S115" s="202"/>
      <c r="T115" s="202"/>
      <c r="U115" s="202"/>
      <c r="V115" s="202"/>
      <c r="W115" s="202"/>
      <c r="X115" s="202"/>
      <c r="Y115" s="202"/>
      <c r="Z115" s="202"/>
      <c r="AA115" s="202"/>
      <c r="AB115" s="202"/>
      <c r="AC115" s="202"/>
      <c r="AD115" s="202"/>
      <c r="AE115" s="202"/>
      <c r="AF115" s="202"/>
      <c r="AG115" s="202"/>
      <c r="AH115" s="202"/>
      <c r="AI115" s="202"/>
      <c r="AJ115" s="202"/>
      <c r="AK115" s="202"/>
      <c r="AL115" s="202"/>
    </row>
    <row r="116" spans="1:38" ht="15" customHeight="1">
      <c r="A116" s="362">
        <v>48</v>
      </c>
      <c r="B116" s="363">
        <v>45098</v>
      </c>
      <c r="C116" s="364"/>
      <c r="D116" s="365" t="s">
        <v>1066</v>
      </c>
      <c r="E116" s="364" t="s">
        <v>647</v>
      </c>
      <c r="F116" s="378" t="s">
        <v>1117</v>
      </c>
      <c r="G116" s="364">
        <v>10</v>
      </c>
      <c r="H116" s="364">
        <v>10</v>
      </c>
      <c r="I116" s="364" t="s">
        <v>720</v>
      </c>
      <c r="J116" s="310" t="s">
        <v>1118</v>
      </c>
      <c r="K116" s="309">
        <f t="shared" si="54"/>
        <v>-14.5</v>
      </c>
      <c r="L116" s="387">
        <v>100</v>
      </c>
      <c r="M116" s="388">
        <f t="shared" si="55"/>
        <v>-5537.5</v>
      </c>
      <c r="N116" s="309">
        <v>375</v>
      </c>
      <c r="O116" s="368" t="s">
        <v>652</v>
      </c>
      <c r="P116" s="389">
        <v>45100</v>
      </c>
      <c r="Q116" s="202"/>
      <c r="R116" s="202" t="s">
        <v>660</v>
      </c>
      <c r="S116" s="202"/>
      <c r="T116" s="202"/>
      <c r="U116" s="202"/>
      <c r="V116" s="202"/>
      <c r="W116" s="202"/>
      <c r="X116" s="202"/>
      <c r="Y116" s="202"/>
      <c r="Z116" s="202"/>
      <c r="AA116" s="202"/>
      <c r="AB116" s="202"/>
      <c r="AC116" s="202"/>
      <c r="AD116" s="202"/>
      <c r="AE116" s="202"/>
      <c r="AF116" s="202"/>
      <c r="AG116" s="202"/>
      <c r="AH116" s="202"/>
      <c r="AI116" s="202"/>
      <c r="AJ116" s="202"/>
      <c r="AK116" s="202"/>
      <c r="AL116" s="202"/>
    </row>
    <row r="117" spans="1:38" ht="15" customHeight="1">
      <c r="A117" s="456">
        <v>49</v>
      </c>
      <c r="B117" s="453">
        <v>45098</v>
      </c>
      <c r="C117" s="364"/>
      <c r="D117" s="365" t="s">
        <v>1067</v>
      </c>
      <c r="E117" s="364" t="s">
        <v>647</v>
      </c>
      <c r="F117" s="378" t="s">
        <v>1131</v>
      </c>
      <c r="G117" s="364">
        <v>40</v>
      </c>
      <c r="H117" s="364">
        <v>40</v>
      </c>
      <c r="I117" s="364" t="s">
        <v>1045</v>
      </c>
      <c r="J117" s="427" t="s">
        <v>1133</v>
      </c>
      <c r="K117" s="309">
        <f t="shared" ref="K117" si="56">H117-F117</f>
        <v>-56</v>
      </c>
      <c r="L117" s="387">
        <v>100</v>
      </c>
      <c r="M117" s="388">
        <f t="shared" ref="M117:M118" si="57">(K117*N117)-100</f>
        <v>-2900</v>
      </c>
      <c r="N117" s="309">
        <v>50</v>
      </c>
      <c r="O117" s="441" t="s">
        <v>652</v>
      </c>
      <c r="P117" s="389">
        <v>45100</v>
      </c>
      <c r="Q117" s="202"/>
      <c r="R117" s="202" t="s">
        <v>625</v>
      </c>
      <c r="S117" s="202"/>
      <c r="T117" s="202"/>
      <c r="U117" s="202"/>
      <c r="V117" s="202"/>
      <c r="W117" s="202"/>
      <c r="X117" s="202"/>
      <c r="Y117" s="202"/>
      <c r="Z117" s="202"/>
      <c r="AA117" s="202"/>
      <c r="AB117" s="202"/>
      <c r="AC117" s="202"/>
      <c r="AD117" s="202"/>
      <c r="AE117" s="202"/>
      <c r="AF117" s="202"/>
      <c r="AG117" s="202"/>
      <c r="AH117" s="202"/>
      <c r="AI117" s="202"/>
      <c r="AJ117" s="202"/>
      <c r="AK117" s="202"/>
      <c r="AL117" s="202"/>
    </row>
    <row r="118" spans="1:38" ht="15" customHeight="1">
      <c r="A118" s="455"/>
      <c r="B118" s="454"/>
      <c r="C118" s="364"/>
      <c r="D118" s="365" t="s">
        <v>1068</v>
      </c>
      <c r="E118" s="364" t="s">
        <v>673</v>
      </c>
      <c r="F118" s="378" t="s">
        <v>1132</v>
      </c>
      <c r="G118" s="364"/>
      <c r="H118" s="364">
        <v>0</v>
      </c>
      <c r="I118" s="364">
        <v>0</v>
      </c>
      <c r="J118" s="428"/>
      <c r="K118" s="413">
        <f>F118-H118</f>
        <v>15</v>
      </c>
      <c r="L118" s="387">
        <v>100</v>
      </c>
      <c r="M118" s="388">
        <f t="shared" si="57"/>
        <v>650</v>
      </c>
      <c r="N118" s="309">
        <v>50</v>
      </c>
      <c r="O118" s="442"/>
      <c r="P118" s="389">
        <v>45100</v>
      </c>
      <c r="Q118" s="202"/>
      <c r="R118" s="202"/>
      <c r="S118" s="202"/>
      <c r="T118" s="202"/>
      <c r="U118" s="202"/>
      <c r="V118" s="202"/>
      <c r="W118" s="202"/>
      <c r="X118" s="202"/>
      <c r="Y118" s="202"/>
      <c r="Z118" s="202"/>
      <c r="AA118" s="202"/>
      <c r="AB118" s="202"/>
      <c r="AC118" s="202"/>
      <c r="AD118" s="202"/>
      <c r="AE118" s="202"/>
      <c r="AF118" s="202"/>
      <c r="AG118" s="202"/>
      <c r="AH118" s="202"/>
      <c r="AI118" s="202"/>
      <c r="AJ118" s="202"/>
      <c r="AK118" s="202"/>
      <c r="AL118" s="202"/>
    </row>
    <row r="119" spans="1:38" ht="15" customHeight="1">
      <c r="A119" s="362">
        <v>50</v>
      </c>
      <c r="B119" s="363">
        <v>45098</v>
      </c>
      <c r="C119" s="364"/>
      <c r="D119" s="365" t="s">
        <v>1038</v>
      </c>
      <c r="E119" s="364" t="s">
        <v>647</v>
      </c>
      <c r="F119" s="378" t="s">
        <v>1085</v>
      </c>
      <c r="G119" s="364">
        <v>25</v>
      </c>
      <c r="H119" s="364">
        <v>25</v>
      </c>
      <c r="I119" s="364" t="s">
        <v>743</v>
      </c>
      <c r="J119" s="310" t="s">
        <v>1086</v>
      </c>
      <c r="K119" s="309">
        <f t="shared" ref="K119:K121" si="58">H119-F119</f>
        <v>-15</v>
      </c>
      <c r="L119" s="387">
        <v>100</v>
      </c>
      <c r="M119" s="388">
        <f t="shared" ref="M119:M121" si="59">(K119*N119)-100</f>
        <v>-4225</v>
      </c>
      <c r="N119" s="309">
        <v>275</v>
      </c>
      <c r="O119" s="368" t="s">
        <v>652</v>
      </c>
      <c r="P119" s="389">
        <v>45099</v>
      </c>
      <c r="Q119" s="202"/>
      <c r="R119" s="202" t="s">
        <v>660</v>
      </c>
      <c r="S119" s="202"/>
      <c r="T119" s="202"/>
      <c r="U119" s="202"/>
      <c r="V119" s="202"/>
      <c r="W119" s="202"/>
      <c r="X119" s="202"/>
      <c r="Y119" s="202"/>
      <c r="Z119" s="202"/>
      <c r="AA119" s="202"/>
      <c r="AB119" s="202"/>
      <c r="AC119" s="202"/>
      <c r="AD119" s="202"/>
      <c r="AE119" s="202"/>
      <c r="AF119" s="202"/>
      <c r="AG119" s="202"/>
      <c r="AH119" s="202"/>
      <c r="AI119" s="202"/>
      <c r="AJ119" s="202"/>
      <c r="AK119" s="202"/>
      <c r="AL119" s="202"/>
    </row>
    <row r="120" spans="1:38" ht="15" customHeight="1">
      <c r="A120" s="312">
        <v>51</v>
      </c>
      <c r="B120" s="313">
        <v>45099</v>
      </c>
      <c r="C120" s="314"/>
      <c r="D120" s="315" t="s">
        <v>1049</v>
      </c>
      <c r="E120" s="314" t="s">
        <v>647</v>
      </c>
      <c r="F120" s="377" t="s">
        <v>1116</v>
      </c>
      <c r="G120" s="314">
        <v>12</v>
      </c>
      <c r="H120" s="314">
        <v>34.5</v>
      </c>
      <c r="I120" s="314" t="s">
        <v>720</v>
      </c>
      <c r="J120" s="392" t="s">
        <v>1070</v>
      </c>
      <c r="K120" s="393">
        <f t="shared" si="58"/>
        <v>9.5</v>
      </c>
      <c r="L120" s="394">
        <v>100</v>
      </c>
      <c r="M120" s="395">
        <f t="shared" si="59"/>
        <v>3462.5</v>
      </c>
      <c r="N120" s="393">
        <v>375</v>
      </c>
      <c r="O120" s="392" t="s">
        <v>628</v>
      </c>
      <c r="P120" s="396">
        <v>45100</v>
      </c>
      <c r="Q120" s="202"/>
      <c r="R120" s="202"/>
      <c r="S120" s="202"/>
      <c r="T120" s="202"/>
      <c r="U120" s="202"/>
      <c r="V120" s="202"/>
      <c r="W120" s="202"/>
      <c r="X120" s="202"/>
      <c r="Y120" s="202"/>
      <c r="Z120" s="202"/>
      <c r="AA120" s="202"/>
      <c r="AB120" s="202"/>
      <c r="AC120" s="202"/>
      <c r="AD120" s="202"/>
      <c r="AE120" s="202"/>
      <c r="AF120" s="202"/>
      <c r="AG120" s="202"/>
      <c r="AH120" s="202"/>
      <c r="AI120" s="202"/>
      <c r="AJ120" s="202"/>
      <c r="AK120" s="202"/>
      <c r="AL120" s="202"/>
    </row>
    <row r="121" spans="1:38" ht="15" customHeight="1">
      <c r="A121" s="362">
        <v>52</v>
      </c>
      <c r="B121" s="363">
        <v>45099</v>
      </c>
      <c r="C121" s="364"/>
      <c r="D121" s="365" t="s">
        <v>1093</v>
      </c>
      <c r="E121" s="364" t="s">
        <v>647</v>
      </c>
      <c r="F121" s="378">
        <v>7</v>
      </c>
      <c r="G121" s="364">
        <v>1.4</v>
      </c>
      <c r="H121" s="364">
        <v>1.4</v>
      </c>
      <c r="I121" s="364" t="s">
        <v>1094</v>
      </c>
      <c r="J121" s="310" t="s">
        <v>1119</v>
      </c>
      <c r="K121" s="309">
        <f t="shared" si="58"/>
        <v>-5.6</v>
      </c>
      <c r="L121" s="387">
        <v>100</v>
      </c>
      <c r="M121" s="388">
        <f t="shared" si="59"/>
        <v>-5000</v>
      </c>
      <c r="N121" s="309">
        <v>875</v>
      </c>
      <c r="O121" s="368" t="s">
        <v>652</v>
      </c>
      <c r="P121" s="389">
        <v>45100</v>
      </c>
      <c r="Q121" s="202"/>
      <c r="R121" s="202"/>
      <c r="S121" s="202"/>
      <c r="T121" s="202"/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  <c r="AF121" s="202"/>
      <c r="AG121" s="202"/>
      <c r="AH121" s="202"/>
      <c r="AI121" s="202"/>
      <c r="AJ121" s="202"/>
      <c r="AK121" s="202"/>
      <c r="AL121" s="202"/>
    </row>
    <row r="122" spans="1:38" ht="15" customHeight="1">
      <c r="A122" s="391">
        <v>53</v>
      </c>
      <c r="B122" s="396">
        <v>45099</v>
      </c>
      <c r="C122" s="397"/>
      <c r="D122" s="398" t="s">
        <v>1090</v>
      </c>
      <c r="E122" s="397" t="s">
        <v>647</v>
      </c>
      <c r="F122" s="399" t="s">
        <v>1092</v>
      </c>
      <c r="G122" s="397">
        <v>0</v>
      </c>
      <c r="H122" s="397">
        <v>85</v>
      </c>
      <c r="I122" s="397" t="s">
        <v>1091</v>
      </c>
      <c r="J122" s="392" t="s">
        <v>1062</v>
      </c>
      <c r="K122" s="393">
        <f t="shared" ref="K122" si="60">H122-F122</f>
        <v>37.5</v>
      </c>
      <c r="L122" s="394">
        <v>100</v>
      </c>
      <c r="M122" s="395">
        <f t="shared" ref="M122" si="61">(K122*N122)-100</f>
        <v>837.5</v>
      </c>
      <c r="N122" s="393">
        <v>25</v>
      </c>
      <c r="O122" s="392" t="s">
        <v>628</v>
      </c>
      <c r="P122" s="396">
        <v>45099</v>
      </c>
      <c r="Q122" s="202"/>
      <c r="R122" s="202"/>
      <c r="S122" s="202"/>
      <c r="T122" s="202"/>
      <c r="U122" s="202"/>
      <c r="V122" s="202"/>
      <c r="W122" s="202"/>
      <c r="X122" s="202"/>
      <c r="Y122" s="202"/>
      <c r="Z122" s="202"/>
      <c r="AA122" s="202"/>
      <c r="AB122" s="202"/>
      <c r="AC122" s="202"/>
      <c r="AD122" s="202"/>
      <c r="AE122" s="202"/>
      <c r="AF122" s="202"/>
      <c r="AG122" s="202"/>
      <c r="AH122" s="202"/>
      <c r="AI122" s="202"/>
      <c r="AJ122" s="202"/>
      <c r="AK122" s="202"/>
      <c r="AL122" s="202"/>
    </row>
    <row r="123" spans="1:38" ht="15" customHeight="1">
      <c r="A123" s="406">
        <v>54</v>
      </c>
      <c r="B123" s="407">
        <v>45100</v>
      </c>
      <c r="C123" s="408"/>
      <c r="D123" s="409" t="s">
        <v>1126</v>
      </c>
      <c r="E123" s="408" t="s">
        <v>647</v>
      </c>
      <c r="F123" s="410" t="s">
        <v>1127</v>
      </c>
      <c r="G123" s="408">
        <v>40</v>
      </c>
      <c r="H123" s="408"/>
      <c r="I123" s="408" t="s">
        <v>738</v>
      </c>
      <c r="J123" s="408" t="s">
        <v>624</v>
      </c>
      <c r="K123" s="406"/>
      <c r="L123" s="411"/>
      <c r="M123" s="412"/>
      <c r="N123" s="406"/>
      <c r="O123" s="408"/>
      <c r="P123" s="407"/>
      <c r="Q123" s="202"/>
      <c r="R123" s="202"/>
      <c r="S123" s="202"/>
      <c r="T123" s="202"/>
      <c r="U123" s="202"/>
      <c r="V123" s="202"/>
      <c r="W123" s="202"/>
      <c r="X123" s="202"/>
      <c r="Y123" s="202"/>
      <c r="Z123" s="202"/>
      <c r="AA123" s="202"/>
      <c r="AB123" s="202"/>
      <c r="AC123" s="202"/>
      <c r="AD123" s="202"/>
      <c r="AE123" s="202"/>
      <c r="AF123" s="202"/>
      <c r="AG123" s="202"/>
      <c r="AH123" s="202"/>
      <c r="AI123" s="202"/>
      <c r="AJ123" s="202"/>
      <c r="AK123" s="202"/>
      <c r="AL123" s="202"/>
    </row>
    <row r="124" spans="1:38" ht="15" customHeight="1">
      <c r="A124" s="406">
        <v>55</v>
      </c>
      <c r="B124" s="407">
        <v>45100</v>
      </c>
      <c r="C124" s="408"/>
      <c r="D124" s="409" t="s">
        <v>1128</v>
      </c>
      <c r="E124" s="408" t="s">
        <v>647</v>
      </c>
      <c r="F124" s="410" t="s">
        <v>1129</v>
      </c>
      <c r="G124" s="408">
        <v>0</v>
      </c>
      <c r="H124" s="408"/>
      <c r="I124" s="408" t="s">
        <v>1130</v>
      </c>
      <c r="J124" s="408" t="s">
        <v>624</v>
      </c>
      <c r="K124" s="406"/>
      <c r="L124" s="411"/>
      <c r="M124" s="412"/>
      <c r="N124" s="406"/>
      <c r="O124" s="408"/>
      <c r="P124" s="407"/>
      <c r="Q124" s="202"/>
      <c r="R124" s="202"/>
      <c r="S124" s="202"/>
      <c r="T124" s="202"/>
      <c r="U124" s="202"/>
      <c r="V124" s="202"/>
      <c r="W124" s="202"/>
      <c r="X124" s="202"/>
      <c r="Y124" s="202"/>
      <c r="Z124" s="202"/>
      <c r="AA124" s="202"/>
      <c r="AB124" s="202"/>
      <c r="AC124" s="202"/>
      <c r="AD124" s="202"/>
      <c r="AE124" s="202"/>
      <c r="AF124" s="202"/>
      <c r="AG124" s="202"/>
      <c r="AH124" s="202"/>
      <c r="AI124" s="202"/>
      <c r="AJ124" s="202"/>
      <c r="AK124" s="202"/>
      <c r="AL124" s="202"/>
    </row>
    <row r="125" spans="1:38" ht="15" customHeight="1">
      <c r="A125" s="406"/>
      <c r="B125" s="407"/>
      <c r="C125" s="408"/>
      <c r="D125" s="409"/>
      <c r="E125" s="408"/>
      <c r="F125" s="410"/>
      <c r="G125" s="408"/>
      <c r="H125" s="408"/>
      <c r="I125" s="408"/>
      <c r="J125" s="408"/>
      <c r="K125" s="406"/>
      <c r="L125" s="411"/>
      <c r="M125" s="412"/>
      <c r="N125" s="406"/>
      <c r="O125" s="408"/>
      <c r="P125" s="407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</row>
    <row r="126" spans="1:38" ht="15" customHeight="1">
      <c r="A126" s="230"/>
      <c r="B126" s="400"/>
      <c r="C126" s="390"/>
      <c r="D126" s="401"/>
      <c r="E126" s="390"/>
      <c r="F126" s="390"/>
      <c r="G126" s="390"/>
      <c r="H126" s="390"/>
      <c r="I126" s="390"/>
      <c r="J126" s="390"/>
      <c r="K126" s="402"/>
      <c r="L126" s="403"/>
      <c r="M126" s="404"/>
      <c r="N126" s="402"/>
      <c r="O126" s="390"/>
      <c r="P126" s="405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</row>
    <row r="127" spans="1:38" ht="38.25" customHeight="1">
      <c r="A127" s="106" t="s">
        <v>745</v>
      </c>
      <c r="B127" s="231"/>
      <c r="C127" s="231"/>
      <c r="D127" s="232"/>
      <c r="E127" s="171"/>
      <c r="F127" s="6"/>
      <c r="G127" s="6"/>
      <c r="H127" s="172"/>
      <c r="I127" s="233"/>
      <c r="J127" s="1"/>
      <c r="K127" s="6"/>
      <c r="L127" s="6"/>
      <c r="M127" s="6"/>
      <c r="N127" s="1"/>
      <c r="O127" s="1"/>
      <c r="Q127" s="1"/>
      <c r="R127" s="6"/>
      <c r="S127" s="1"/>
      <c r="T127" s="1"/>
      <c r="U127" s="1"/>
      <c r="V127" s="1"/>
      <c r="W127" s="1"/>
      <c r="X127" s="6"/>
      <c r="Y127" s="1"/>
      <c r="Z127" s="1"/>
      <c r="AA127" s="1"/>
      <c r="AB127" s="1"/>
      <c r="AC127" s="1"/>
      <c r="AD127" s="6"/>
      <c r="AE127" s="1"/>
      <c r="AF127" s="1"/>
      <c r="AG127" s="1"/>
      <c r="AH127" s="1"/>
      <c r="AI127" s="1"/>
      <c r="AJ127" s="6"/>
      <c r="AK127" s="1"/>
    </row>
    <row r="128" spans="1:38" ht="38.25">
      <c r="A128" s="107" t="s">
        <v>16</v>
      </c>
      <c r="B128" s="108" t="s">
        <v>592</v>
      </c>
      <c r="C128" s="108"/>
      <c r="D128" s="109" t="s">
        <v>608</v>
      </c>
      <c r="E128" s="108" t="s">
        <v>609</v>
      </c>
      <c r="F128" s="108" t="s">
        <v>610</v>
      </c>
      <c r="G128" s="108" t="s">
        <v>611</v>
      </c>
      <c r="H128" s="108" t="s">
        <v>612</v>
      </c>
      <c r="I128" s="108" t="s">
        <v>613</v>
      </c>
      <c r="J128" s="107" t="s">
        <v>614</v>
      </c>
      <c r="K128" s="175" t="s">
        <v>646</v>
      </c>
      <c r="L128" s="176" t="s">
        <v>616</v>
      </c>
      <c r="M128" s="110" t="s">
        <v>617</v>
      </c>
      <c r="N128" s="108" t="s">
        <v>618</v>
      </c>
      <c r="O128" s="109" t="s">
        <v>619</v>
      </c>
      <c r="P128" s="108" t="s">
        <v>620</v>
      </c>
      <c r="Q128" s="45"/>
      <c r="R128" s="6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</row>
    <row r="129" spans="1:38" ht="14.25" customHeight="1">
      <c r="A129" s="111">
        <v>1</v>
      </c>
      <c r="B129" s="112">
        <v>44840</v>
      </c>
      <c r="C129" s="209"/>
      <c r="D129" s="209" t="s">
        <v>746</v>
      </c>
      <c r="E129" s="111" t="s">
        <v>647</v>
      </c>
      <c r="F129" s="111" t="s">
        <v>747</v>
      </c>
      <c r="G129" s="111">
        <v>1220</v>
      </c>
      <c r="H129" s="111"/>
      <c r="I129" s="111" t="s">
        <v>748</v>
      </c>
      <c r="J129" s="117" t="s">
        <v>624</v>
      </c>
      <c r="K129" s="117"/>
      <c r="L129" s="118"/>
      <c r="M129" s="234"/>
      <c r="N129" s="117"/>
      <c r="O129" s="117"/>
      <c r="P129" s="118" t="e">
        <f>VLOOKUP(D129,'MidCap Intra'!B98:C597,2,0)</f>
        <v>#N/A</v>
      </c>
      <c r="Q129" s="45"/>
      <c r="R129" s="45" t="s">
        <v>625</v>
      </c>
      <c r="S129" s="45"/>
      <c r="T129" s="1"/>
      <c r="U129" s="1"/>
      <c r="V129" s="1"/>
      <c r="W129" s="1"/>
      <c r="X129" s="1"/>
      <c r="Y129" s="1"/>
      <c r="Z129" s="1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</row>
    <row r="130" spans="1:38" ht="14.25" customHeight="1">
      <c r="A130" s="121">
        <v>2</v>
      </c>
      <c r="B130" s="122">
        <v>45050</v>
      </c>
      <c r="C130" s="199"/>
      <c r="D130" s="199" t="s">
        <v>156</v>
      </c>
      <c r="E130" s="121" t="s">
        <v>647</v>
      </c>
      <c r="F130" s="121">
        <v>84</v>
      </c>
      <c r="G130" s="121">
        <v>74.900000000000006</v>
      </c>
      <c r="H130" s="121">
        <v>91.5</v>
      </c>
      <c r="I130" s="121" t="s">
        <v>749</v>
      </c>
      <c r="J130" s="127" t="s">
        <v>750</v>
      </c>
      <c r="K130" s="127">
        <f>H130-F130</f>
        <v>7.5</v>
      </c>
      <c r="L130" s="128">
        <f>(F130*-0.7)/100</f>
        <v>-0.58799999999999997</v>
      </c>
      <c r="M130" s="129">
        <f>(K130+L130)/F130</f>
        <v>8.2285714285714281E-2</v>
      </c>
      <c r="N130" s="235" t="s">
        <v>628</v>
      </c>
      <c r="O130" s="130">
        <v>45086</v>
      </c>
      <c r="P130" s="122"/>
      <c r="Q130" s="45"/>
      <c r="R130" s="45" t="s">
        <v>625</v>
      </c>
      <c r="S130" s="45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45"/>
    </row>
    <row r="131" spans="1:38" ht="14.25" customHeight="1">
      <c r="A131" s="111">
        <v>3</v>
      </c>
      <c r="B131" s="112">
        <v>45071</v>
      </c>
      <c r="C131" s="209"/>
      <c r="D131" s="209" t="s">
        <v>281</v>
      </c>
      <c r="E131" s="111" t="s">
        <v>647</v>
      </c>
      <c r="F131" s="111" t="s">
        <v>751</v>
      </c>
      <c r="G131" s="111">
        <v>267</v>
      </c>
      <c r="H131" s="111"/>
      <c r="I131" s="111" t="s">
        <v>752</v>
      </c>
      <c r="J131" s="117" t="s">
        <v>624</v>
      </c>
      <c r="K131" s="117"/>
      <c r="L131" s="118"/>
      <c r="M131" s="119"/>
      <c r="N131" s="210"/>
      <c r="O131" s="236"/>
      <c r="P131" s="112"/>
      <c r="Q131" s="45"/>
      <c r="R131" s="45" t="s">
        <v>625</v>
      </c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</row>
    <row r="132" spans="1:38" ht="14.25" customHeight="1">
      <c r="A132" s="121">
        <v>4</v>
      </c>
      <c r="B132" s="122">
        <v>45077</v>
      </c>
      <c r="C132" s="199"/>
      <c r="D132" s="199" t="s">
        <v>520</v>
      </c>
      <c r="E132" s="121" t="s">
        <v>647</v>
      </c>
      <c r="F132" s="121">
        <v>1410</v>
      </c>
      <c r="G132" s="121">
        <v>1240</v>
      </c>
      <c r="H132" s="121">
        <v>1540</v>
      </c>
      <c r="I132" s="121" t="s">
        <v>634</v>
      </c>
      <c r="J132" s="127" t="s">
        <v>753</v>
      </c>
      <c r="K132" s="127">
        <f>H132-F132</f>
        <v>130</v>
      </c>
      <c r="L132" s="128">
        <f>(F132*-0.7)/100</f>
        <v>-9.8699999999999992</v>
      </c>
      <c r="M132" s="129">
        <f>(K132+L132)/F132</f>
        <v>8.519858156028369E-2</v>
      </c>
      <c r="N132" s="235" t="s">
        <v>628</v>
      </c>
      <c r="O132" s="130">
        <v>45084</v>
      </c>
      <c r="P132" s="122"/>
      <c r="Q132" s="45"/>
      <c r="R132" s="45" t="s">
        <v>625</v>
      </c>
      <c r="S132" s="4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</row>
    <row r="133" spans="1:38" ht="12.75" customHeight="1">
      <c r="A133" s="111"/>
      <c r="B133" s="112"/>
      <c r="C133" s="209"/>
      <c r="D133" s="209"/>
      <c r="E133" s="111"/>
      <c r="F133" s="111"/>
      <c r="G133" s="111"/>
      <c r="H133" s="111"/>
      <c r="I133" s="111"/>
      <c r="J133" s="117"/>
      <c r="K133" s="117"/>
      <c r="L133" s="118"/>
      <c r="M133" s="234"/>
      <c r="N133" s="117"/>
      <c r="O133" s="117"/>
      <c r="P133" s="112"/>
      <c r="R133" s="6"/>
      <c r="S133" s="1"/>
      <c r="T133" s="1"/>
      <c r="U133" s="1"/>
      <c r="V133" s="1"/>
      <c r="W133" s="1"/>
      <c r="X133" s="1"/>
      <c r="Y133" s="1"/>
    </row>
    <row r="134" spans="1:38" ht="12.75" customHeight="1">
      <c r="A134" s="156" t="s">
        <v>638</v>
      </c>
      <c r="B134" s="156"/>
      <c r="C134" s="156"/>
      <c r="D134" s="156"/>
      <c r="E134" s="45"/>
      <c r="F134" s="163" t="s">
        <v>640</v>
      </c>
      <c r="G134" s="66"/>
      <c r="H134" s="66"/>
      <c r="I134" s="66"/>
      <c r="J134" s="6"/>
      <c r="K134" s="193"/>
      <c r="L134" s="194"/>
      <c r="M134" s="6"/>
      <c r="N134" s="146"/>
      <c r="O134" s="237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38" ht="12.75" customHeight="1">
      <c r="A135" s="162" t="s">
        <v>639</v>
      </c>
      <c r="B135" s="156"/>
      <c r="C135" s="156"/>
      <c r="D135" s="156"/>
      <c r="E135" s="6"/>
      <c r="F135" s="163" t="s">
        <v>643</v>
      </c>
      <c r="G135" s="6"/>
      <c r="H135" s="6" t="s">
        <v>754</v>
      </c>
      <c r="I135" s="6"/>
      <c r="J135" s="1"/>
      <c r="K135" s="6"/>
      <c r="L135" s="6"/>
      <c r="M135" s="6"/>
      <c r="N135" s="1"/>
      <c r="O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38" ht="12.75" customHeight="1">
      <c r="A136" s="162"/>
      <c r="B136" s="156"/>
      <c r="C136" s="156"/>
      <c r="D136" s="156"/>
      <c r="E136" s="6"/>
      <c r="F136" s="163"/>
      <c r="G136" s="6"/>
      <c r="H136" s="6"/>
      <c r="I136" s="6"/>
      <c r="J136" s="1"/>
      <c r="K136" s="6"/>
      <c r="L136" s="6"/>
      <c r="M136" s="6"/>
      <c r="N136" s="1"/>
      <c r="O136" s="1"/>
      <c r="Q136" s="1"/>
      <c r="R136" s="66"/>
      <c r="S136" s="1"/>
      <c r="T136" s="1"/>
      <c r="U136" s="1"/>
      <c r="V136" s="1"/>
      <c r="W136" s="1"/>
      <c r="X136" s="1"/>
      <c r="Y136" s="1"/>
      <c r="Z136" s="1"/>
    </row>
    <row r="137" spans="1:38" ht="12.75" customHeight="1">
      <c r="A137" s="162"/>
      <c r="B137" s="156"/>
      <c r="C137" s="156"/>
      <c r="D137" s="156"/>
      <c r="E137" s="6"/>
      <c r="F137" s="163"/>
      <c r="G137" s="66"/>
      <c r="H137" s="45"/>
      <c r="I137" s="66"/>
      <c r="J137" s="6"/>
      <c r="K137" s="193"/>
      <c r="L137" s="194"/>
      <c r="M137" s="6"/>
      <c r="N137" s="146"/>
      <c r="O137" s="195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38" ht="12.75" customHeight="1">
      <c r="A138" s="162"/>
      <c r="B138" s="156"/>
      <c r="C138" s="156"/>
      <c r="D138" s="156"/>
      <c r="E138" s="6"/>
      <c r="F138" s="163"/>
      <c r="G138" s="66"/>
      <c r="H138" s="45"/>
      <c r="I138" s="66"/>
      <c r="J138" s="6"/>
      <c r="K138" s="193"/>
      <c r="L138" s="194"/>
      <c r="M138" s="6"/>
      <c r="N138" s="146"/>
      <c r="O138" s="195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38" ht="12.75" customHeight="1">
      <c r="A139" s="162"/>
      <c r="B139" s="156"/>
      <c r="C139" s="156"/>
      <c r="D139" s="156"/>
      <c r="E139" s="6"/>
      <c r="F139" s="163"/>
      <c r="G139" s="66"/>
      <c r="H139" s="45"/>
      <c r="I139" s="66"/>
      <c r="J139" s="6"/>
      <c r="K139" s="193"/>
      <c r="L139" s="194"/>
      <c r="M139" s="6"/>
      <c r="N139" s="146"/>
      <c r="O139" s="195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38" ht="12.75" customHeight="1">
      <c r="A140" s="162"/>
      <c r="B140" s="156"/>
      <c r="C140" s="156"/>
      <c r="D140" s="156"/>
      <c r="E140" s="6"/>
      <c r="F140" s="163"/>
      <c r="G140" s="66"/>
      <c r="H140" s="45"/>
      <c r="I140" s="66"/>
      <c r="J140" s="6"/>
      <c r="K140" s="193"/>
      <c r="L140" s="194"/>
      <c r="M140" s="6"/>
      <c r="N140" s="146"/>
      <c r="O140" s="195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38" ht="12.75" customHeight="1">
      <c r="A141" s="162"/>
      <c r="B141" s="156"/>
      <c r="C141" s="156"/>
      <c r="D141" s="156"/>
      <c r="E141" s="6"/>
      <c r="F141" s="163"/>
      <c r="G141" s="66"/>
      <c r="H141" s="45"/>
      <c r="I141" s="66"/>
      <c r="J141" s="6"/>
      <c r="K141" s="193"/>
      <c r="L141" s="194"/>
      <c r="M141" s="6"/>
      <c r="N141" s="146"/>
      <c r="O141" s="195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38" ht="12.75" customHeight="1">
      <c r="A142" s="162"/>
      <c r="B142" s="156"/>
      <c r="C142" s="156"/>
      <c r="D142" s="156"/>
      <c r="E142" s="6"/>
      <c r="F142" s="163"/>
      <c r="G142" s="66"/>
      <c r="H142" s="45"/>
      <c r="I142" s="66"/>
      <c r="J142" s="6"/>
      <c r="K142" s="193"/>
      <c r="L142" s="194"/>
      <c r="M142" s="6"/>
      <c r="N142" s="146"/>
      <c r="O142" s="195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38" ht="12.75" customHeight="1">
      <c r="A143" s="66"/>
      <c r="B143" s="145"/>
      <c r="C143" s="145"/>
      <c r="D143" s="45"/>
      <c r="E143" s="66"/>
      <c r="F143" s="66"/>
      <c r="G143" s="66"/>
      <c r="H143" s="45"/>
      <c r="I143" s="66"/>
      <c r="J143" s="6"/>
      <c r="K143" s="193"/>
      <c r="L143" s="194"/>
      <c r="M143" s="6"/>
      <c r="N143" s="146"/>
      <c r="O143" s="195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38" ht="38.25" customHeight="1">
      <c r="A144" s="45"/>
      <c r="B144" s="238" t="s">
        <v>755</v>
      </c>
      <c r="C144" s="238"/>
      <c r="D144" s="238"/>
      <c r="E144" s="238"/>
      <c r="F144" s="6"/>
      <c r="G144" s="6"/>
      <c r="H144" s="173"/>
      <c r="I144" s="6"/>
      <c r="J144" s="173"/>
      <c r="K144" s="174"/>
      <c r="L144" s="6"/>
      <c r="M144" s="6"/>
      <c r="N144" s="1"/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07" t="s">
        <v>16</v>
      </c>
      <c r="B145" s="108" t="s">
        <v>592</v>
      </c>
      <c r="C145" s="108"/>
      <c r="D145" s="109" t="s">
        <v>608</v>
      </c>
      <c r="E145" s="108" t="s">
        <v>609</v>
      </c>
      <c r="F145" s="108" t="s">
        <v>610</v>
      </c>
      <c r="G145" s="108" t="s">
        <v>756</v>
      </c>
      <c r="H145" s="108" t="s">
        <v>757</v>
      </c>
      <c r="I145" s="108" t="s">
        <v>613</v>
      </c>
      <c r="J145" s="239" t="s">
        <v>614</v>
      </c>
      <c r="K145" s="108" t="s">
        <v>615</v>
      </c>
      <c r="L145" s="108" t="s">
        <v>758</v>
      </c>
      <c r="M145" s="108" t="s">
        <v>618</v>
      </c>
      <c r="N145" s="109" t="s">
        <v>619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240">
        <v>1</v>
      </c>
      <c r="B146" s="241">
        <v>41579</v>
      </c>
      <c r="C146" s="241"/>
      <c r="D146" s="242" t="s">
        <v>759</v>
      </c>
      <c r="E146" s="243" t="s">
        <v>621</v>
      </c>
      <c r="F146" s="244">
        <v>82</v>
      </c>
      <c r="G146" s="243" t="s">
        <v>760</v>
      </c>
      <c r="H146" s="243">
        <v>100</v>
      </c>
      <c r="I146" s="245">
        <v>100</v>
      </c>
      <c r="J146" s="246" t="s">
        <v>761</v>
      </c>
      <c r="K146" s="247">
        <f t="shared" ref="K146:K198" si="62">H146-F146</f>
        <v>18</v>
      </c>
      <c r="L146" s="248">
        <f t="shared" ref="L146:L198" si="63">K146/F146</f>
        <v>0.21951219512195122</v>
      </c>
      <c r="M146" s="243" t="s">
        <v>628</v>
      </c>
      <c r="N146" s="249">
        <v>42657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240">
        <v>2</v>
      </c>
      <c r="B147" s="241">
        <v>41794</v>
      </c>
      <c r="C147" s="241"/>
      <c r="D147" s="242" t="s">
        <v>762</v>
      </c>
      <c r="E147" s="243" t="s">
        <v>647</v>
      </c>
      <c r="F147" s="244">
        <v>257</v>
      </c>
      <c r="G147" s="243" t="s">
        <v>760</v>
      </c>
      <c r="H147" s="243">
        <v>300</v>
      </c>
      <c r="I147" s="245">
        <v>300</v>
      </c>
      <c r="J147" s="246" t="s">
        <v>761</v>
      </c>
      <c r="K147" s="247">
        <f t="shared" si="62"/>
        <v>43</v>
      </c>
      <c r="L147" s="248">
        <f t="shared" si="63"/>
        <v>0.16731517509727625</v>
      </c>
      <c r="M147" s="243" t="s">
        <v>628</v>
      </c>
      <c r="N147" s="249">
        <v>41822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240">
        <v>3</v>
      </c>
      <c r="B148" s="241">
        <v>41828</v>
      </c>
      <c r="C148" s="241"/>
      <c r="D148" s="242" t="s">
        <v>763</v>
      </c>
      <c r="E148" s="243" t="s">
        <v>647</v>
      </c>
      <c r="F148" s="244">
        <v>393</v>
      </c>
      <c r="G148" s="243" t="s">
        <v>760</v>
      </c>
      <c r="H148" s="243">
        <v>468</v>
      </c>
      <c r="I148" s="245">
        <v>468</v>
      </c>
      <c r="J148" s="246" t="s">
        <v>761</v>
      </c>
      <c r="K148" s="247">
        <f t="shared" si="62"/>
        <v>75</v>
      </c>
      <c r="L148" s="248">
        <f t="shared" si="63"/>
        <v>0.19083969465648856</v>
      </c>
      <c r="M148" s="243" t="s">
        <v>628</v>
      </c>
      <c r="N148" s="249">
        <v>41863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240">
        <v>4</v>
      </c>
      <c r="B149" s="241">
        <v>41857</v>
      </c>
      <c r="C149" s="241"/>
      <c r="D149" s="242" t="s">
        <v>764</v>
      </c>
      <c r="E149" s="243" t="s">
        <v>647</v>
      </c>
      <c r="F149" s="244">
        <v>205</v>
      </c>
      <c r="G149" s="243" t="s">
        <v>760</v>
      </c>
      <c r="H149" s="243">
        <v>275</v>
      </c>
      <c r="I149" s="245">
        <v>250</v>
      </c>
      <c r="J149" s="246" t="s">
        <v>761</v>
      </c>
      <c r="K149" s="247">
        <f t="shared" si="62"/>
        <v>70</v>
      </c>
      <c r="L149" s="248">
        <f t="shared" si="63"/>
        <v>0.34146341463414637</v>
      </c>
      <c r="M149" s="243" t="s">
        <v>628</v>
      </c>
      <c r="N149" s="249">
        <v>41962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240">
        <v>5</v>
      </c>
      <c r="B150" s="241">
        <v>41886</v>
      </c>
      <c r="C150" s="241"/>
      <c r="D150" s="242" t="s">
        <v>765</v>
      </c>
      <c r="E150" s="243" t="s">
        <v>647</v>
      </c>
      <c r="F150" s="244">
        <v>162</v>
      </c>
      <c r="G150" s="243" t="s">
        <v>760</v>
      </c>
      <c r="H150" s="243">
        <v>190</v>
      </c>
      <c r="I150" s="245">
        <v>190</v>
      </c>
      <c r="J150" s="246" t="s">
        <v>761</v>
      </c>
      <c r="K150" s="247">
        <f t="shared" si="62"/>
        <v>28</v>
      </c>
      <c r="L150" s="248">
        <f t="shared" si="63"/>
        <v>0.1728395061728395</v>
      </c>
      <c r="M150" s="243" t="s">
        <v>628</v>
      </c>
      <c r="N150" s="249">
        <v>42006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240">
        <v>6</v>
      </c>
      <c r="B151" s="241">
        <v>41886</v>
      </c>
      <c r="C151" s="241"/>
      <c r="D151" s="242" t="s">
        <v>766</v>
      </c>
      <c r="E151" s="243" t="s">
        <v>647</v>
      </c>
      <c r="F151" s="244">
        <v>75</v>
      </c>
      <c r="G151" s="243" t="s">
        <v>760</v>
      </c>
      <c r="H151" s="243">
        <v>91.5</v>
      </c>
      <c r="I151" s="245" t="s">
        <v>749</v>
      </c>
      <c r="J151" s="246" t="s">
        <v>767</v>
      </c>
      <c r="K151" s="247">
        <f t="shared" si="62"/>
        <v>16.5</v>
      </c>
      <c r="L151" s="248">
        <f t="shared" si="63"/>
        <v>0.22</v>
      </c>
      <c r="M151" s="243" t="s">
        <v>628</v>
      </c>
      <c r="N151" s="249">
        <v>41954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240">
        <v>7</v>
      </c>
      <c r="B152" s="241">
        <v>41913</v>
      </c>
      <c r="C152" s="241"/>
      <c r="D152" s="242" t="s">
        <v>768</v>
      </c>
      <c r="E152" s="243" t="s">
        <v>647</v>
      </c>
      <c r="F152" s="244">
        <v>850</v>
      </c>
      <c r="G152" s="243" t="s">
        <v>760</v>
      </c>
      <c r="H152" s="243">
        <v>982.5</v>
      </c>
      <c r="I152" s="245">
        <v>1050</v>
      </c>
      <c r="J152" s="246" t="s">
        <v>769</v>
      </c>
      <c r="K152" s="247">
        <f t="shared" si="62"/>
        <v>132.5</v>
      </c>
      <c r="L152" s="248">
        <f t="shared" si="63"/>
        <v>0.15588235294117647</v>
      </c>
      <c r="M152" s="243" t="s">
        <v>628</v>
      </c>
      <c r="N152" s="249">
        <v>42039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240">
        <v>8</v>
      </c>
      <c r="B153" s="241">
        <v>41913</v>
      </c>
      <c r="C153" s="241"/>
      <c r="D153" s="242" t="s">
        <v>770</v>
      </c>
      <c r="E153" s="243" t="s">
        <v>647</v>
      </c>
      <c r="F153" s="244">
        <v>475</v>
      </c>
      <c r="G153" s="243" t="s">
        <v>760</v>
      </c>
      <c r="H153" s="243">
        <v>515</v>
      </c>
      <c r="I153" s="245">
        <v>600</v>
      </c>
      <c r="J153" s="246" t="s">
        <v>771</v>
      </c>
      <c r="K153" s="247">
        <f t="shared" si="62"/>
        <v>40</v>
      </c>
      <c r="L153" s="248">
        <f t="shared" si="63"/>
        <v>8.4210526315789472E-2</v>
      </c>
      <c r="M153" s="243" t="s">
        <v>628</v>
      </c>
      <c r="N153" s="249">
        <v>41939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240">
        <v>9</v>
      </c>
      <c r="B154" s="241">
        <v>41913</v>
      </c>
      <c r="C154" s="241"/>
      <c r="D154" s="242" t="s">
        <v>772</v>
      </c>
      <c r="E154" s="243" t="s">
        <v>647</v>
      </c>
      <c r="F154" s="244">
        <v>86</v>
      </c>
      <c r="G154" s="243" t="s">
        <v>760</v>
      </c>
      <c r="H154" s="243">
        <v>99</v>
      </c>
      <c r="I154" s="245">
        <v>140</v>
      </c>
      <c r="J154" s="246" t="s">
        <v>773</v>
      </c>
      <c r="K154" s="247">
        <f t="shared" si="62"/>
        <v>13</v>
      </c>
      <c r="L154" s="248">
        <f t="shared" si="63"/>
        <v>0.15116279069767441</v>
      </c>
      <c r="M154" s="243" t="s">
        <v>628</v>
      </c>
      <c r="N154" s="249">
        <v>41939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240">
        <v>10</v>
      </c>
      <c r="B155" s="241">
        <v>41926</v>
      </c>
      <c r="C155" s="241"/>
      <c r="D155" s="242" t="s">
        <v>774</v>
      </c>
      <c r="E155" s="243" t="s">
        <v>647</v>
      </c>
      <c r="F155" s="244">
        <v>496.6</v>
      </c>
      <c r="G155" s="243" t="s">
        <v>760</v>
      </c>
      <c r="H155" s="243">
        <v>621</v>
      </c>
      <c r="I155" s="245">
        <v>580</v>
      </c>
      <c r="J155" s="246" t="s">
        <v>761</v>
      </c>
      <c r="K155" s="247">
        <f t="shared" si="62"/>
        <v>124.39999999999998</v>
      </c>
      <c r="L155" s="248">
        <f t="shared" si="63"/>
        <v>0.25050342327829234</v>
      </c>
      <c r="M155" s="243" t="s">
        <v>628</v>
      </c>
      <c r="N155" s="249">
        <v>42605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240">
        <v>11</v>
      </c>
      <c r="B156" s="241">
        <v>41926</v>
      </c>
      <c r="C156" s="241"/>
      <c r="D156" s="242" t="s">
        <v>775</v>
      </c>
      <c r="E156" s="243" t="s">
        <v>647</v>
      </c>
      <c r="F156" s="244">
        <v>2481.9</v>
      </c>
      <c r="G156" s="243" t="s">
        <v>760</v>
      </c>
      <c r="H156" s="243">
        <v>2840</v>
      </c>
      <c r="I156" s="245">
        <v>2870</v>
      </c>
      <c r="J156" s="246" t="s">
        <v>776</v>
      </c>
      <c r="K156" s="247">
        <f t="shared" si="62"/>
        <v>358.09999999999991</v>
      </c>
      <c r="L156" s="248">
        <f t="shared" si="63"/>
        <v>0.14428462065353154</v>
      </c>
      <c r="M156" s="243" t="s">
        <v>628</v>
      </c>
      <c r="N156" s="249">
        <v>42017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240">
        <v>12</v>
      </c>
      <c r="B157" s="241">
        <v>41928</v>
      </c>
      <c r="C157" s="241"/>
      <c r="D157" s="242" t="s">
        <v>777</v>
      </c>
      <c r="E157" s="243" t="s">
        <v>647</v>
      </c>
      <c r="F157" s="244">
        <v>84.5</v>
      </c>
      <c r="G157" s="243" t="s">
        <v>760</v>
      </c>
      <c r="H157" s="243">
        <v>93</v>
      </c>
      <c r="I157" s="245">
        <v>110</v>
      </c>
      <c r="J157" s="246" t="s">
        <v>778</v>
      </c>
      <c r="K157" s="247">
        <f t="shared" si="62"/>
        <v>8.5</v>
      </c>
      <c r="L157" s="248">
        <f t="shared" si="63"/>
        <v>0.10059171597633136</v>
      </c>
      <c r="M157" s="243" t="s">
        <v>628</v>
      </c>
      <c r="N157" s="249">
        <v>41939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240">
        <v>13</v>
      </c>
      <c r="B158" s="241">
        <v>41928</v>
      </c>
      <c r="C158" s="241"/>
      <c r="D158" s="242" t="s">
        <v>779</v>
      </c>
      <c r="E158" s="243" t="s">
        <v>647</v>
      </c>
      <c r="F158" s="244">
        <v>401</v>
      </c>
      <c r="G158" s="243" t="s">
        <v>760</v>
      </c>
      <c r="H158" s="243">
        <v>428</v>
      </c>
      <c r="I158" s="245">
        <v>450</v>
      </c>
      <c r="J158" s="246" t="s">
        <v>780</v>
      </c>
      <c r="K158" s="247">
        <f t="shared" si="62"/>
        <v>27</v>
      </c>
      <c r="L158" s="248">
        <f t="shared" si="63"/>
        <v>6.7331670822942641E-2</v>
      </c>
      <c r="M158" s="243" t="s">
        <v>628</v>
      </c>
      <c r="N158" s="249">
        <v>42020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240">
        <v>14</v>
      </c>
      <c r="B159" s="241">
        <v>41928</v>
      </c>
      <c r="C159" s="241"/>
      <c r="D159" s="242" t="s">
        <v>781</v>
      </c>
      <c r="E159" s="243" t="s">
        <v>647</v>
      </c>
      <c r="F159" s="244">
        <v>101</v>
      </c>
      <c r="G159" s="243" t="s">
        <v>760</v>
      </c>
      <c r="H159" s="243">
        <v>112</v>
      </c>
      <c r="I159" s="245">
        <v>120</v>
      </c>
      <c r="J159" s="246" t="s">
        <v>782</v>
      </c>
      <c r="K159" s="247">
        <f t="shared" si="62"/>
        <v>11</v>
      </c>
      <c r="L159" s="248">
        <f t="shared" si="63"/>
        <v>0.10891089108910891</v>
      </c>
      <c r="M159" s="243" t="s">
        <v>628</v>
      </c>
      <c r="N159" s="249">
        <v>41939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240">
        <v>15</v>
      </c>
      <c r="B160" s="241">
        <v>41954</v>
      </c>
      <c r="C160" s="241"/>
      <c r="D160" s="242" t="s">
        <v>783</v>
      </c>
      <c r="E160" s="243" t="s">
        <v>647</v>
      </c>
      <c r="F160" s="244">
        <v>59</v>
      </c>
      <c r="G160" s="243" t="s">
        <v>760</v>
      </c>
      <c r="H160" s="243">
        <v>76</v>
      </c>
      <c r="I160" s="245">
        <v>76</v>
      </c>
      <c r="J160" s="246" t="s">
        <v>761</v>
      </c>
      <c r="K160" s="247">
        <f t="shared" si="62"/>
        <v>17</v>
      </c>
      <c r="L160" s="248">
        <f t="shared" si="63"/>
        <v>0.28813559322033899</v>
      </c>
      <c r="M160" s="243" t="s">
        <v>628</v>
      </c>
      <c r="N160" s="249">
        <v>43032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240">
        <v>16</v>
      </c>
      <c r="B161" s="241">
        <v>41954</v>
      </c>
      <c r="C161" s="241"/>
      <c r="D161" s="242" t="s">
        <v>772</v>
      </c>
      <c r="E161" s="243" t="s">
        <v>647</v>
      </c>
      <c r="F161" s="244">
        <v>99</v>
      </c>
      <c r="G161" s="243" t="s">
        <v>760</v>
      </c>
      <c r="H161" s="243">
        <v>120</v>
      </c>
      <c r="I161" s="245">
        <v>120</v>
      </c>
      <c r="J161" s="246" t="s">
        <v>693</v>
      </c>
      <c r="K161" s="247">
        <f t="shared" si="62"/>
        <v>21</v>
      </c>
      <c r="L161" s="248">
        <f t="shared" si="63"/>
        <v>0.21212121212121213</v>
      </c>
      <c r="M161" s="243" t="s">
        <v>628</v>
      </c>
      <c r="N161" s="249">
        <v>41960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240">
        <v>17</v>
      </c>
      <c r="B162" s="241">
        <v>41956</v>
      </c>
      <c r="C162" s="241"/>
      <c r="D162" s="242" t="s">
        <v>784</v>
      </c>
      <c r="E162" s="243" t="s">
        <v>647</v>
      </c>
      <c r="F162" s="244">
        <v>22</v>
      </c>
      <c r="G162" s="243" t="s">
        <v>760</v>
      </c>
      <c r="H162" s="243">
        <v>33.549999999999997</v>
      </c>
      <c r="I162" s="245">
        <v>32</v>
      </c>
      <c r="J162" s="246" t="s">
        <v>785</v>
      </c>
      <c r="K162" s="247">
        <f t="shared" si="62"/>
        <v>11.549999999999997</v>
      </c>
      <c r="L162" s="248">
        <f t="shared" si="63"/>
        <v>0.52499999999999991</v>
      </c>
      <c r="M162" s="243" t="s">
        <v>628</v>
      </c>
      <c r="N162" s="249">
        <v>42188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240">
        <v>18</v>
      </c>
      <c r="B163" s="241">
        <v>41976</v>
      </c>
      <c r="C163" s="241"/>
      <c r="D163" s="242" t="s">
        <v>786</v>
      </c>
      <c r="E163" s="243" t="s">
        <v>647</v>
      </c>
      <c r="F163" s="244">
        <v>440</v>
      </c>
      <c r="G163" s="243" t="s">
        <v>760</v>
      </c>
      <c r="H163" s="243">
        <v>520</v>
      </c>
      <c r="I163" s="245">
        <v>520</v>
      </c>
      <c r="J163" s="246" t="s">
        <v>787</v>
      </c>
      <c r="K163" s="247">
        <f t="shared" si="62"/>
        <v>80</v>
      </c>
      <c r="L163" s="248">
        <f t="shared" si="63"/>
        <v>0.18181818181818182</v>
      </c>
      <c r="M163" s="243" t="s">
        <v>628</v>
      </c>
      <c r="N163" s="249">
        <v>42208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240">
        <v>19</v>
      </c>
      <c r="B164" s="241">
        <v>41976</v>
      </c>
      <c r="C164" s="241"/>
      <c r="D164" s="242" t="s">
        <v>788</v>
      </c>
      <c r="E164" s="243" t="s">
        <v>647</v>
      </c>
      <c r="F164" s="244">
        <v>360</v>
      </c>
      <c r="G164" s="243" t="s">
        <v>760</v>
      </c>
      <c r="H164" s="243">
        <v>427</v>
      </c>
      <c r="I164" s="245">
        <v>425</v>
      </c>
      <c r="J164" s="246" t="s">
        <v>789</v>
      </c>
      <c r="K164" s="247">
        <f t="shared" si="62"/>
        <v>67</v>
      </c>
      <c r="L164" s="248">
        <f t="shared" si="63"/>
        <v>0.18611111111111112</v>
      </c>
      <c r="M164" s="243" t="s">
        <v>628</v>
      </c>
      <c r="N164" s="249">
        <v>42058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240">
        <v>20</v>
      </c>
      <c r="B165" s="241">
        <v>42012</v>
      </c>
      <c r="C165" s="241"/>
      <c r="D165" s="242" t="s">
        <v>790</v>
      </c>
      <c r="E165" s="243" t="s">
        <v>647</v>
      </c>
      <c r="F165" s="244">
        <v>360</v>
      </c>
      <c r="G165" s="243" t="s">
        <v>760</v>
      </c>
      <c r="H165" s="243">
        <v>455</v>
      </c>
      <c r="I165" s="245">
        <v>420</v>
      </c>
      <c r="J165" s="246" t="s">
        <v>791</v>
      </c>
      <c r="K165" s="247">
        <f t="shared" si="62"/>
        <v>95</v>
      </c>
      <c r="L165" s="248">
        <f t="shared" si="63"/>
        <v>0.2638888888888889</v>
      </c>
      <c r="M165" s="243" t="s">
        <v>628</v>
      </c>
      <c r="N165" s="249">
        <v>42024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240">
        <v>21</v>
      </c>
      <c r="B166" s="241">
        <v>42012</v>
      </c>
      <c r="C166" s="241"/>
      <c r="D166" s="242" t="s">
        <v>792</v>
      </c>
      <c r="E166" s="243" t="s">
        <v>647</v>
      </c>
      <c r="F166" s="244">
        <v>130</v>
      </c>
      <c r="G166" s="243"/>
      <c r="H166" s="243">
        <v>175.5</v>
      </c>
      <c r="I166" s="245">
        <v>165</v>
      </c>
      <c r="J166" s="246" t="s">
        <v>793</v>
      </c>
      <c r="K166" s="247">
        <f t="shared" si="62"/>
        <v>45.5</v>
      </c>
      <c r="L166" s="248">
        <f t="shared" si="63"/>
        <v>0.35</v>
      </c>
      <c r="M166" s="243" t="s">
        <v>628</v>
      </c>
      <c r="N166" s="249">
        <v>43088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240">
        <v>22</v>
      </c>
      <c r="B167" s="241">
        <v>42040</v>
      </c>
      <c r="C167" s="241"/>
      <c r="D167" s="242" t="s">
        <v>416</v>
      </c>
      <c r="E167" s="243" t="s">
        <v>621</v>
      </c>
      <c r="F167" s="244">
        <v>98</v>
      </c>
      <c r="G167" s="243"/>
      <c r="H167" s="243">
        <v>120</v>
      </c>
      <c r="I167" s="245">
        <v>120</v>
      </c>
      <c r="J167" s="246" t="s">
        <v>761</v>
      </c>
      <c r="K167" s="247">
        <f t="shared" si="62"/>
        <v>22</v>
      </c>
      <c r="L167" s="248">
        <f t="shared" si="63"/>
        <v>0.22448979591836735</v>
      </c>
      <c r="M167" s="243" t="s">
        <v>628</v>
      </c>
      <c r="N167" s="249">
        <v>42753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240">
        <v>23</v>
      </c>
      <c r="B168" s="241">
        <v>42040</v>
      </c>
      <c r="C168" s="241"/>
      <c r="D168" s="242" t="s">
        <v>794</v>
      </c>
      <c r="E168" s="243" t="s">
        <v>621</v>
      </c>
      <c r="F168" s="244">
        <v>196</v>
      </c>
      <c r="G168" s="243"/>
      <c r="H168" s="243">
        <v>262</v>
      </c>
      <c r="I168" s="245">
        <v>255</v>
      </c>
      <c r="J168" s="246" t="s">
        <v>761</v>
      </c>
      <c r="K168" s="247">
        <f t="shared" si="62"/>
        <v>66</v>
      </c>
      <c r="L168" s="248">
        <f t="shared" si="63"/>
        <v>0.33673469387755101</v>
      </c>
      <c r="M168" s="243" t="s">
        <v>628</v>
      </c>
      <c r="N168" s="249">
        <v>42599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250">
        <v>24</v>
      </c>
      <c r="B169" s="251">
        <v>42067</v>
      </c>
      <c r="C169" s="251"/>
      <c r="D169" s="252" t="s">
        <v>415</v>
      </c>
      <c r="E169" s="253" t="s">
        <v>621</v>
      </c>
      <c r="F169" s="254">
        <v>235</v>
      </c>
      <c r="G169" s="254"/>
      <c r="H169" s="255">
        <v>77</v>
      </c>
      <c r="I169" s="255" t="s">
        <v>795</v>
      </c>
      <c r="J169" s="256" t="s">
        <v>796</v>
      </c>
      <c r="K169" s="257">
        <f t="shared" si="62"/>
        <v>-158</v>
      </c>
      <c r="L169" s="258">
        <f t="shared" si="63"/>
        <v>-0.67234042553191486</v>
      </c>
      <c r="M169" s="254" t="s">
        <v>652</v>
      </c>
      <c r="N169" s="251">
        <v>43522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240">
        <v>25</v>
      </c>
      <c r="B170" s="241">
        <v>42067</v>
      </c>
      <c r="C170" s="241"/>
      <c r="D170" s="242" t="s">
        <v>797</v>
      </c>
      <c r="E170" s="243" t="s">
        <v>621</v>
      </c>
      <c r="F170" s="244">
        <v>185</v>
      </c>
      <c r="G170" s="243"/>
      <c r="H170" s="243">
        <v>224</v>
      </c>
      <c r="I170" s="245" t="s">
        <v>798</v>
      </c>
      <c r="J170" s="246" t="s">
        <v>761</v>
      </c>
      <c r="K170" s="247">
        <f t="shared" si="62"/>
        <v>39</v>
      </c>
      <c r="L170" s="248">
        <f t="shared" si="63"/>
        <v>0.21081081081081082</v>
      </c>
      <c r="M170" s="243" t="s">
        <v>628</v>
      </c>
      <c r="N170" s="249">
        <v>42647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250">
        <v>26</v>
      </c>
      <c r="B171" s="251">
        <v>42090</v>
      </c>
      <c r="C171" s="251"/>
      <c r="D171" s="259" t="s">
        <v>799</v>
      </c>
      <c r="E171" s="254" t="s">
        <v>621</v>
      </c>
      <c r="F171" s="254">
        <v>49.5</v>
      </c>
      <c r="G171" s="255"/>
      <c r="H171" s="255">
        <v>15.85</v>
      </c>
      <c r="I171" s="255">
        <v>67</v>
      </c>
      <c r="J171" s="256" t="s">
        <v>800</v>
      </c>
      <c r="K171" s="255">
        <f t="shared" si="62"/>
        <v>-33.65</v>
      </c>
      <c r="L171" s="260">
        <f t="shared" si="63"/>
        <v>-0.67979797979797973</v>
      </c>
      <c r="M171" s="254" t="s">
        <v>652</v>
      </c>
      <c r="N171" s="261">
        <v>43627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240">
        <v>27</v>
      </c>
      <c r="B172" s="241">
        <v>42093</v>
      </c>
      <c r="C172" s="241"/>
      <c r="D172" s="242" t="s">
        <v>801</v>
      </c>
      <c r="E172" s="243" t="s">
        <v>621</v>
      </c>
      <c r="F172" s="244">
        <v>183.5</v>
      </c>
      <c r="G172" s="243"/>
      <c r="H172" s="243">
        <v>219</v>
      </c>
      <c r="I172" s="245">
        <v>218</v>
      </c>
      <c r="J172" s="246" t="s">
        <v>802</v>
      </c>
      <c r="K172" s="247">
        <f t="shared" si="62"/>
        <v>35.5</v>
      </c>
      <c r="L172" s="248">
        <f t="shared" si="63"/>
        <v>0.19346049046321526</v>
      </c>
      <c r="M172" s="243" t="s">
        <v>628</v>
      </c>
      <c r="N172" s="249">
        <v>42103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240">
        <v>28</v>
      </c>
      <c r="B173" s="241">
        <v>42114</v>
      </c>
      <c r="C173" s="241"/>
      <c r="D173" s="242" t="s">
        <v>803</v>
      </c>
      <c r="E173" s="243" t="s">
        <v>621</v>
      </c>
      <c r="F173" s="244">
        <f>(227+237)/2</f>
        <v>232</v>
      </c>
      <c r="G173" s="243"/>
      <c r="H173" s="243">
        <v>298</v>
      </c>
      <c r="I173" s="245">
        <v>298</v>
      </c>
      <c r="J173" s="246" t="s">
        <v>761</v>
      </c>
      <c r="K173" s="247">
        <f t="shared" si="62"/>
        <v>66</v>
      </c>
      <c r="L173" s="248">
        <f t="shared" si="63"/>
        <v>0.28448275862068967</v>
      </c>
      <c r="M173" s="243" t="s">
        <v>628</v>
      </c>
      <c r="N173" s="249">
        <v>42823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240">
        <v>29</v>
      </c>
      <c r="B174" s="241">
        <v>42128</v>
      </c>
      <c r="C174" s="241"/>
      <c r="D174" s="242" t="s">
        <v>804</v>
      </c>
      <c r="E174" s="243" t="s">
        <v>647</v>
      </c>
      <c r="F174" s="244">
        <v>385</v>
      </c>
      <c r="G174" s="243"/>
      <c r="H174" s="243">
        <f>212.5+331</f>
        <v>543.5</v>
      </c>
      <c r="I174" s="245">
        <v>510</v>
      </c>
      <c r="J174" s="246" t="s">
        <v>805</v>
      </c>
      <c r="K174" s="247">
        <f t="shared" si="62"/>
        <v>158.5</v>
      </c>
      <c r="L174" s="248">
        <f t="shared" si="63"/>
        <v>0.41168831168831171</v>
      </c>
      <c r="M174" s="243" t="s">
        <v>628</v>
      </c>
      <c r="N174" s="249">
        <v>42235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40">
        <v>30</v>
      </c>
      <c r="B175" s="241">
        <v>42128</v>
      </c>
      <c r="C175" s="241"/>
      <c r="D175" s="242" t="s">
        <v>806</v>
      </c>
      <c r="E175" s="243" t="s">
        <v>647</v>
      </c>
      <c r="F175" s="244">
        <v>115.5</v>
      </c>
      <c r="G175" s="243"/>
      <c r="H175" s="243">
        <v>146</v>
      </c>
      <c r="I175" s="245">
        <v>142</v>
      </c>
      <c r="J175" s="246" t="s">
        <v>807</v>
      </c>
      <c r="K175" s="247">
        <f t="shared" si="62"/>
        <v>30.5</v>
      </c>
      <c r="L175" s="248">
        <f t="shared" si="63"/>
        <v>0.26406926406926406</v>
      </c>
      <c r="M175" s="243" t="s">
        <v>628</v>
      </c>
      <c r="N175" s="249">
        <v>42202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40">
        <v>31</v>
      </c>
      <c r="B176" s="241">
        <v>42151</v>
      </c>
      <c r="C176" s="241"/>
      <c r="D176" s="242" t="s">
        <v>565</v>
      </c>
      <c r="E176" s="243" t="s">
        <v>647</v>
      </c>
      <c r="F176" s="244">
        <v>237.5</v>
      </c>
      <c r="G176" s="243"/>
      <c r="H176" s="243">
        <v>279.5</v>
      </c>
      <c r="I176" s="245">
        <v>278</v>
      </c>
      <c r="J176" s="246" t="s">
        <v>761</v>
      </c>
      <c r="K176" s="247">
        <f t="shared" si="62"/>
        <v>42</v>
      </c>
      <c r="L176" s="248">
        <f t="shared" si="63"/>
        <v>0.17684210526315788</v>
      </c>
      <c r="M176" s="243" t="s">
        <v>628</v>
      </c>
      <c r="N176" s="249">
        <v>42222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40">
        <v>32</v>
      </c>
      <c r="B177" s="241">
        <v>42174</v>
      </c>
      <c r="C177" s="241"/>
      <c r="D177" s="242" t="s">
        <v>779</v>
      </c>
      <c r="E177" s="243" t="s">
        <v>621</v>
      </c>
      <c r="F177" s="244">
        <v>340</v>
      </c>
      <c r="G177" s="243"/>
      <c r="H177" s="243">
        <v>448</v>
      </c>
      <c r="I177" s="245">
        <v>448</v>
      </c>
      <c r="J177" s="246" t="s">
        <v>761</v>
      </c>
      <c r="K177" s="247">
        <f t="shared" si="62"/>
        <v>108</v>
      </c>
      <c r="L177" s="248">
        <f t="shared" si="63"/>
        <v>0.31764705882352939</v>
      </c>
      <c r="M177" s="243" t="s">
        <v>628</v>
      </c>
      <c r="N177" s="249">
        <v>43018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40">
        <v>33</v>
      </c>
      <c r="B178" s="241">
        <v>42191</v>
      </c>
      <c r="C178" s="241"/>
      <c r="D178" s="242" t="s">
        <v>808</v>
      </c>
      <c r="E178" s="243" t="s">
        <v>621</v>
      </c>
      <c r="F178" s="244">
        <v>390</v>
      </c>
      <c r="G178" s="243"/>
      <c r="H178" s="243">
        <v>460</v>
      </c>
      <c r="I178" s="245">
        <v>460</v>
      </c>
      <c r="J178" s="246" t="s">
        <v>761</v>
      </c>
      <c r="K178" s="247">
        <f t="shared" si="62"/>
        <v>70</v>
      </c>
      <c r="L178" s="248">
        <f t="shared" si="63"/>
        <v>0.17948717948717949</v>
      </c>
      <c r="M178" s="243" t="s">
        <v>628</v>
      </c>
      <c r="N178" s="249">
        <v>42478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50">
        <v>34</v>
      </c>
      <c r="B179" s="251">
        <v>42195</v>
      </c>
      <c r="C179" s="251"/>
      <c r="D179" s="252" t="s">
        <v>809</v>
      </c>
      <c r="E179" s="253" t="s">
        <v>621</v>
      </c>
      <c r="F179" s="254">
        <v>122.5</v>
      </c>
      <c r="G179" s="254"/>
      <c r="H179" s="255">
        <v>61</v>
      </c>
      <c r="I179" s="255">
        <v>172</v>
      </c>
      <c r="J179" s="256" t="s">
        <v>810</v>
      </c>
      <c r="K179" s="257">
        <f t="shared" si="62"/>
        <v>-61.5</v>
      </c>
      <c r="L179" s="258">
        <f t="shared" si="63"/>
        <v>-0.50204081632653064</v>
      </c>
      <c r="M179" s="254" t="s">
        <v>652</v>
      </c>
      <c r="N179" s="251">
        <v>43333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40">
        <v>35</v>
      </c>
      <c r="B180" s="241">
        <v>42219</v>
      </c>
      <c r="C180" s="241"/>
      <c r="D180" s="242" t="s">
        <v>811</v>
      </c>
      <c r="E180" s="243" t="s">
        <v>621</v>
      </c>
      <c r="F180" s="244">
        <v>297.5</v>
      </c>
      <c r="G180" s="243"/>
      <c r="H180" s="243">
        <v>350</v>
      </c>
      <c r="I180" s="245">
        <v>360</v>
      </c>
      <c r="J180" s="246" t="s">
        <v>812</v>
      </c>
      <c r="K180" s="247">
        <f t="shared" si="62"/>
        <v>52.5</v>
      </c>
      <c r="L180" s="248">
        <f t="shared" si="63"/>
        <v>0.17647058823529413</v>
      </c>
      <c r="M180" s="243" t="s">
        <v>628</v>
      </c>
      <c r="N180" s="249">
        <v>42232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40">
        <v>36</v>
      </c>
      <c r="B181" s="241">
        <v>42219</v>
      </c>
      <c r="C181" s="241"/>
      <c r="D181" s="242" t="s">
        <v>813</v>
      </c>
      <c r="E181" s="243" t="s">
        <v>621</v>
      </c>
      <c r="F181" s="244">
        <v>115.5</v>
      </c>
      <c r="G181" s="243"/>
      <c r="H181" s="243">
        <v>149</v>
      </c>
      <c r="I181" s="245">
        <v>140</v>
      </c>
      <c r="J181" s="246" t="s">
        <v>814</v>
      </c>
      <c r="K181" s="247">
        <f t="shared" si="62"/>
        <v>33.5</v>
      </c>
      <c r="L181" s="248">
        <f t="shared" si="63"/>
        <v>0.29004329004329005</v>
      </c>
      <c r="M181" s="243" t="s">
        <v>628</v>
      </c>
      <c r="N181" s="249">
        <v>42740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40">
        <v>37</v>
      </c>
      <c r="B182" s="241">
        <v>42251</v>
      </c>
      <c r="C182" s="241"/>
      <c r="D182" s="242" t="s">
        <v>565</v>
      </c>
      <c r="E182" s="243" t="s">
        <v>621</v>
      </c>
      <c r="F182" s="244">
        <v>226</v>
      </c>
      <c r="G182" s="243"/>
      <c r="H182" s="243">
        <v>292</v>
      </c>
      <c r="I182" s="245">
        <v>292</v>
      </c>
      <c r="J182" s="246" t="s">
        <v>815</v>
      </c>
      <c r="K182" s="247">
        <f t="shared" si="62"/>
        <v>66</v>
      </c>
      <c r="L182" s="248">
        <f t="shared" si="63"/>
        <v>0.29203539823008851</v>
      </c>
      <c r="M182" s="243" t="s">
        <v>628</v>
      </c>
      <c r="N182" s="249">
        <v>42286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40">
        <v>38</v>
      </c>
      <c r="B183" s="241">
        <v>42254</v>
      </c>
      <c r="C183" s="241"/>
      <c r="D183" s="242" t="s">
        <v>803</v>
      </c>
      <c r="E183" s="243" t="s">
        <v>621</v>
      </c>
      <c r="F183" s="244">
        <v>232.5</v>
      </c>
      <c r="G183" s="243"/>
      <c r="H183" s="243">
        <v>312.5</v>
      </c>
      <c r="I183" s="245">
        <v>310</v>
      </c>
      <c r="J183" s="246" t="s">
        <v>761</v>
      </c>
      <c r="K183" s="247">
        <f t="shared" si="62"/>
        <v>80</v>
      </c>
      <c r="L183" s="248">
        <f t="shared" si="63"/>
        <v>0.34408602150537637</v>
      </c>
      <c r="M183" s="243" t="s">
        <v>628</v>
      </c>
      <c r="N183" s="249">
        <v>42823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40">
        <v>39</v>
      </c>
      <c r="B184" s="241">
        <v>42268</v>
      </c>
      <c r="C184" s="241"/>
      <c r="D184" s="242" t="s">
        <v>816</v>
      </c>
      <c r="E184" s="243" t="s">
        <v>621</v>
      </c>
      <c r="F184" s="244">
        <v>196.5</v>
      </c>
      <c r="G184" s="243"/>
      <c r="H184" s="243">
        <v>238</v>
      </c>
      <c r="I184" s="245">
        <v>238</v>
      </c>
      <c r="J184" s="246" t="s">
        <v>815</v>
      </c>
      <c r="K184" s="247">
        <f t="shared" si="62"/>
        <v>41.5</v>
      </c>
      <c r="L184" s="248">
        <f t="shared" si="63"/>
        <v>0.21119592875318066</v>
      </c>
      <c r="M184" s="243" t="s">
        <v>628</v>
      </c>
      <c r="N184" s="249">
        <v>42291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40">
        <v>40</v>
      </c>
      <c r="B185" s="241">
        <v>42271</v>
      </c>
      <c r="C185" s="241"/>
      <c r="D185" s="242" t="s">
        <v>759</v>
      </c>
      <c r="E185" s="243" t="s">
        <v>621</v>
      </c>
      <c r="F185" s="244">
        <v>65</v>
      </c>
      <c r="G185" s="243"/>
      <c r="H185" s="243">
        <v>82</v>
      </c>
      <c r="I185" s="245">
        <v>82</v>
      </c>
      <c r="J185" s="246" t="s">
        <v>815</v>
      </c>
      <c r="K185" s="247">
        <f t="shared" si="62"/>
        <v>17</v>
      </c>
      <c r="L185" s="248">
        <f t="shared" si="63"/>
        <v>0.26153846153846155</v>
      </c>
      <c r="M185" s="243" t="s">
        <v>628</v>
      </c>
      <c r="N185" s="249">
        <v>42578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40">
        <v>41</v>
      </c>
      <c r="B186" s="241">
        <v>42291</v>
      </c>
      <c r="C186" s="241"/>
      <c r="D186" s="242" t="s">
        <v>817</v>
      </c>
      <c r="E186" s="243" t="s">
        <v>621</v>
      </c>
      <c r="F186" s="244">
        <v>144</v>
      </c>
      <c r="G186" s="243"/>
      <c r="H186" s="243">
        <v>182.5</v>
      </c>
      <c r="I186" s="245">
        <v>181</v>
      </c>
      <c r="J186" s="246" t="s">
        <v>815</v>
      </c>
      <c r="K186" s="247">
        <f t="shared" si="62"/>
        <v>38.5</v>
      </c>
      <c r="L186" s="248">
        <f t="shared" si="63"/>
        <v>0.2673611111111111</v>
      </c>
      <c r="M186" s="243" t="s">
        <v>628</v>
      </c>
      <c r="N186" s="249">
        <v>42817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40">
        <v>42</v>
      </c>
      <c r="B187" s="241">
        <v>42291</v>
      </c>
      <c r="C187" s="241"/>
      <c r="D187" s="242" t="s">
        <v>818</v>
      </c>
      <c r="E187" s="243" t="s">
        <v>621</v>
      </c>
      <c r="F187" s="244">
        <v>264</v>
      </c>
      <c r="G187" s="243"/>
      <c r="H187" s="243">
        <v>311</v>
      </c>
      <c r="I187" s="245">
        <v>311</v>
      </c>
      <c r="J187" s="246" t="s">
        <v>815</v>
      </c>
      <c r="K187" s="247">
        <f t="shared" si="62"/>
        <v>47</v>
      </c>
      <c r="L187" s="248">
        <f t="shared" si="63"/>
        <v>0.17803030303030304</v>
      </c>
      <c r="M187" s="243" t="s">
        <v>628</v>
      </c>
      <c r="N187" s="249">
        <v>42604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40">
        <v>43</v>
      </c>
      <c r="B188" s="241">
        <v>42318</v>
      </c>
      <c r="C188" s="241"/>
      <c r="D188" s="242" t="s">
        <v>819</v>
      </c>
      <c r="E188" s="243" t="s">
        <v>647</v>
      </c>
      <c r="F188" s="244">
        <v>549.5</v>
      </c>
      <c r="G188" s="243"/>
      <c r="H188" s="243">
        <v>630</v>
      </c>
      <c r="I188" s="245">
        <v>630</v>
      </c>
      <c r="J188" s="246" t="s">
        <v>815</v>
      </c>
      <c r="K188" s="247">
        <f t="shared" si="62"/>
        <v>80.5</v>
      </c>
      <c r="L188" s="248">
        <f t="shared" si="63"/>
        <v>0.1464968152866242</v>
      </c>
      <c r="M188" s="243" t="s">
        <v>628</v>
      </c>
      <c r="N188" s="249">
        <v>42419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40">
        <v>44</v>
      </c>
      <c r="B189" s="241">
        <v>42342</v>
      </c>
      <c r="C189" s="241"/>
      <c r="D189" s="242" t="s">
        <v>820</v>
      </c>
      <c r="E189" s="243" t="s">
        <v>621</v>
      </c>
      <c r="F189" s="244">
        <v>1027.5</v>
      </c>
      <c r="G189" s="243"/>
      <c r="H189" s="243">
        <v>1315</v>
      </c>
      <c r="I189" s="245">
        <v>1250</v>
      </c>
      <c r="J189" s="246" t="s">
        <v>815</v>
      </c>
      <c r="K189" s="247">
        <f t="shared" si="62"/>
        <v>287.5</v>
      </c>
      <c r="L189" s="248">
        <f t="shared" si="63"/>
        <v>0.27980535279805352</v>
      </c>
      <c r="M189" s="243" t="s">
        <v>628</v>
      </c>
      <c r="N189" s="249">
        <v>43244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40">
        <v>45</v>
      </c>
      <c r="B190" s="241">
        <v>42367</v>
      </c>
      <c r="C190" s="241"/>
      <c r="D190" s="242" t="s">
        <v>821</v>
      </c>
      <c r="E190" s="243" t="s">
        <v>621</v>
      </c>
      <c r="F190" s="244">
        <v>465</v>
      </c>
      <c r="G190" s="243"/>
      <c r="H190" s="243">
        <v>540</v>
      </c>
      <c r="I190" s="245">
        <v>540</v>
      </c>
      <c r="J190" s="246" t="s">
        <v>815</v>
      </c>
      <c r="K190" s="247">
        <f t="shared" si="62"/>
        <v>75</v>
      </c>
      <c r="L190" s="248">
        <f t="shared" si="63"/>
        <v>0.16129032258064516</v>
      </c>
      <c r="M190" s="243" t="s">
        <v>628</v>
      </c>
      <c r="N190" s="249">
        <v>42530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40">
        <v>46</v>
      </c>
      <c r="B191" s="241">
        <v>42380</v>
      </c>
      <c r="C191" s="241"/>
      <c r="D191" s="242" t="s">
        <v>416</v>
      </c>
      <c r="E191" s="243" t="s">
        <v>647</v>
      </c>
      <c r="F191" s="244">
        <v>81</v>
      </c>
      <c r="G191" s="243"/>
      <c r="H191" s="243">
        <v>110</v>
      </c>
      <c r="I191" s="245">
        <v>110</v>
      </c>
      <c r="J191" s="246" t="s">
        <v>815</v>
      </c>
      <c r="K191" s="247">
        <f t="shared" si="62"/>
        <v>29</v>
      </c>
      <c r="L191" s="248">
        <f t="shared" si="63"/>
        <v>0.35802469135802467</v>
      </c>
      <c r="M191" s="243" t="s">
        <v>628</v>
      </c>
      <c r="N191" s="249">
        <v>42745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40">
        <v>47</v>
      </c>
      <c r="B192" s="241">
        <v>42382</v>
      </c>
      <c r="C192" s="241"/>
      <c r="D192" s="242" t="s">
        <v>822</v>
      </c>
      <c r="E192" s="243" t="s">
        <v>647</v>
      </c>
      <c r="F192" s="244">
        <v>417.5</v>
      </c>
      <c r="G192" s="243"/>
      <c r="H192" s="243">
        <v>547</v>
      </c>
      <c r="I192" s="245">
        <v>535</v>
      </c>
      <c r="J192" s="246" t="s">
        <v>815</v>
      </c>
      <c r="K192" s="247">
        <f t="shared" si="62"/>
        <v>129.5</v>
      </c>
      <c r="L192" s="248">
        <f t="shared" si="63"/>
        <v>0.31017964071856285</v>
      </c>
      <c r="M192" s="243" t="s">
        <v>628</v>
      </c>
      <c r="N192" s="249">
        <v>42578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40">
        <v>48</v>
      </c>
      <c r="B193" s="241">
        <v>42408</v>
      </c>
      <c r="C193" s="241"/>
      <c r="D193" s="242" t="s">
        <v>823</v>
      </c>
      <c r="E193" s="243" t="s">
        <v>621</v>
      </c>
      <c r="F193" s="244">
        <v>650</v>
      </c>
      <c r="G193" s="243"/>
      <c r="H193" s="243">
        <v>800</v>
      </c>
      <c r="I193" s="245">
        <v>800</v>
      </c>
      <c r="J193" s="246" t="s">
        <v>815</v>
      </c>
      <c r="K193" s="247">
        <f t="shared" si="62"/>
        <v>150</v>
      </c>
      <c r="L193" s="248">
        <f t="shared" si="63"/>
        <v>0.23076923076923078</v>
      </c>
      <c r="M193" s="243" t="s">
        <v>628</v>
      </c>
      <c r="N193" s="249">
        <v>43154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40">
        <v>49</v>
      </c>
      <c r="B194" s="241">
        <v>42433</v>
      </c>
      <c r="C194" s="241"/>
      <c r="D194" s="242" t="s">
        <v>239</v>
      </c>
      <c r="E194" s="243" t="s">
        <v>621</v>
      </c>
      <c r="F194" s="244">
        <v>437.5</v>
      </c>
      <c r="G194" s="243"/>
      <c r="H194" s="243">
        <v>504.5</v>
      </c>
      <c r="I194" s="245">
        <v>522</v>
      </c>
      <c r="J194" s="246" t="s">
        <v>824</v>
      </c>
      <c r="K194" s="247">
        <f t="shared" si="62"/>
        <v>67</v>
      </c>
      <c r="L194" s="248">
        <f t="shared" si="63"/>
        <v>0.15314285714285714</v>
      </c>
      <c r="M194" s="243" t="s">
        <v>628</v>
      </c>
      <c r="N194" s="249">
        <v>42480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40">
        <v>50</v>
      </c>
      <c r="B195" s="241">
        <v>42438</v>
      </c>
      <c r="C195" s="241"/>
      <c r="D195" s="242" t="s">
        <v>825</v>
      </c>
      <c r="E195" s="243" t="s">
        <v>621</v>
      </c>
      <c r="F195" s="244">
        <v>189.5</v>
      </c>
      <c r="G195" s="243"/>
      <c r="H195" s="243">
        <v>218</v>
      </c>
      <c r="I195" s="245">
        <v>218</v>
      </c>
      <c r="J195" s="246" t="s">
        <v>815</v>
      </c>
      <c r="K195" s="247">
        <f t="shared" si="62"/>
        <v>28.5</v>
      </c>
      <c r="L195" s="248">
        <f t="shared" si="63"/>
        <v>0.15039577836411611</v>
      </c>
      <c r="M195" s="243" t="s">
        <v>628</v>
      </c>
      <c r="N195" s="249">
        <v>43034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50">
        <v>51</v>
      </c>
      <c r="B196" s="251">
        <v>42471</v>
      </c>
      <c r="C196" s="251"/>
      <c r="D196" s="259" t="s">
        <v>826</v>
      </c>
      <c r="E196" s="254" t="s">
        <v>621</v>
      </c>
      <c r="F196" s="254">
        <v>36.5</v>
      </c>
      <c r="G196" s="255"/>
      <c r="H196" s="255">
        <v>15.85</v>
      </c>
      <c r="I196" s="255">
        <v>60</v>
      </c>
      <c r="J196" s="256" t="s">
        <v>827</v>
      </c>
      <c r="K196" s="257">
        <f t="shared" si="62"/>
        <v>-20.65</v>
      </c>
      <c r="L196" s="258">
        <f t="shared" si="63"/>
        <v>-0.5657534246575342</v>
      </c>
      <c r="M196" s="254" t="s">
        <v>652</v>
      </c>
      <c r="N196" s="262">
        <v>43627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40">
        <v>52</v>
      </c>
      <c r="B197" s="241">
        <v>42472</v>
      </c>
      <c r="C197" s="241"/>
      <c r="D197" s="242" t="s">
        <v>828</v>
      </c>
      <c r="E197" s="243" t="s">
        <v>621</v>
      </c>
      <c r="F197" s="244">
        <v>93</v>
      </c>
      <c r="G197" s="243"/>
      <c r="H197" s="243">
        <v>149</v>
      </c>
      <c r="I197" s="245">
        <v>140</v>
      </c>
      <c r="J197" s="246" t="s">
        <v>829</v>
      </c>
      <c r="K197" s="247">
        <f t="shared" si="62"/>
        <v>56</v>
      </c>
      <c r="L197" s="248">
        <f t="shared" si="63"/>
        <v>0.60215053763440862</v>
      </c>
      <c r="M197" s="243" t="s">
        <v>628</v>
      </c>
      <c r="N197" s="249">
        <v>42740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40">
        <v>53</v>
      </c>
      <c r="B198" s="241">
        <v>42472</v>
      </c>
      <c r="C198" s="241"/>
      <c r="D198" s="242" t="s">
        <v>830</v>
      </c>
      <c r="E198" s="243" t="s">
        <v>621</v>
      </c>
      <c r="F198" s="244">
        <v>130</v>
      </c>
      <c r="G198" s="243"/>
      <c r="H198" s="243">
        <v>150</v>
      </c>
      <c r="I198" s="245" t="s">
        <v>831</v>
      </c>
      <c r="J198" s="246" t="s">
        <v>815</v>
      </c>
      <c r="K198" s="247">
        <f t="shared" si="62"/>
        <v>20</v>
      </c>
      <c r="L198" s="248">
        <f t="shared" si="63"/>
        <v>0.15384615384615385</v>
      </c>
      <c r="M198" s="243" t="s">
        <v>628</v>
      </c>
      <c r="N198" s="249">
        <v>42564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40">
        <v>54</v>
      </c>
      <c r="B199" s="241">
        <v>42473</v>
      </c>
      <c r="C199" s="241"/>
      <c r="D199" s="242" t="s">
        <v>832</v>
      </c>
      <c r="E199" s="243" t="s">
        <v>621</v>
      </c>
      <c r="F199" s="244">
        <v>196</v>
      </c>
      <c r="G199" s="243"/>
      <c r="H199" s="243">
        <v>299</v>
      </c>
      <c r="I199" s="245">
        <v>299</v>
      </c>
      <c r="J199" s="246" t="s">
        <v>815</v>
      </c>
      <c r="K199" s="247">
        <v>103</v>
      </c>
      <c r="L199" s="248">
        <v>0.52551020408163296</v>
      </c>
      <c r="M199" s="243" t="s">
        <v>628</v>
      </c>
      <c r="N199" s="249">
        <v>42620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40">
        <v>55</v>
      </c>
      <c r="B200" s="241">
        <v>42473</v>
      </c>
      <c r="C200" s="241"/>
      <c r="D200" s="242" t="s">
        <v>833</v>
      </c>
      <c r="E200" s="243" t="s">
        <v>621</v>
      </c>
      <c r="F200" s="244">
        <v>88</v>
      </c>
      <c r="G200" s="243"/>
      <c r="H200" s="243">
        <v>103</v>
      </c>
      <c r="I200" s="245">
        <v>103</v>
      </c>
      <c r="J200" s="246" t="s">
        <v>815</v>
      </c>
      <c r="K200" s="247">
        <v>15</v>
      </c>
      <c r="L200" s="248">
        <v>0.170454545454545</v>
      </c>
      <c r="M200" s="243" t="s">
        <v>628</v>
      </c>
      <c r="N200" s="249">
        <v>42530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40">
        <v>56</v>
      </c>
      <c r="B201" s="241">
        <v>42492</v>
      </c>
      <c r="C201" s="241"/>
      <c r="D201" s="242" t="s">
        <v>834</v>
      </c>
      <c r="E201" s="243" t="s">
        <v>621</v>
      </c>
      <c r="F201" s="244">
        <v>127.5</v>
      </c>
      <c r="G201" s="243"/>
      <c r="H201" s="243">
        <v>148</v>
      </c>
      <c r="I201" s="245" t="s">
        <v>835</v>
      </c>
      <c r="J201" s="246" t="s">
        <v>815</v>
      </c>
      <c r="K201" s="247">
        <f t="shared" ref="K201:K205" si="64">H201-F201</f>
        <v>20.5</v>
      </c>
      <c r="L201" s="248">
        <f t="shared" ref="L201:L205" si="65">K201/F201</f>
        <v>0.16078431372549021</v>
      </c>
      <c r="M201" s="243" t="s">
        <v>628</v>
      </c>
      <c r="N201" s="249">
        <v>42564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40">
        <v>57</v>
      </c>
      <c r="B202" s="241">
        <v>42493</v>
      </c>
      <c r="C202" s="241"/>
      <c r="D202" s="242" t="s">
        <v>836</v>
      </c>
      <c r="E202" s="243" t="s">
        <v>621</v>
      </c>
      <c r="F202" s="244">
        <v>675</v>
      </c>
      <c r="G202" s="243"/>
      <c r="H202" s="243">
        <v>815</v>
      </c>
      <c r="I202" s="245" t="s">
        <v>837</v>
      </c>
      <c r="J202" s="246" t="s">
        <v>815</v>
      </c>
      <c r="K202" s="247">
        <f t="shared" si="64"/>
        <v>140</v>
      </c>
      <c r="L202" s="248">
        <f t="shared" si="65"/>
        <v>0.2074074074074074</v>
      </c>
      <c r="M202" s="243" t="s">
        <v>628</v>
      </c>
      <c r="N202" s="249">
        <v>43154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50">
        <v>58</v>
      </c>
      <c r="B203" s="251">
        <v>42522</v>
      </c>
      <c r="C203" s="251"/>
      <c r="D203" s="252" t="s">
        <v>838</v>
      </c>
      <c r="E203" s="253" t="s">
        <v>621</v>
      </c>
      <c r="F203" s="254">
        <v>500</v>
      </c>
      <c r="G203" s="254"/>
      <c r="H203" s="255">
        <v>232.5</v>
      </c>
      <c r="I203" s="255" t="s">
        <v>839</v>
      </c>
      <c r="J203" s="256" t="s">
        <v>840</v>
      </c>
      <c r="K203" s="257">
        <f t="shared" si="64"/>
        <v>-267.5</v>
      </c>
      <c r="L203" s="258">
        <f t="shared" si="65"/>
        <v>-0.53500000000000003</v>
      </c>
      <c r="M203" s="254" t="s">
        <v>652</v>
      </c>
      <c r="N203" s="251">
        <v>43735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40">
        <v>59</v>
      </c>
      <c r="B204" s="241">
        <v>42527</v>
      </c>
      <c r="C204" s="241"/>
      <c r="D204" s="242" t="s">
        <v>567</v>
      </c>
      <c r="E204" s="243" t="s">
        <v>621</v>
      </c>
      <c r="F204" s="244">
        <v>110</v>
      </c>
      <c r="G204" s="243"/>
      <c r="H204" s="243">
        <v>126.5</v>
      </c>
      <c r="I204" s="245">
        <v>125</v>
      </c>
      <c r="J204" s="246" t="s">
        <v>767</v>
      </c>
      <c r="K204" s="247">
        <f t="shared" si="64"/>
        <v>16.5</v>
      </c>
      <c r="L204" s="248">
        <f t="shared" si="65"/>
        <v>0.15</v>
      </c>
      <c r="M204" s="243" t="s">
        <v>628</v>
      </c>
      <c r="N204" s="249">
        <v>42552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40">
        <v>60</v>
      </c>
      <c r="B205" s="241">
        <v>42538</v>
      </c>
      <c r="C205" s="241"/>
      <c r="D205" s="242" t="s">
        <v>841</v>
      </c>
      <c r="E205" s="243" t="s">
        <v>621</v>
      </c>
      <c r="F205" s="244">
        <v>44</v>
      </c>
      <c r="G205" s="243"/>
      <c r="H205" s="243">
        <v>69.5</v>
      </c>
      <c r="I205" s="245">
        <v>69.5</v>
      </c>
      <c r="J205" s="246" t="s">
        <v>842</v>
      </c>
      <c r="K205" s="247">
        <f t="shared" si="64"/>
        <v>25.5</v>
      </c>
      <c r="L205" s="248">
        <f t="shared" si="65"/>
        <v>0.57954545454545459</v>
      </c>
      <c r="M205" s="243" t="s">
        <v>628</v>
      </c>
      <c r="N205" s="249">
        <v>42977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40">
        <v>61</v>
      </c>
      <c r="B206" s="241">
        <v>42549</v>
      </c>
      <c r="C206" s="241"/>
      <c r="D206" s="242" t="s">
        <v>843</v>
      </c>
      <c r="E206" s="243" t="s">
        <v>621</v>
      </c>
      <c r="F206" s="244">
        <v>262.5</v>
      </c>
      <c r="G206" s="243"/>
      <c r="H206" s="243">
        <v>340</v>
      </c>
      <c r="I206" s="245">
        <v>333</v>
      </c>
      <c r="J206" s="246" t="s">
        <v>844</v>
      </c>
      <c r="K206" s="247">
        <v>77.5</v>
      </c>
      <c r="L206" s="248">
        <v>0.29523809523809502</v>
      </c>
      <c r="M206" s="243" t="s">
        <v>628</v>
      </c>
      <c r="N206" s="249">
        <v>43017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40">
        <v>62</v>
      </c>
      <c r="B207" s="241">
        <v>42549</v>
      </c>
      <c r="C207" s="241"/>
      <c r="D207" s="242" t="s">
        <v>845</v>
      </c>
      <c r="E207" s="243" t="s">
        <v>621</v>
      </c>
      <c r="F207" s="244">
        <v>840</v>
      </c>
      <c r="G207" s="243"/>
      <c r="H207" s="243">
        <v>1230</v>
      </c>
      <c r="I207" s="245">
        <v>1230</v>
      </c>
      <c r="J207" s="246" t="s">
        <v>815</v>
      </c>
      <c r="K207" s="247">
        <v>390</v>
      </c>
      <c r="L207" s="248">
        <v>0.46428571428571402</v>
      </c>
      <c r="M207" s="243" t="s">
        <v>628</v>
      </c>
      <c r="N207" s="249">
        <v>42649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63">
        <v>63</v>
      </c>
      <c r="B208" s="264">
        <v>42556</v>
      </c>
      <c r="C208" s="264"/>
      <c r="D208" s="265" t="s">
        <v>846</v>
      </c>
      <c r="E208" s="266" t="s">
        <v>621</v>
      </c>
      <c r="F208" s="266">
        <v>395</v>
      </c>
      <c r="G208" s="267"/>
      <c r="H208" s="267">
        <f>(468.5+342.5)/2</f>
        <v>405.5</v>
      </c>
      <c r="I208" s="267">
        <v>510</v>
      </c>
      <c r="J208" s="268" t="s">
        <v>847</v>
      </c>
      <c r="K208" s="269">
        <f t="shared" ref="K208:K214" si="66">H208-F208</f>
        <v>10.5</v>
      </c>
      <c r="L208" s="270">
        <f t="shared" ref="L208:L214" si="67">K208/F208</f>
        <v>2.6582278481012658E-2</v>
      </c>
      <c r="M208" s="266" t="s">
        <v>689</v>
      </c>
      <c r="N208" s="264">
        <v>43606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50">
        <v>64</v>
      </c>
      <c r="B209" s="251">
        <v>42584</v>
      </c>
      <c r="C209" s="251"/>
      <c r="D209" s="252" t="s">
        <v>848</v>
      </c>
      <c r="E209" s="253" t="s">
        <v>647</v>
      </c>
      <c r="F209" s="254">
        <f>169.5-12.8</f>
        <v>156.69999999999999</v>
      </c>
      <c r="G209" s="254"/>
      <c r="H209" s="255">
        <v>77</v>
      </c>
      <c r="I209" s="255" t="s">
        <v>849</v>
      </c>
      <c r="J209" s="256" t="s">
        <v>850</v>
      </c>
      <c r="K209" s="257">
        <f t="shared" si="66"/>
        <v>-79.699999999999989</v>
      </c>
      <c r="L209" s="258">
        <f t="shared" si="67"/>
        <v>-0.50861518825781749</v>
      </c>
      <c r="M209" s="254" t="s">
        <v>652</v>
      </c>
      <c r="N209" s="251">
        <v>43522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50">
        <v>65</v>
      </c>
      <c r="B210" s="251">
        <v>42586</v>
      </c>
      <c r="C210" s="251"/>
      <c r="D210" s="252" t="s">
        <v>851</v>
      </c>
      <c r="E210" s="253" t="s">
        <v>621</v>
      </c>
      <c r="F210" s="254">
        <v>400</v>
      </c>
      <c r="G210" s="254"/>
      <c r="H210" s="255">
        <v>305</v>
      </c>
      <c r="I210" s="255">
        <v>475</v>
      </c>
      <c r="J210" s="256" t="s">
        <v>852</v>
      </c>
      <c r="K210" s="257">
        <f t="shared" si="66"/>
        <v>-95</v>
      </c>
      <c r="L210" s="258">
        <f t="shared" si="67"/>
        <v>-0.23749999999999999</v>
      </c>
      <c r="M210" s="254" t="s">
        <v>652</v>
      </c>
      <c r="N210" s="251">
        <v>43606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40">
        <v>66</v>
      </c>
      <c r="B211" s="241">
        <v>42593</v>
      </c>
      <c r="C211" s="241"/>
      <c r="D211" s="242" t="s">
        <v>853</v>
      </c>
      <c r="E211" s="243" t="s">
        <v>621</v>
      </c>
      <c r="F211" s="244">
        <v>86.5</v>
      </c>
      <c r="G211" s="243"/>
      <c r="H211" s="243">
        <v>130</v>
      </c>
      <c r="I211" s="245">
        <v>130</v>
      </c>
      <c r="J211" s="246" t="s">
        <v>854</v>
      </c>
      <c r="K211" s="247">
        <f t="shared" si="66"/>
        <v>43.5</v>
      </c>
      <c r="L211" s="248">
        <f t="shared" si="67"/>
        <v>0.50289017341040465</v>
      </c>
      <c r="M211" s="243" t="s">
        <v>628</v>
      </c>
      <c r="N211" s="249">
        <v>43091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50">
        <v>67</v>
      </c>
      <c r="B212" s="251">
        <v>42600</v>
      </c>
      <c r="C212" s="251"/>
      <c r="D212" s="252" t="s">
        <v>123</v>
      </c>
      <c r="E212" s="253" t="s">
        <v>621</v>
      </c>
      <c r="F212" s="254">
        <v>133.5</v>
      </c>
      <c r="G212" s="254"/>
      <c r="H212" s="255">
        <v>126.5</v>
      </c>
      <c r="I212" s="255">
        <v>178</v>
      </c>
      <c r="J212" s="256" t="s">
        <v>855</v>
      </c>
      <c r="K212" s="257">
        <f t="shared" si="66"/>
        <v>-7</v>
      </c>
      <c r="L212" s="258">
        <f t="shared" si="67"/>
        <v>-5.2434456928838954E-2</v>
      </c>
      <c r="M212" s="254" t="s">
        <v>652</v>
      </c>
      <c r="N212" s="251">
        <v>42615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40">
        <v>68</v>
      </c>
      <c r="B213" s="241">
        <v>42613</v>
      </c>
      <c r="C213" s="241"/>
      <c r="D213" s="242" t="s">
        <v>856</v>
      </c>
      <c r="E213" s="243" t="s">
        <v>621</v>
      </c>
      <c r="F213" s="244">
        <v>560</v>
      </c>
      <c r="G213" s="243"/>
      <c r="H213" s="243">
        <v>725</v>
      </c>
      <c r="I213" s="245">
        <v>725</v>
      </c>
      <c r="J213" s="246" t="s">
        <v>761</v>
      </c>
      <c r="K213" s="247">
        <f t="shared" si="66"/>
        <v>165</v>
      </c>
      <c r="L213" s="248">
        <f t="shared" si="67"/>
        <v>0.29464285714285715</v>
      </c>
      <c r="M213" s="243" t="s">
        <v>628</v>
      </c>
      <c r="N213" s="249">
        <v>42456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40">
        <v>69</v>
      </c>
      <c r="B214" s="241">
        <v>42614</v>
      </c>
      <c r="C214" s="241"/>
      <c r="D214" s="242" t="s">
        <v>857</v>
      </c>
      <c r="E214" s="243" t="s">
        <v>621</v>
      </c>
      <c r="F214" s="244">
        <v>160.5</v>
      </c>
      <c r="G214" s="243"/>
      <c r="H214" s="243">
        <v>210</v>
      </c>
      <c r="I214" s="245">
        <v>210</v>
      </c>
      <c r="J214" s="246" t="s">
        <v>761</v>
      </c>
      <c r="K214" s="247">
        <f t="shared" si="66"/>
        <v>49.5</v>
      </c>
      <c r="L214" s="248">
        <f t="shared" si="67"/>
        <v>0.30841121495327101</v>
      </c>
      <c r="M214" s="243" t="s">
        <v>628</v>
      </c>
      <c r="N214" s="249">
        <v>42871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40">
        <v>70</v>
      </c>
      <c r="B215" s="241">
        <v>42646</v>
      </c>
      <c r="C215" s="241"/>
      <c r="D215" s="242" t="s">
        <v>428</v>
      </c>
      <c r="E215" s="243" t="s">
        <v>621</v>
      </c>
      <c r="F215" s="244">
        <v>430</v>
      </c>
      <c r="G215" s="243"/>
      <c r="H215" s="243">
        <v>596</v>
      </c>
      <c r="I215" s="245">
        <v>575</v>
      </c>
      <c r="J215" s="246" t="s">
        <v>858</v>
      </c>
      <c r="K215" s="247">
        <v>166</v>
      </c>
      <c r="L215" s="248">
        <v>0.38604651162790699</v>
      </c>
      <c r="M215" s="243" t="s">
        <v>628</v>
      </c>
      <c r="N215" s="249">
        <v>42769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40">
        <v>71</v>
      </c>
      <c r="B216" s="241">
        <v>42657</v>
      </c>
      <c r="C216" s="241"/>
      <c r="D216" s="242" t="s">
        <v>859</v>
      </c>
      <c r="E216" s="243" t="s">
        <v>621</v>
      </c>
      <c r="F216" s="244">
        <v>280</v>
      </c>
      <c r="G216" s="243"/>
      <c r="H216" s="243">
        <v>345</v>
      </c>
      <c r="I216" s="245">
        <v>345</v>
      </c>
      <c r="J216" s="246" t="s">
        <v>761</v>
      </c>
      <c r="K216" s="247">
        <f t="shared" ref="K216:K221" si="68">H216-F216</f>
        <v>65</v>
      </c>
      <c r="L216" s="248">
        <f t="shared" ref="L216:L217" si="69">K216/F216</f>
        <v>0.23214285714285715</v>
      </c>
      <c r="M216" s="243" t="s">
        <v>628</v>
      </c>
      <c r="N216" s="249">
        <v>42814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40">
        <v>72</v>
      </c>
      <c r="B217" s="241">
        <v>42657</v>
      </c>
      <c r="C217" s="241"/>
      <c r="D217" s="242" t="s">
        <v>860</v>
      </c>
      <c r="E217" s="243" t="s">
        <v>621</v>
      </c>
      <c r="F217" s="244">
        <v>245</v>
      </c>
      <c r="G217" s="243"/>
      <c r="H217" s="243">
        <v>325.5</v>
      </c>
      <c r="I217" s="245">
        <v>330</v>
      </c>
      <c r="J217" s="246" t="s">
        <v>861</v>
      </c>
      <c r="K217" s="247">
        <f t="shared" si="68"/>
        <v>80.5</v>
      </c>
      <c r="L217" s="248">
        <f t="shared" si="69"/>
        <v>0.32857142857142857</v>
      </c>
      <c r="M217" s="243" t="s">
        <v>628</v>
      </c>
      <c r="N217" s="249">
        <v>42769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40">
        <v>73</v>
      </c>
      <c r="B218" s="241">
        <v>42660</v>
      </c>
      <c r="C218" s="241"/>
      <c r="D218" s="242" t="s">
        <v>862</v>
      </c>
      <c r="E218" s="243" t="s">
        <v>621</v>
      </c>
      <c r="F218" s="244">
        <v>125</v>
      </c>
      <c r="G218" s="243"/>
      <c r="H218" s="243">
        <v>160</v>
      </c>
      <c r="I218" s="245">
        <v>160</v>
      </c>
      <c r="J218" s="246" t="s">
        <v>815</v>
      </c>
      <c r="K218" s="247">
        <f t="shared" si="68"/>
        <v>35</v>
      </c>
      <c r="L218" s="248">
        <v>0.28000000000000003</v>
      </c>
      <c r="M218" s="243" t="s">
        <v>628</v>
      </c>
      <c r="N218" s="249">
        <v>42803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40">
        <v>74</v>
      </c>
      <c r="B219" s="241">
        <v>42660</v>
      </c>
      <c r="C219" s="241"/>
      <c r="D219" s="242" t="s">
        <v>863</v>
      </c>
      <c r="E219" s="243" t="s">
        <v>621</v>
      </c>
      <c r="F219" s="244">
        <v>114</v>
      </c>
      <c r="G219" s="243"/>
      <c r="H219" s="243">
        <v>145</v>
      </c>
      <c r="I219" s="245">
        <v>145</v>
      </c>
      <c r="J219" s="246" t="s">
        <v>815</v>
      </c>
      <c r="K219" s="247">
        <f t="shared" si="68"/>
        <v>31</v>
      </c>
      <c r="L219" s="248">
        <f t="shared" ref="L219:L221" si="70">K219/F219</f>
        <v>0.27192982456140352</v>
      </c>
      <c r="M219" s="243" t="s">
        <v>628</v>
      </c>
      <c r="N219" s="249">
        <v>42859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40">
        <v>75</v>
      </c>
      <c r="B220" s="241">
        <v>42660</v>
      </c>
      <c r="C220" s="241"/>
      <c r="D220" s="242" t="s">
        <v>864</v>
      </c>
      <c r="E220" s="243" t="s">
        <v>621</v>
      </c>
      <c r="F220" s="244">
        <v>212</v>
      </c>
      <c r="G220" s="243"/>
      <c r="H220" s="243">
        <v>280</v>
      </c>
      <c r="I220" s="245">
        <v>276</v>
      </c>
      <c r="J220" s="246" t="s">
        <v>865</v>
      </c>
      <c r="K220" s="247">
        <f t="shared" si="68"/>
        <v>68</v>
      </c>
      <c r="L220" s="248">
        <f t="shared" si="70"/>
        <v>0.32075471698113206</v>
      </c>
      <c r="M220" s="243" t="s">
        <v>628</v>
      </c>
      <c r="N220" s="249">
        <v>42858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40">
        <v>76</v>
      </c>
      <c r="B221" s="241">
        <v>42678</v>
      </c>
      <c r="C221" s="241"/>
      <c r="D221" s="242" t="s">
        <v>480</v>
      </c>
      <c r="E221" s="243" t="s">
        <v>621</v>
      </c>
      <c r="F221" s="244">
        <v>155</v>
      </c>
      <c r="G221" s="243"/>
      <c r="H221" s="243">
        <v>210</v>
      </c>
      <c r="I221" s="245">
        <v>210</v>
      </c>
      <c r="J221" s="246" t="s">
        <v>866</v>
      </c>
      <c r="K221" s="247">
        <f t="shared" si="68"/>
        <v>55</v>
      </c>
      <c r="L221" s="248">
        <f t="shared" si="70"/>
        <v>0.35483870967741937</v>
      </c>
      <c r="M221" s="243" t="s">
        <v>628</v>
      </c>
      <c r="N221" s="249">
        <v>42944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50">
        <v>77</v>
      </c>
      <c r="B222" s="251">
        <v>42710</v>
      </c>
      <c r="C222" s="251"/>
      <c r="D222" s="252" t="s">
        <v>867</v>
      </c>
      <c r="E222" s="253" t="s">
        <v>621</v>
      </c>
      <c r="F222" s="254">
        <v>150.5</v>
      </c>
      <c r="G222" s="254"/>
      <c r="H222" s="255">
        <v>72.5</v>
      </c>
      <c r="I222" s="255">
        <v>174</v>
      </c>
      <c r="J222" s="256" t="s">
        <v>868</v>
      </c>
      <c r="K222" s="257">
        <v>-78</v>
      </c>
      <c r="L222" s="258">
        <v>-0.51827242524916906</v>
      </c>
      <c r="M222" s="254" t="s">
        <v>652</v>
      </c>
      <c r="N222" s="251">
        <v>43333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40">
        <v>78</v>
      </c>
      <c r="B223" s="241">
        <v>42712</v>
      </c>
      <c r="C223" s="241"/>
      <c r="D223" s="242" t="s">
        <v>869</v>
      </c>
      <c r="E223" s="243" t="s">
        <v>621</v>
      </c>
      <c r="F223" s="244">
        <v>380</v>
      </c>
      <c r="G223" s="243"/>
      <c r="H223" s="243">
        <v>478</v>
      </c>
      <c r="I223" s="245">
        <v>468</v>
      </c>
      <c r="J223" s="246" t="s">
        <v>815</v>
      </c>
      <c r="K223" s="247">
        <f t="shared" ref="K223:K225" si="71">H223-F223</f>
        <v>98</v>
      </c>
      <c r="L223" s="248">
        <f t="shared" ref="L223:L225" si="72">K223/F223</f>
        <v>0.25789473684210529</v>
      </c>
      <c r="M223" s="243" t="s">
        <v>628</v>
      </c>
      <c r="N223" s="249">
        <v>43025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40">
        <v>79</v>
      </c>
      <c r="B224" s="241">
        <v>42734</v>
      </c>
      <c r="C224" s="241"/>
      <c r="D224" s="242" t="s">
        <v>122</v>
      </c>
      <c r="E224" s="243" t="s">
        <v>621</v>
      </c>
      <c r="F224" s="244">
        <v>305</v>
      </c>
      <c r="G224" s="243"/>
      <c r="H224" s="243">
        <v>375</v>
      </c>
      <c r="I224" s="245">
        <v>375</v>
      </c>
      <c r="J224" s="246" t="s">
        <v>815</v>
      </c>
      <c r="K224" s="247">
        <f t="shared" si="71"/>
        <v>70</v>
      </c>
      <c r="L224" s="248">
        <f t="shared" si="72"/>
        <v>0.22950819672131148</v>
      </c>
      <c r="M224" s="243" t="s">
        <v>628</v>
      </c>
      <c r="N224" s="249">
        <v>42768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40">
        <v>80</v>
      </c>
      <c r="B225" s="241">
        <v>42739</v>
      </c>
      <c r="C225" s="241"/>
      <c r="D225" s="242" t="s">
        <v>105</v>
      </c>
      <c r="E225" s="243" t="s">
        <v>621</v>
      </c>
      <c r="F225" s="244">
        <v>99.5</v>
      </c>
      <c r="G225" s="243"/>
      <c r="H225" s="243">
        <v>158</v>
      </c>
      <c r="I225" s="245">
        <v>158</v>
      </c>
      <c r="J225" s="246" t="s">
        <v>815</v>
      </c>
      <c r="K225" s="247">
        <f t="shared" si="71"/>
        <v>58.5</v>
      </c>
      <c r="L225" s="248">
        <f t="shared" si="72"/>
        <v>0.5879396984924623</v>
      </c>
      <c r="M225" s="243" t="s">
        <v>628</v>
      </c>
      <c r="N225" s="249">
        <v>42898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40">
        <v>81</v>
      </c>
      <c r="B226" s="241">
        <v>42739</v>
      </c>
      <c r="C226" s="241"/>
      <c r="D226" s="242" t="s">
        <v>105</v>
      </c>
      <c r="E226" s="243" t="s">
        <v>621</v>
      </c>
      <c r="F226" s="244">
        <v>99.5</v>
      </c>
      <c r="G226" s="243"/>
      <c r="H226" s="243">
        <v>158</v>
      </c>
      <c r="I226" s="245">
        <v>158</v>
      </c>
      <c r="J226" s="246" t="s">
        <v>815</v>
      </c>
      <c r="K226" s="247">
        <v>58.5</v>
      </c>
      <c r="L226" s="248">
        <v>0.58793969849246197</v>
      </c>
      <c r="M226" s="243" t="s">
        <v>628</v>
      </c>
      <c r="N226" s="249">
        <v>42898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40">
        <v>82</v>
      </c>
      <c r="B227" s="241">
        <v>42786</v>
      </c>
      <c r="C227" s="241"/>
      <c r="D227" s="242" t="s">
        <v>212</v>
      </c>
      <c r="E227" s="243" t="s">
        <v>621</v>
      </c>
      <c r="F227" s="244">
        <v>140.5</v>
      </c>
      <c r="G227" s="243"/>
      <c r="H227" s="243">
        <v>220</v>
      </c>
      <c r="I227" s="245">
        <v>220</v>
      </c>
      <c r="J227" s="246" t="s">
        <v>815</v>
      </c>
      <c r="K227" s="247">
        <f>H227-F227</f>
        <v>79.5</v>
      </c>
      <c r="L227" s="248">
        <f>K227/F227</f>
        <v>0.5658362989323843</v>
      </c>
      <c r="M227" s="243" t="s">
        <v>628</v>
      </c>
      <c r="N227" s="249">
        <v>42864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40">
        <v>83</v>
      </c>
      <c r="B228" s="241">
        <v>42786</v>
      </c>
      <c r="C228" s="241"/>
      <c r="D228" s="242" t="s">
        <v>870</v>
      </c>
      <c r="E228" s="243" t="s">
        <v>621</v>
      </c>
      <c r="F228" s="244">
        <v>202.5</v>
      </c>
      <c r="G228" s="243"/>
      <c r="H228" s="243">
        <v>234</v>
      </c>
      <c r="I228" s="245">
        <v>234</v>
      </c>
      <c r="J228" s="246" t="s">
        <v>815</v>
      </c>
      <c r="K228" s="247">
        <v>31.5</v>
      </c>
      <c r="L228" s="248">
        <v>0.155555555555556</v>
      </c>
      <c r="M228" s="243" t="s">
        <v>628</v>
      </c>
      <c r="N228" s="249">
        <v>42836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40">
        <v>84</v>
      </c>
      <c r="B229" s="241">
        <v>42818</v>
      </c>
      <c r="C229" s="241"/>
      <c r="D229" s="242" t="s">
        <v>871</v>
      </c>
      <c r="E229" s="243" t="s">
        <v>621</v>
      </c>
      <c r="F229" s="244">
        <v>300.5</v>
      </c>
      <c r="G229" s="243"/>
      <c r="H229" s="243">
        <v>417.5</v>
      </c>
      <c r="I229" s="245">
        <v>420</v>
      </c>
      <c r="J229" s="246" t="s">
        <v>872</v>
      </c>
      <c r="K229" s="247">
        <f>H229-F229</f>
        <v>117</v>
      </c>
      <c r="L229" s="248">
        <f>K229/F229</f>
        <v>0.38935108153078202</v>
      </c>
      <c r="M229" s="243" t="s">
        <v>628</v>
      </c>
      <c r="N229" s="249">
        <v>43070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40">
        <v>85</v>
      </c>
      <c r="B230" s="241">
        <v>42818</v>
      </c>
      <c r="C230" s="241"/>
      <c r="D230" s="242" t="s">
        <v>845</v>
      </c>
      <c r="E230" s="243" t="s">
        <v>621</v>
      </c>
      <c r="F230" s="244">
        <v>850</v>
      </c>
      <c r="G230" s="243"/>
      <c r="H230" s="243">
        <v>1042.5</v>
      </c>
      <c r="I230" s="245">
        <v>1023</v>
      </c>
      <c r="J230" s="246" t="s">
        <v>873</v>
      </c>
      <c r="K230" s="247">
        <v>192.5</v>
      </c>
      <c r="L230" s="248">
        <v>0.22647058823529401</v>
      </c>
      <c r="M230" s="243" t="s">
        <v>628</v>
      </c>
      <c r="N230" s="249">
        <v>42830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40">
        <v>86</v>
      </c>
      <c r="B231" s="241">
        <v>42830</v>
      </c>
      <c r="C231" s="241"/>
      <c r="D231" s="242" t="s">
        <v>513</v>
      </c>
      <c r="E231" s="243" t="s">
        <v>621</v>
      </c>
      <c r="F231" s="244">
        <v>785</v>
      </c>
      <c r="G231" s="243"/>
      <c r="H231" s="243">
        <v>930</v>
      </c>
      <c r="I231" s="245">
        <v>920</v>
      </c>
      <c r="J231" s="246" t="s">
        <v>874</v>
      </c>
      <c r="K231" s="247">
        <f>H231-F231</f>
        <v>145</v>
      </c>
      <c r="L231" s="248">
        <f>K231/F231</f>
        <v>0.18471337579617833</v>
      </c>
      <c r="M231" s="243" t="s">
        <v>628</v>
      </c>
      <c r="N231" s="249">
        <v>42976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50">
        <v>87</v>
      </c>
      <c r="B232" s="251">
        <v>42831</v>
      </c>
      <c r="C232" s="251"/>
      <c r="D232" s="252" t="s">
        <v>875</v>
      </c>
      <c r="E232" s="253" t="s">
        <v>621</v>
      </c>
      <c r="F232" s="254">
        <v>40</v>
      </c>
      <c r="G232" s="254"/>
      <c r="H232" s="255">
        <v>13.1</v>
      </c>
      <c r="I232" s="255">
        <v>60</v>
      </c>
      <c r="J232" s="256" t="s">
        <v>876</v>
      </c>
      <c r="K232" s="257">
        <v>-26.9</v>
      </c>
      <c r="L232" s="258">
        <v>-0.67249999999999999</v>
      </c>
      <c r="M232" s="254" t="s">
        <v>652</v>
      </c>
      <c r="N232" s="251">
        <v>43138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40">
        <v>88</v>
      </c>
      <c r="B233" s="241">
        <v>42837</v>
      </c>
      <c r="C233" s="241"/>
      <c r="D233" s="242" t="s">
        <v>103</v>
      </c>
      <c r="E233" s="243" t="s">
        <v>621</v>
      </c>
      <c r="F233" s="244">
        <v>289.5</v>
      </c>
      <c r="G233" s="243"/>
      <c r="H233" s="243">
        <v>354</v>
      </c>
      <c r="I233" s="245">
        <v>360</v>
      </c>
      <c r="J233" s="246" t="s">
        <v>877</v>
      </c>
      <c r="K233" s="247">
        <f t="shared" ref="K233:K241" si="73">H233-F233</f>
        <v>64.5</v>
      </c>
      <c r="L233" s="248">
        <f t="shared" ref="L233:L241" si="74">K233/F233</f>
        <v>0.22279792746113988</v>
      </c>
      <c r="M233" s="243" t="s">
        <v>628</v>
      </c>
      <c r="N233" s="249">
        <v>43040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40">
        <v>89</v>
      </c>
      <c r="B234" s="241">
        <v>42845</v>
      </c>
      <c r="C234" s="241"/>
      <c r="D234" s="242" t="s">
        <v>449</v>
      </c>
      <c r="E234" s="243" t="s">
        <v>621</v>
      </c>
      <c r="F234" s="244">
        <v>700</v>
      </c>
      <c r="G234" s="243"/>
      <c r="H234" s="243">
        <v>840</v>
      </c>
      <c r="I234" s="245">
        <v>840</v>
      </c>
      <c r="J234" s="246" t="s">
        <v>878</v>
      </c>
      <c r="K234" s="247">
        <f t="shared" si="73"/>
        <v>140</v>
      </c>
      <c r="L234" s="248">
        <f t="shared" si="74"/>
        <v>0.2</v>
      </c>
      <c r="M234" s="243" t="s">
        <v>628</v>
      </c>
      <c r="N234" s="249">
        <v>42893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40">
        <v>90</v>
      </c>
      <c r="B235" s="241">
        <v>42887</v>
      </c>
      <c r="C235" s="241"/>
      <c r="D235" s="242" t="s">
        <v>879</v>
      </c>
      <c r="E235" s="243" t="s">
        <v>621</v>
      </c>
      <c r="F235" s="244">
        <v>130</v>
      </c>
      <c r="G235" s="243"/>
      <c r="H235" s="243">
        <v>144.25</v>
      </c>
      <c r="I235" s="245">
        <v>170</v>
      </c>
      <c r="J235" s="246" t="s">
        <v>880</v>
      </c>
      <c r="K235" s="247">
        <f t="shared" si="73"/>
        <v>14.25</v>
      </c>
      <c r="L235" s="248">
        <f t="shared" si="74"/>
        <v>0.10961538461538461</v>
      </c>
      <c r="M235" s="243" t="s">
        <v>628</v>
      </c>
      <c r="N235" s="249">
        <v>43675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40">
        <v>91</v>
      </c>
      <c r="B236" s="241">
        <v>42901</v>
      </c>
      <c r="C236" s="241"/>
      <c r="D236" s="242" t="s">
        <v>881</v>
      </c>
      <c r="E236" s="243" t="s">
        <v>621</v>
      </c>
      <c r="F236" s="244">
        <v>214.5</v>
      </c>
      <c r="G236" s="243"/>
      <c r="H236" s="243">
        <v>262</v>
      </c>
      <c r="I236" s="245">
        <v>262</v>
      </c>
      <c r="J236" s="246" t="s">
        <v>723</v>
      </c>
      <c r="K236" s="247">
        <f t="shared" si="73"/>
        <v>47.5</v>
      </c>
      <c r="L236" s="248">
        <f t="shared" si="74"/>
        <v>0.22144522144522144</v>
      </c>
      <c r="M236" s="243" t="s">
        <v>628</v>
      </c>
      <c r="N236" s="249">
        <v>42977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71">
        <v>92</v>
      </c>
      <c r="B237" s="272">
        <v>42933</v>
      </c>
      <c r="C237" s="272"/>
      <c r="D237" s="273" t="s">
        <v>882</v>
      </c>
      <c r="E237" s="274" t="s">
        <v>621</v>
      </c>
      <c r="F237" s="275">
        <v>370</v>
      </c>
      <c r="G237" s="274"/>
      <c r="H237" s="274">
        <v>447.5</v>
      </c>
      <c r="I237" s="276">
        <v>450</v>
      </c>
      <c r="J237" s="277" t="s">
        <v>815</v>
      </c>
      <c r="K237" s="247">
        <f t="shared" si="73"/>
        <v>77.5</v>
      </c>
      <c r="L237" s="278">
        <f t="shared" si="74"/>
        <v>0.20945945945945946</v>
      </c>
      <c r="M237" s="274" t="s">
        <v>628</v>
      </c>
      <c r="N237" s="279">
        <v>43035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71">
        <v>93</v>
      </c>
      <c r="B238" s="272">
        <v>42943</v>
      </c>
      <c r="C238" s="272"/>
      <c r="D238" s="273" t="s">
        <v>210</v>
      </c>
      <c r="E238" s="274" t="s">
        <v>621</v>
      </c>
      <c r="F238" s="275">
        <v>657.5</v>
      </c>
      <c r="G238" s="274"/>
      <c r="H238" s="274">
        <v>825</v>
      </c>
      <c r="I238" s="276">
        <v>820</v>
      </c>
      <c r="J238" s="277" t="s">
        <v>815</v>
      </c>
      <c r="K238" s="247">
        <f t="shared" si="73"/>
        <v>167.5</v>
      </c>
      <c r="L238" s="278">
        <f t="shared" si="74"/>
        <v>0.25475285171102663</v>
      </c>
      <c r="M238" s="274" t="s">
        <v>628</v>
      </c>
      <c r="N238" s="279">
        <v>43090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40">
        <v>94</v>
      </c>
      <c r="B239" s="241">
        <v>42964</v>
      </c>
      <c r="C239" s="241"/>
      <c r="D239" s="242" t="s">
        <v>396</v>
      </c>
      <c r="E239" s="243" t="s">
        <v>621</v>
      </c>
      <c r="F239" s="244">
        <v>605</v>
      </c>
      <c r="G239" s="243"/>
      <c r="H239" s="243">
        <v>750</v>
      </c>
      <c r="I239" s="245">
        <v>750</v>
      </c>
      <c r="J239" s="246" t="s">
        <v>874</v>
      </c>
      <c r="K239" s="247">
        <f t="shared" si="73"/>
        <v>145</v>
      </c>
      <c r="L239" s="248">
        <f t="shared" si="74"/>
        <v>0.23966942148760331</v>
      </c>
      <c r="M239" s="243" t="s">
        <v>628</v>
      </c>
      <c r="N239" s="249">
        <v>43027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50">
        <v>95</v>
      </c>
      <c r="B240" s="251">
        <v>42979</v>
      </c>
      <c r="C240" s="251"/>
      <c r="D240" s="259" t="s">
        <v>883</v>
      </c>
      <c r="E240" s="254" t="s">
        <v>621</v>
      </c>
      <c r="F240" s="254">
        <v>255</v>
      </c>
      <c r="G240" s="255"/>
      <c r="H240" s="255">
        <v>217.25</v>
      </c>
      <c r="I240" s="255">
        <v>320</v>
      </c>
      <c r="J240" s="256" t="s">
        <v>884</v>
      </c>
      <c r="K240" s="257">
        <f t="shared" si="73"/>
        <v>-37.75</v>
      </c>
      <c r="L240" s="260">
        <f t="shared" si="74"/>
        <v>-0.14803921568627451</v>
      </c>
      <c r="M240" s="254" t="s">
        <v>652</v>
      </c>
      <c r="N240" s="251">
        <v>43661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40">
        <v>96</v>
      </c>
      <c r="B241" s="241">
        <v>42997</v>
      </c>
      <c r="C241" s="241"/>
      <c r="D241" s="242" t="s">
        <v>885</v>
      </c>
      <c r="E241" s="243" t="s">
        <v>621</v>
      </c>
      <c r="F241" s="244">
        <v>215</v>
      </c>
      <c r="G241" s="243"/>
      <c r="H241" s="243">
        <v>258</v>
      </c>
      <c r="I241" s="245">
        <v>258</v>
      </c>
      <c r="J241" s="246" t="s">
        <v>815</v>
      </c>
      <c r="K241" s="247">
        <f t="shared" si="73"/>
        <v>43</v>
      </c>
      <c r="L241" s="248">
        <f t="shared" si="74"/>
        <v>0.2</v>
      </c>
      <c r="M241" s="243" t="s">
        <v>628</v>
      </c>
      <c r="N241" s="249">
        <v>43040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40">
        <v>97</v>
      </c>
      <c r="B242" s="241">
        <v>42997</v>
      </c>
      <c r="C242" s="241"/>
      <c r="D242" s="242" t="s">
        <v>885</v>
      </c>
      <c r="E242" s="243" t="s">
        <v>621</v>
      </c>
      <c r="F242" s="244">
        <v>215</v>
      </c>
      <c r="G242" s="243"/>
      <c r="H242" s="243">
        <v>258</v>
      </c>
      <c r="I242" s="245">
        <v>258</v>
      </c>
      <c r="J242" s="277" t="s">
        <v>815</v>
      </c>
      <c r="K242" s="247">
        <v>43</v>
      </c>
      <c r="L242" s="248">
        <v>0.2</v>
      </c>
      <c r="M242" s="243" t="s">
        <v>628</v>
      </c>
      <c r="N242" s="249">
        <v>43040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71">
        <v>98</v>
      </c>
      <c r="B243" s="272">
        <v>42998</v>
      </c>
      <c r="C243" s="272"/>
      <c r="D243" s="273" t="s">
        <v>886</v>
      </c>
      <c r="E243" s="274" t="s">
        <v>621</v>
      </c>
      <c r="F243" s="244">
        <v>75</v>
      </c>
      <c r="G243" s="274"/>
      <c r="H243" s="274">
        <v>90</v>
      </c>
      <c r="I243" s="276">
        <v>90</v>
      </c>
      <c r="J243" s="246" t="s">
        <v>887</v>
      </c>
      <c r="K243" s="247">
        <f t="shared" ref="K243:K248" si="75">H243-F243</f>
        <v>15</v>
      </c>
      <c r="L243" s="248">
        <f t="shared" ref="L243:L248" si="76">K243/F243</f>
        <v>0.2</v>
      </c>
      <c r="M243" s="243" t="s">
        <v>628</v>
      </c>
      <c r="N243" s="249">
        <v>43019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71">
        <v>99</v>
      </c>
      <c r="B244" s="272">
        <v>43011</v>
      </c>
      <c r="C244" s="272"/>
      <c r="D244" s="273" t="s">
        <v>888</v>
      </c>
      <c r="E244" s="274" t="s">
        <v>621</v>
      </c>
      <c r="F244" s="275">
        <v>315</v>
      </c>
      <c r="G244" s="274"/>
      <c r="H244" s="274">
        <v>392</v>
      </c>
      <c r="I244" s="276">
        <v>384</v>
      </c>
      <c r="J244" s="277" t="s">
        <v>889</v>
      </c>
      <c r="K244" s="247">
        <f t="shared" si="75"/>
        <v>77</v>
      </c>
      <c r="L244" s="278">
        <f t="shared" si="76"/>
        <v>0.24444444444444444</v>
      </c>
      <c r="M244" s="274" t="s">
        <v>628</v>
      </c>
      <c r="N244" s="279">
        <v>43017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71">
        <v>100</v>
      </c>
      <c r="B245" s="272">
        <v>43013</v>
      </c>
      <c r="C245" s="272"/>
      <c r="D245" s="273" t="s">
        <v>484</v>
      </c>
      <c r="E245" s="274" t="s">
        <v>621</v>
      </c>
      <c r="F245" s="275">
        <v>145</v>
      </c>
      <c r="G245" s="274"/>
      <c r="H245" s="274">
        <v>179</v>
      </c>
      <c r="I245" s="276">
        <v>180</v>
      </c>
      <c r="J245" s="277" t="s">
        <v>890</v>
      </c>
      <c r="K245" s="247">
        <f t="shared" si="75"/>
        <v>34</v>
      </c>
      <c r="L245" s="278">
        <f t="shared" si="76"/>
        <v>0.23448275862068965</v>
      </c>
      <c r="M245" s="274" t="s">
        <v>628</v>
      </c>
      <c r="N245" s="279">
        <v>43025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71">
        <v>101</v>
      </c>
      <c r="B246" s="272">
        <v>43014</v>
      </c>
      <c r="C246" s="272"/>
      <c r="D246" s="273" t="s">
        <v>368</v>
      </c>
      <c r="E246" s="274" t="s">
        <v>621</v>
      </c>
      <c r="F246" s="275">
        <v>256</v>
      </c>
      <c r="G246" s="274"/>
      <c r="H246" s="274">
        <v>323</v>
      </c>
      <c r="I246" s="276">
        <v>320</v>
      </c>
      <c r="J246" s="277" t="s">
        <v>815</v>
      </c>
      <c r="K246" s="247">
        <f t="shared" si="75"/>
        <v>67</v>
      </c>
      <c r="L246" s="278">
        <f t="shared" si="76"/>
        <v>0.26171875</v>
      </c>
      <c r="M246" s="274" t="s">
        <v>628</v>
      </c>
      <c r="N246" s="279">
        <v>43067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71">
        <v>102</v>
      </c>
      <c r="B247" s="272">
        <v>43017</v>
      </c>
      <c r="C247" s="272"/>
      <c r="D247" s="273" t="s">
        <v>384</v>
      </c>
      <c r="E247" s="274" t="s">
        <v>621</v>
      </c>
      <c r="F247" s="275">
        <v>137.5</v>
      </c>
      <c r="G247" s="274"/>
      <c r="H247" s="274">
        <v>184</v>
      </c>
      <c r="I247" s="276">
        <v>183</v>
      </c>
      <c r="J247" s="277" t="s">
        <v>891</v>
      </c>
      <c r="K247" s="247">
        <f t="shared" si="75"/>
        <v>46.5</v>
      </c>
      <c r="L247" s="278">
        <f t="shared" si="76"/>
        <v>0.33818181818181819</v>
      </c>
      <c r="M247" s="274" t="s">
        <v>628</v>
      </c>
      <c r="N247" s="279">
        <v>43108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71">
        <v>103</v>
      </c>
      <c r="B248" s="272">
        <v>43018</v>
      </c>
      <c r="C248" s="272"/>
      <c r="D248" s="273" t="s">
        <v>892</v>
      </c>
      <c r="E248" s="274" t="s">
        <v>621</v>
      </c>
      <c r="F248" s="275">
        <v>125.5</v>
      </c>
      <c r="G248" s="274"/>
      <c r="H248" s="274">
        <v>158</v>
      </c>
      <c r="I248" s="276">
        <v>155</v>
      </c>
      <c r="J248" s="277" t="s">
        <v>893</v>
      </c>
      <c r="K248" s="247">
        <f t="shared" si="75"/>
        <v>32.5</v>
      </c>
      <c r="L248" s="278">
        <f t="shared" si="76"/>
        <v>0.25896414342629481</v>
      </c>
      <c r="M248" s="274" t="s">
        <v>628</v>
      </c>
      <c r="N248" s="279">
        <v>43067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71">
        <v>104</v>
      </c>
      <c r="B249" s="272">
        <v>43018</v>
      </c>
      <c r="C249" s="272"/>
      <c r="D249" s="273" t="s">
        <v>894</v>
      </c>
      <c r="E249" s="274" t="s">
        <v>621</v>
      </c>
      <c r="F249" s="275">
        <v>895</v>
      </c>
      <c r="G249" s="274"/>
      <c r="H249" s="274">
        <v>1122.5</v>
      </c>
      <c r="I249" s="276">
        <v>1078</v>
      </c>
      <c r="J249" s="277" t="s">
        <v>895</v>
      </c>
      <c r="K249" s="247">
        <v>227.5</v>
      </c>
      <c r="L249" s="278">
        <v>0.25418994413407803</v>
      </c>
      <c r="M249" s="274" t="s">
        <v>628</v>
      </c>
      <c r="N249" s="279">
        <v>43117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71">
        <v>105</v>
      </c>
      <c r="B250" s="272">
        <v>43020</v>
      </c>
      <c r="C250" s="272"/>
      <c r="D250" s="273" t="s">
        <v>377</v>
      </c>
      <c r="E250" s="274" t="s">
        <v>621</v>
      </c>
      <c r="F250" s="275">
        <v>525</v>
      </c>
      <c r="G250" s="274"/>
      <c r="H250" s="274">
        <v>629</v>
      </c>
      <c r="I250" s="276">
        <v>629</v>
      </c>
      <c r="J250" s="277" t="s">
        <v>815</v>
      </c>
      <c r="K250" s="247">
        <v>104</v>
      </c>
      <c r="L250" s="278">
        <v>0.19809523809523799</v>
      </c>
      <c r="M250" s="274" t="s">
        <v>628</v>
      </c>
      <c r="N250" s="279">
        <v>43119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71">
        <v>106</v>
      </c>
      <c r="B251" s="272">
        <v>43046</v>
      </c>
      <c r="C251" s="272"/>
      <c r="D251" s="273" t="s">
        <v>421</v>
      </c>
      <c r="E251" s="274" t="s">
        <v>621</v>
      </c>
      <c r="F251" s="275">
        <v>740</v>
      </c>
      <c r="G251" s="274"/>
      <c r="H251" s="274">
        <v>892.5</v>
      </c>
      <c r="I251" s="276">
        <v>900</v>
      </c>
      <c r="J251" s="277" t="s">
        <v>896</v>
      </c>
      <c r="K251" s="247">
        <f t="shared" ref="K251:K253" si="77">H251-F251</f>
        <v>152.5</v>
      </c>
      <c r="L251" s="278">
        <f t="shared" ref="L251:L253" si="78">K251/F251</f>
        <v>0.20608108108108109</v>
      </c>
      <c r="M251" s="274" t="s">
        <v>628</v>
      </c>
      <c r="N251" s="279">
        <v>43052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40">
        <v>107</v>
      </c>
      <c r="B252" s="241">
        <v>43073</v>
      </c>
      <c r="C252" s="241"/>
      <c r="D252" s="242" t="s">
        <v>897</v>
      </c>
      <c r="E252" s="243" t="s">
        <v>621</v>
      </c>
      <c r="F252" s="244">
        <v>118.5</v>
      </c>
      <c r="G252" s="243"/>
      <c r="H252" s="243">
        <v>143.5</v>
      </c>
      <c r="I252" s="245">
        <v>145</v>
      </c>
      <c r="J252" s="246" t="s">
        <v>898</v>
      </c>
      <c r="K252" s="247">
        <f t="shared" si="77"/>
        <v>25</v>
      </c>
      <c r="L252" s="248">
        <f t="shared" si="78"/>
        <v>0.2109704641350211</v>
      </c>
      <c r="M252" s="243" t="s">
        <v>628</v>
      </c>
      <c r="N252" s="249">
        <v>43097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50">
        <v>108</v>
      </c>
      <c r="B253" s="251">
        <v>43090</v>
      </c>
      <c r="C253" s="251"/>
      <c r="D253" s="252" t="s">
        <v>454</v>
      </c>
      <c r="E253" s="253" t="s">
        <v>621</v>
      </c>
      <c r="F253" s="254">
        <v>715</v>
      </c>
      <c r="G253" s="254"/>
      <c r="H253" s="255">
        <v>500</v>
      </c>
      <c r="I253" s="255">
        <v>872</v>
      </c>
      <c r="J253" s="256" t="s">
        <v>899</v>
      </c>
      <c r="K253" s="257">
        <f t="shared" si="77"/>
        <v>-215</v>
      </c>
      <c r="L253" s="258">
        <f t="shared" si="78"/>
        <v>-0.30069930069930068</v>
      </c>
      <c r="M253" s="254" t="s">
        <v>652</v>
      </c>
      <c r="N253" s="251">
        <v>43670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40">
        <v>109</v>
      </c>
      <c r="B254" s="241">
        <v>43098</v>
      </c>
      <c r="C254" s="241"/>
      <c r="D254" s="242" t="s">
        <v>888</v>
      </c>
      <c r="E254" s="243" t="s">
        <v>621</v>
      </c>
      <c r="F254" s="244">
        <v>435</v>
      </c>
      <c r="G254" s="243"/>
      <c r="H254" s="243">
        <v>542.5</v>
      </c>
      <c r="I254" s="245">
        <v>539</v>
      </c>
      <c r="J254" s="246" t="s">
        <v>815</v>
      </c>
      <c r="K254" s="247">
        <v>107.5</v>
      </c>
      <c r="L254" s="248">
        <v>0.247126436781609</v>
      </c>
      <c r="M254" s="243" t="s">
        <v>628</v>
      </c>
      <c r="N254" s="249">
        <v>43206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40">
        <v>110</v>
      </c>
      <c r="B255" s="241">
        <v>43098</v>
      </c>
      <c r="C255" s="241"/>
      <c r="D255" s="242" t="s">
        <v>586</v>
      </c>
      <c r="E255" s="243" t="s">
        <v>621</v>
      </c>
      <c r="F255" s="244">
        <v>885</v>
      </c>
      <c r="G255" s="243"/>
      <c r="H255" s="243">
        <v>1090</v>
      </c>
      <c r="I255" s="245">
        <v>1084</v>
      </c>
      <c r="J255" s="246" t="s">
        <v>815</v>
      </c>
      <c r="K255" s="247">
        <v>205</v>
      </c>
      <c r="L255" s="248">
        <v>0.23163841807909599</v>
      </c>
      <c r="M255" s="243" t="s">
        <v>628</v>
      </c>
      <c r="N255" s="249">
        <v>43213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80">
        <v>111</v>
      </c>
      <c r="B256" s="281">
        <v>43192</v>
      </c>
      <c r="C256" s="281"/>
      <c r="D256" s="259" t="s">
        <v>900</v>
      </c>
      <c r="E256" s="254" t="s">
        <v>621</v>
      </c>
      <c r="F256" s="282">
        <v>478.5</v>
      </c>
      <c r="G256" s="254"/>
      <c r="H256" s="254">
        <v>442</v>
      </c>
      <c r="I256" s="255">
        <v>613</v>
      </c>
      <c r="J256" s="256" t="s">
        <v>901</v>
      </c>
      <c r="K256" s="257">
        <f t="shared" ref="K256:K259" si="79">H256-F256</f>
        <v>-36.5</v>
      </c>
      <c r="L256" s="258">
        <f t="shared" ref="L256:L259" si="80">K256/F256</f>
        <v>-7.6280041797283177E-2</v>
      </c>
      <c r="M256" s="254" t="s">
        <v>652</v>
      </c>
      <c r="N256" s="251">
        <v>43762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50">
        <v>112</v>
      </c>
      <c r="B257" s="251">
        <v>43194</v>
      </c>
      <c r="C257" s="251"/>
      <c r="D257" s="252" t="s">
        <v>902</v>
      </c>
      <c r="E257" s="253" t="s">
        <v>621</v>
      </c>
      <c r="F257" s="254">
        <f>141.5-7.3</f>
        <v>134.19999999999999</v>
      </c>
      <c r="G257" s="254"/>
      <c r="H257" s="255">
        <v>77</v>
      </c>
      <c r="I257" s="255">
        <v>180</v>
      </c>
      <c r="J257" s="256" t="s">
        <v>903</v>
      </c>
      <c r="K257" s="257">
        <f t="shared" si="79"/>
        <v>-57.199999999999989</v>
      </c>
      <c r="L257" s="258">
        <f t="shared" si="80"/>
        <v>-0.42622950819672129</v>
      </c>
      <c r="M257" s="254" t="s">
        <v>652</v>
      </c>
      <c r="N257" s="251">
        <v>43522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50">
        <v>113</v>
      </c>
      <c r="B258" s="251">
        <v>43209</v>
      </c>
      <c r="C258" s="251"/>
      <c r="D258" s="252" t="s">
        <v>904</v>
      </c>
      <c r="E258" s="253" t="s">
        <v>621</v>
      </c>
      <c r="F258" s="254">
        <v>430</v>
      </c>
      <c r="G258" s="254"/>
      <c r="H258" s="255">
        <v>220</v>
      </c>
      <c r="I258" s="255">
        <v>537</v>
      </c>
      <c r="J258" s="256" t="s">
        <v>905</v>
      </c>
      <c r="K258" s="257">
        <f t="shared" si="79"/>
        <v>-210</v>
      </c>
      <c r="L258" s="258">
        <f t="shared" si="80"/>
        <v>-0.48837209302325579</v>
      </c>
      <c r="M258" s="254" t="s">
        <v>652</v>
      </c>
      <c r="N258" s="251">
        <v>43252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71">
        <v>114</v>
      </c>
      <c r="B259" s="272">
        <v>43220</v>
      </c>
      <c r="C259" s="272"/>
      <c r="D259" s="273" t="s">
        <v>906</v>
      </c>
      <c r="E259" s="274" t="s">
        <v>621</v>
      </c>
      <c r="F259" s="274">
        <v>153.5</v>
      </c>
      <c r="G259" s="274"/>
      <c r="H259" s="274">
        <v>196</v>
      </c>
      <c r="I259" s="276">
        <v>196</v>
      </c>
      <c r="J259" s="246" t="s">
        <v>907</v>
      </c>
      <c r="K259" s="247">
        <f t="shared" si="79"/>
        <v>42.5</v>
      </c>
      <c r="L259" s="248">
        <f t="shared" si="80"/>
        <v>0.27687296416938112</v>
      </c>
      <c r="M259" s="243" t="s">
        <v>628</v>
      </c>
      <c r="N259" s="249">
        <v>43605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50">
        <v>115</v>
      </c>
      <c r="B260" s="251">
        <v>43306</v>
      </c>
      <c r="C260" s="251"/>
      <c r="D260" s="252" t="s">
        <v>875</v>
      </c>
      <c r="E260" s="253" t="s">
        <v>621</v>
      </c>
      <c r="F260" s="254">
        <v>27.5</v>
      </c>
      <c r="G260" s="254"/>
      <c r="H260" s="255">
        <v>13.1</v>
      </c>
      <c r="I260" s="255">
        <v>60</v>
      </c>
      <c r="J260" s="256" t="s">
        <v>908</v>
      </c>
      <c r="K260" s="257">
        <v>-14.4</v>
      </c>
      <c r="L260" s="258">
        <v>-0.52363636363636401</v>
      </c>
      <c r="M260" s="254" t="s">
        <v>652</v>
      </c>
      <c r="N260" s="251">
        <v>43138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80">
        <v>116</v>
      </c>
      <c r="B261" s="281">
        <v>43318</v>
      </c>
      <c r="C261" s="281"/>
      <c r="D261" s="259" t="s">
        <v>909</v>
      </c>
      <c r="E261" s="254" t="s">
        <v>621</v>
      </c>
      <c r="F261" s="254">
        <v>148.5</v>
      </c>
      <c r="G261" s="254"/>
      <c r="H261" s="254">
        <v>102</v>
      </c>
      <c r="I261" s="255">
        <v>182</v>
      </c>
      <c r="J261" s="256" t="s">
        <v>910</v>
      </c>
      <c r="K261" s="257">
        <f>H261-F261</f>
        <v>-46.5</v>
      </c>
      <c r="L261" s="258">
        <f>K261/F261</f>
        <v>-0.31313131313131315</v>
      </c>
      <c r="M261" s="254" t="s">
        <v>652</v>
      </c>
      <c r="N261" s="251">
        <v>43661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40">
        <v>117</v>
      </c>
      <c r="B262" s="241">
        <v>43335</v>
      </c>
      <c r="C262" s="241"/>
      <c r="D262" s="242" t="s">
        <v>911</v>
      </c>
      <c r="E262" s="243" t="s">
        <v>621</v>
      </c>
      <c r="F262" s="274">
        <v>285</v>
      </c>
      <c r="G262" s="243"/>
      <c r="H262" s="243">
        <v>355</v>
      </c>
      <c r="I262" s="245">
        <v>364</v>
      </c>
      <c r="J262" s="246" t="s">
        <v>912</v>
      </c>
      <c r="K262" s="247">
        <v>70</v>
      </c>
      <c r="L262" s="248">
        <v>0.24561403508771901</v>
      </c>
      <c r="M262" s="243" t="s">
        <v>628</v>
      </c>
      <c r="N262" s="249">
        <v>43455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40">
        <v>118</v>
      </c>
      <c r="B263" s="241">
        <v>43341</v>
      </c>
      <c r="C263" s="241"/>
      <c r="D263" s="242" t="s">
        <v>411</v>
      </c>
      <c r="E263" s="243" t="s">
        <v>621</v>
      </c>
      <c r="F263" s="274">
        <v>525</v>
      </c>
      <c r="G263" s="243"/>
      <c r="H263" s="243">
        <v>585</v>
      </c>
      <c r="I263" s="245">
        <v>635</v>
      </c>
      <c r="J263" s="246" t="s">
        <v>913</v>
      </c>
      <c r="K263" s="247">
        <f t="shared" ref="K263:K314" si="81">H263-F263</f>
        <v>60</v>
      </c>
      <c r="L263" s="248">
        <f t="shared" ref="L263:L314" si="82">K263/F263</f>
        <v>0.11428571428571428</v>
      </c>
      <c r="M263" s="243" t="s">
        <v>628</v>
      </c>
      <c r="N263" s="249">
        <v>43662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40">
        <v>119</v>
      </c>
      <c r="B264" s="241">
        <v>43395</v>
      </c>
      <c r="C264" s="241"/>
      <c r="D264" s="242" t="s">
        <v>396</v>
      </c>
      <c r="E264" s="243" t="s">
        <v>621</v>
      </c>
      <c r="F264" s="274">
        <v>475</v>
      </c>
      <c r="G264" s="243"/>
      <c r="H264" s="243">
        <v>574</v>
      </c>
      <c r="I264" s="245">
        <v>570</v>
      </c>
      <c r="J264" s="246" t="s">
        <v>815</v>
      </c>
      <c r="K264" s="247">
        <f t="shared" si="81"/>
        <v>99</v>
      </c>
      <c r="L264" s="248">
        <f t="shared" si="82"/>
        <v>0.20842105263157895</v>
      </c>
      <c r="M264" s="243" t="s">
        <v>628</v>
      </c>
      <c r="N264" s="249">
        <v>43403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71">
        <v>120</v>
      </c>
      <c r="B265" s="272">
        <v>43397</v>
      </c>
      <c r="C265" s="272"/>
      <c r="D265" s="273" t="s">
        <v>914</v>
      </c>
      <c r="E265" s="274" t="s">
        <v>621</v>
      </c>
      <c r="F265" s="274">
        <v>707.5</v>
      </c>
      <c r="G265" s="274"/>
      <c r="H265" s="274">
        <v>872</v>
      </c>
      <c r="I265" s="276">
        <v>872</v>
      </c>
      <c r="J265" s="277" t="s">
        <v>815</v>
      </c>
      <c r="K265" s="247">
        <f t="shared" si="81"/>
        <v>164.5</v>
      </c>
      <c r="L265" s="278">
        <f t="shared" si="82"/>
        <v>0.23250883392226149</v>
      </c>
      <c r="M265" s="274" t="s">
        <v>628</v>
      </c>
      <c r="N265" s="279">
        <v>43482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71">
        <v>121</v>
      </c>
      <c r="B266" s="272">
        <v>43398</v>
      </c>
      <c r="C266" s="272"/>
      <c r="D266" s="273" t="s">
        <v>915</v>
      </c>
      <c r="E266" s="274" t="s">
        <v>621</v>
      </c>
      <c r="F266" s="274">
        <v>162</v>
      </c>
      <c r="G266" s="274"/>
      <c r="H266" s="274">
        <v>204</v>
      </c>
      <c r="I266" s="276">
        <v>209</v>
      </c>
      <c r="J266" s="277" t="s">
        <v>916</v>
      </c>
      <c r="K266" s="247">
        <f t="shared" si="81"/>
        <v>42</v>
      </c>
      <c r="L266" s="278">
        <f t="shared" si="82"/>
        <v>0.25925925925925924</v>
      </c>
      <c r="M266" s="274" t="s">
        <v>628</v>
      </c>
      <c r="N266" s="279">
        <v>43539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71">
        <v>122</v>
      </c>
      <c r="B267" s="272">
        <v>43399</v>
      </c>
      <c r="C267" s="272"/>
      <c r="D267" s="273" t="s">
        <v>506</v>
      </c>
      <c r="E267" s="274" t="s">
        <v>621</v>
      </c>
      <c r="F267" s="274">
        <v>240</v>
      </c>
      <c r="G267" s="274"/>
      <c r="H267" s="274">
        <v>297</v>
      </c>
      <c r="I267" s="276">
        <v>297</v>
      </c>
      <c r="J267" s="277" t="s">
        <v>815</v>
      </c>
      <c r="K267" s="283">
        <f t="shared" si="81"/>
        <v>57</v>
      </c>
      <c r="L267" s="278">
        <f t="shared" si="82"/>
        <v>0.23749999999999999</v>
      </c>
      <c r="M267" s="274" t="s">
        <v>628</v>
      </c>
      <c r="N267" s="279">
        <v>43417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40">
        <v>123</v>
      </c>
      <c r="B268" s="241">
        <v>43439</v>
      </c>
      <c r="C268" s="241"/>
      <c r="D268" s="242" t="s">
        <v>917</v>
      </c>
      <c r="E268" s="243" t="s">
        <v>621</v>
      </c>
      <c r="F268" s="243">
        <v>202.5</v>
      </c>
      <c r="G268" s="243"/>
      <c r="H268" s="243">
        <v>255</v>
      </c>
      <c r="I268" s="245">
        <v>252</v>
      </c>
      <c r="J268" s="246" t="s">
        <v>815</v>
      </c>
      <c r="K268" s="247">
        <f t="shared" si="81"/>
        <v>52.5</v>
      </c>
      <c r="L268" s="248">
        <f t="shared" si="82"/>
        <v>0.25925925925925924</v>
      </c>
      <c r="M268" s="243" t="s">
        <v>628</v>
      </c>
      <c r="N268" s="249">
        <v>43542</v>
      </c>
      <c r="O268" s="1"/>
      <c r="P268" s="1"/>
      <c r="Q268" s="1"/>
      <c r="R268" s="6" t="s">
        <v>918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71">
        <v>124</v>
      </c>
      <c r="B269" s="272">
        <v>43465</v>
      </c>
      <c r="C269" s="241"/>
      <c r="D269" s="273" t="s">
        <v>161</v>
      </c>
      <c r="E269" s="274" t="s">
        <v>621</v>
      </c>
      <c r="F269" s="274">
        <v>710</v>
      </c>
      <c r="G269" s="274"/>
      <c r="H269" s="274">
        <v>866</v>
      </c>
      <c r="I269" s="276">
        <v>866</v>
      </c>
      <c r="J269" s="277" t="s">
        <v>815</v>
      </c>
      <c r="K269" s="247">
        <f t="shared" si="81"/>
        <v>156</v>
      </c>
      <c r="L269" s="248">
        <f t="shared" si="82"/>
        <v>0.21971830985915494</v>
      </c>
      <c r="M269" s="243" t="s">
        <v>628</v>
      </c>
      <c r="N269" s="249">
        <v>43553</v>
      </c>
      <c r="O269" s="1"/>
      <c r="P269" s="1"/>
      <c r="Q269" s="1"/>
      <c r="R269" s="6" t="s">
        <v>918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71">
        <v>125</v>
      </c>
      <c r="B270" s="272">
        <v>43522</v>
      </c>
      <c r="C270" s="272"/>
      <c r="D270" s="273" t="s">
        <v>176</v>
      </c>
      <c r="E270" s="274" t="s">
        <v>621</v>
      </c>
      <c r="F270" s="274">
        <v>337.25</v>
      </c>
      <c r="G270" s="274"/>
      <c r="H270" s="274">
        <v>398.5</v>
      </c>
      <c r="I270" s="276">
        <v>411</v>
      </c>
      <c r="J270" s="246" t="s">
        <v>919</v>
      </c>
      <c r="K270" s="247">
        <f t="shared" si="81"/>
        <v>61.25</v>
      </c>
      <c r="L270" s="248">
        <f t="shared" si="82"/>
        <v>0.1816160118606375</v>
      </c>
      <c r="M270" s="243" t="s">
        <v>628</v>
      </c>
      <c r="N270" s="249">
        <v>43760</v>
      </c>
      <c r="O270" s="1"/>
      <c r="P270" s="1"/>
      <c r="Q270" s="1"/>
      <c r="R270" s="6" t="s">
        <v>918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84">
        <v>126</v>
      </c>
      <c r="B271" s="285">
        <v>43559</v>
      </c>
      <c r="C271" s="285"/>
      <c r="D271" s="286" t="s">
        <v>920</v>
      </c>
      <c r="E271" s="287" t="s">
        <v>621</v>
      </c>
      <c r="F271" s="287">
        <v>130</v>
      </c>
      <c r="G271" s="287"/>
      <c r="H271" s="287">
        <v>65</v>
      </c>
      <c r="I271" s="288">
        <v>158</v>
      </c>
      <c r="J271" s="256" t="s">
        <v>921</v>
      </c>
      <c r="K271" s="257">
        <f t="shared" si="81"/>
        <v>-65</v>
      </c>
      <c r="L271" s="258">
        <f t="shared" si="82"/>
        <v>-0.5</v>
      </c>
      <c r="M271" s="254" t="s">
        <v>652</v>
      </c>
      <c r="N271" s="251">
        <v>43726</v>
      </c>
      <c r="O271" s="1"/>
      <c r="P271" s="1"/>
      <c r="Q271" s="1"/>
      <c r="R271" s="6" t="s">
        <v>922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71">
        <v>127</v>
      </c>
      <c r="B272" s="272">
        <v>43017</v>
      </c>
      <c r="C272" s="272"/>
      <c r="D272" s="273" t="s">
        <v>212</v>
      </c>
      <c r="E272" s="274" t="s">
        <v>621</v>
      </c>
      <c r="F272" s="274">
        <v>141.5</v>
      </c>
      <c r="G272" s="274"/>
      <c r="H272" s="274">
        <v>183.5</v>
      </c>
      <c r="I272" s="276">
        <v>210</v>
      </c>
      <c r="J272" s="246" t="s">
        <v>916</v>
      </c>
      <c r="K272" s="247">
        <f t="shared" si="81"/>
        <v>42</v>
      </c>
      <c r="L272" s="248">
        <f t="shared" si="82"/>
        <v>0.29681978798586572</v>
      </c>
      <c r="M272" s="243" t="s">
        <v>628</v>
      </c>
      <c r="N272" s="249">
        <v>43042</v>
      </c>
      <c r="O272" s="1"/>
      <c r="P272" s="1"/>
      <c r="Q272" s="1"/>
      <c r="R272" s="6" t="s">
        <v>922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84">
        <v>128</v>
      </c>
      <c r="B273" s="285">
        <v>43074</v>
      </c>
      <c r="C273" s="285"/>
      <c r="D273" s="286" t="s">
        <v>923</v>
      </c>
      <c r="E273" s="287" t="s">
        <v>621</v>
      </c>
      <c r="F273" s="282">
        <v>172</v>
      </c>
      <c r="G273" s="287"/>
      <c r="H273" s="287">
        <v>155.25</v>
      </c>
      <c r="I273" s="288">
        <v>230</v>
      </c>
      <c r="J273" s="256" t="s">
        <v>924</v>
      </c>
      <c r="K273" s="257">
        <f t="shared" si="81"/>
        <v>-16.75</v>
      </c>
      <c r="L273" s="258">
        <f t="shared" si="82"/>
        <v>-9.7383720930232565E-2</v>
      </c>
      <c r="M273" s="254" t="s">
        <v>652</v>
      </c>
      <c r="N273" s="251">
        <v>43787</v>
      </c>
      <c r="O273" s="1"/>
      <c r="P273" s="1"/>
      <c r="Q273" s="1"/>
      <c r="R273" s="6" t="s">
        <v>922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71">
        <v>129</v>
      </c>
      <c r="B274" s="272">
        <v>43398</v>
      </c>
      <c r="C274" s="272"/>
      <c r="D274" s="273" t="s">
        <v>121</v>
      </c>
      <c r="E274" s="274" t="s">
        <v>621</v>
      </c>
      <c r="F274" s="274">
        <v>698.5</v>
      </c>
      <c r="G274" s="274"/>
      <c r="H274" s="274">
        <v>890</v>
      </c>
      <c r="I274" s="276">
        <v>890</v>
      </c>
      <c r="J274" s="246" t="s">
        <v>925</v>
      </c>
      <c r="K274" s="247">
        <f t="shared" si="81"/>
        <v>191.5</v>
      </c>
      <c r="L274" s="248">
        <f t="shared" si="82"/>
        <v>0.27415891195418757</v>
      </c>
      <c r="M274" s="243" t="s">
        <v>628</v>
      </c>
      <c r="N274" s="249">
        <v>44328</v>
      </c>
      <c r="O274" s="1"/>
      <c r="P274" s="1"/>
      <c r="Q274" s="1"/>
      <c r="R274" s="6" t="s">
        <v>918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71">
        <v>130</v>
      </c>
      <c r="B275" s="272">
        <v>42877</v>
      </c>
      <c r="C275" s="272"/>
      <c r="D275" s="273" t="s">
        <v>926</v>
      </c>
      <c r="E275" s="274" t="s">
        <v>621</v>
      </c>
      <c r="F275" s="274">
        <v>127.6</v>
      </c>
      <c r="G275" s="274"/>
      <c r="H275" s="274">
        <v>138</v>
      </c>
      <c r="I275" s="276">
        <v>190</v>
      </c>
      <c r="J275" s="246" t="s">
        <v>927</v>
      </c>
      <c r="K275" s="247">
        <f t="shared" si="81"/>
        <v>10.400000000000006</v>
      </c>
      <c r="L275" s="248">
        <f t="shared" si="82"/>
        <v>8.1504702194357417E-2</v>
      </c>
      <c r="M275" s="243" t="s">
        <v>628</v>
      </c>
      <c r="N275" s="249">
        <v>43774</v>
      </c>
      <c r="O275" s="1"/>
      <c r="P275" s="1"/>
      <c r="Q275" s="1"/>
      <c r="R275" s="6" t="s">
        <v>922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71">
        <v>131</v>
      </c>
      <c r="B276" s="272">
        <v>43158</v>
      </c>
      <c r="C276" s="272"/>
      <c r="D276" s="273" t="s">
        <v>928</v>
      </c>
      <c r="E276" s="274" t="s">
        <v>621</v>
      </c>
      <c r="F276" s="274">
        <v>317</v>
      </c>
      <c r="G276" s="274"/>
      <c r="H276" s="274">
        <v>382.5</v>
      </c>
      <c r="I276" s="276">
        <v>398</v>
      </c>
      <c r="J276" s="246" t="s">
        <v>929</v>
      </c>
      <c r="K276" s="247">
        <f t="shared" si="81"/>
        <v>65.5</v>
      </c>
      <c r="L276" s="248">
        <f t="shared" si="82"/>
        <v>0.20662460567823343</v>
      </c>
      <c r="M276" s="243" t="s">
        <v>628</v>
      </c>
      <c r="N276" s="249">
        <v>44238</v>
      </c>
      <c r="O276" s="1"/>
      <c r="P276" s="1"/>
      <c r="Q276" s="1"/>
      <c r="R276" s="6" t="s">
        <v>922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84">
        <v>132</v>
      </c>
      <c r="B277" s="285">
        <v>43164</v>
      </c>
      <c r="C277" s="285"/>
      <c r="D277" s="286" t="s">
        <v>168</v>
      </c>
      <c r="E277" s="287" t="s">
        <v>621</v>
      </c>
      <c r="F277" s="282">
        <f>510-14.4</f>
        <v>495.6</v>
      </c>
      <c r="G277" s="287"/>
      <c r="H277" s="287">
        <v>350</v>
      </c>
      <c r="I277" s="288">
        <v>672</v>
      </c>
      <c r="J277" s="256" t="s">
        <v>930</v>
      </c>
      <c r="K277" s="257">
        <f t="shared" si="81"/>
        <v>-145.60000000000002</v>
      </c>
      <c r="L277" s="258">
        <f t="shared" si="82"/>
        <v>-0.29378531073446329</v>
      </c>
      <c r="M277" s="254" t="s">
        <v>652</v>
      </c>
      <c r="N277" s="251">
        <v>43887</v>
      </c>
      <c r="O277" s="1"/>
      <c r="P277" s="1"/>
      <c r="Q277" s="1"/>
      <c r="R277" s="6" t="s">
        <v>918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84">
        <v>133</v>
      </c>
      <c r="B278" s="285">
        <v>43237</v>
      </c>
      <c r="C278" s="285"/>
      <c r="D278" s="286" t="s">
        <v>931</v>
      </c>
      <c r="E278" s="287" t="s">
        <v>621</v>
      </c>
      <c r="F278" s="282">
        <v>230.3</v>
      </c>
      <c r="G278" s="287"/>
      <c r="H278" s="287">
        <v>102.5</v>
      </c>
      <c r="I278" s="288">
        <v>348</v>
      </c>
      <c r="J278" s="256" t="s">
        <v>932</v>
      </c>
      <c r="K278" s="257">
        <f t="shared" si="81"/>
        <v>-127.80000000000001</v>
      </c>
      <c r="L278" s="258">
        <f t="shared" si="82"/>
        <v>-0.55492835432045162</v>
      </c>
      <c r="M278" s="254" t="s">
        <v>652</v>
      </c>
      <c r="N278" s="251">
        <v>43896</v>
      </c>
      <c r="O278" s="1"/>
      <c r="P278" s="1"/>
      <c r="Q278" s="1"/>
      <c r="R278" s="6" t="s">
        <v>918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71">
        <v>134</v>
      </c>
      <c r="B279" s="272">
        <v>43258</v>
      </c>
      <c r="C279" s="272"/>
      <c r="D279" s="273" t="s">
        <v>458</v>
      </c>
      <c r="E279" s="274" t="s">
        <v>621</v>
      </c>
      <c r="F279" s="274">
        <f>342.5-5.1</f>
        <v>337.4</v>
      </c>
      <c r="G279" s="274"/>
      <c r="H279" s="274">
        <v>412.5</v>
      </c>
      <c r="I279" s="276">
        <v>439</v>
      </c>
      <c r="J279" s="246" t="s">
        <v>933</v>
      </c>
      <c r="K279" s="247">
        <f t="shared" si="81"/>
        <v>75.100000000000023</v>
      </c>
      <c r="L279" s="248">
        <f t="shared" si="82"/>
        <v>0.22258446947243635</v>
      </c>
      <c r="M279" s="243" t="s">
        <v>628</v>
      </c>
      <c r="N279" s="249">
        <v>44230</v>
      </c>
      <c r="O279" s="1"/>
      <c r="P279" s="1"/>
      <c r="Q279" s="1"/>
      <c r="R279" s="6" t="s">
        <v>922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65">
        <v>135</v>
      </c>
      <c r="B280" s="264">
        <v>43285</v>
      </c>
      <c r="C280" s="264"/>
      <c r="D280" s="265" t="s">
        <v>59</v>
      </c>
      <c r="E280" s="266" t="s">
        <v>621</v>
      </c>
      <c r="F280" s="266">
        <f>127.5-5.53</f>
        <v>121.97</v>
      </c>
      <c r="G280" s="267"/>
      <c r="H280" s="267">
        <v>122.5</v>
      </c>
      <c r="I280" s="267">
        <v>170</v>
      </c>
      <c r="J280" s="268" t="s">
        <v>934</v>
      </c>
      <c r="K280" s="269">
        <f t="shared" si="81"/>
        <v>0.53000000000000114</v>
      </c>
      <c r="L280" s="270">
        <f t="shared" si="82"/>
        <v>4.3453308190538747E-3</v>
      </c>
      <c r="M280" s="266" t="s">
        <v>689</v>
      </c>
      <c r="N280" s="264">
        <v>44431</v>
      </c>
      <c r="O280" s="1"/>
      <c r="P280" s="1"/>
      <c r="Q280" s="1"/>
      <c r="R280" s="6" t="s">
        <v>918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84">
        <v>136</v>
      </c>
      <c r="B281" s="285">
        <v>43294</v>
      </c>
      <c r="C281" s="285"/>
      <c r="D281" s="286" t="s">
        <v>935</v>
      </c>
      <c r="E281" s="287" t="s">
        <v>621</v>
      </c>
      <c r="F281" s="282">
        <v>46.5</v>
      </c>
      <c r="G281" s="287"/>
      <c r="H281" s="287">
        <v>17</v>
      </c>
      <c r="I281" s="288">
        <v>59</v>
      </c>
      <c r="J281" s="256" t="s">
        <v>936</v>
      </c>
      <c r="K281" s="257">
        <f t="shared" si="81"/>
        <v>-29.5</v>
      </c>
      <c r="L281" s="258">
        <f t="shared" si="82"/>
        <v>-0.63440860215053763</v>
      </c>
      <c r="M281" s="254" t="s">
        <v>652</v>
      </c>
      <c r="N281" s="251">
        <v>43887</v>
      </c>
      <c r="O281" s="1"/>
      <c r="P281" s="1"/>
      <c r="Q281" s="1"/>
      <c r="R281" s="6" t="s">
        <v>918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71">
        <v>137</v>
      </c>
      <c r="B282" s="272">
        <v>43396</v>
      </c>
      <c r="C282" s="272"/>
      <c r="D282" s="273" t="s">
        <v>441</v>
      </c>
      <c r="E282" s="274" t="s">
        <v>621</v>
      </c>
      <c r="F282" s="274">
        <v>156.5</v>
      </c>
      <c r="G282" s="274"/>
      <c r="H282" s="274">
        <v>207.5</v>
      </c>
      <c r="I282" s="276">
        <v>191</v>
      </c>
      <c r="J282" s="246" t="s">
        <v>815</v>
      </c>
      <c r="K282" s="247">
        <f t="shared" si="81"/>
        <v>51</v>
      </c>
      <c r="L282" s="248">
        <f t="shared" si="82"/>
        <v>0.32587859424920129</v>
      </c>
      <c r="M282" s="243" t="s">
        <v>628</v>
      </c>
      <c r="N282" s="249">
        <v>44369</v>
      </c>
      <c r="O282" s="1"/>
      <c r="P282" s="1"/>
      <c r="Q282" s="1"/>
      <c r="R282" s="6" t="s">
        <v>918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71">
        <v>138</v>
      </c>
      <c r="B283" s="272">
        <v>43439</v>
      </c>
      <c r="C283" s="272"/>
      <c r="D283" s="273" t="s">
        <v>355</v>
      </c>
      <c r="E283" s="274" t="s">
        <v>621</v>
      </c>
      <c r="F283" s="274">
        <v>259.5</v>
      </c>
      <c r="G283" s="274"/>
      <c r="H283" s="274">
        <v>320</v>
      </c>
      <c r="I283" s="276">
        <v>320</v>
      </c>
      <c r="J283" s="246" t="s">
        <v>815</v>
      </c>
      <c r="K283" s="247">
        <f t="shared" si="81"/>
        <v>60.5</v>
      </c>
      <c r="L283" s="248">
        <f t="shared" si="82"/>
        <v>0.23314065510597304</v>
      </c>
      <c r="M283" s="243" t="s">
        <v>628</v>
      </c>
      <c r="N283" s="249">
        <v>44323</v>
      </c>
      <c r="O283" s="1"/>
      <c r="P283" s="1"/>
      <c r="Q283" s="1"/>
      <c r="R283" s="6" t="s">
        <v>918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84">
        <v>139</v>
      </c>
      <c r="B284" s="285">
        <v>43439</v>
      </c>
      <c r="C284" s="285"/>
      <c r="D284" s="286" t="s">
        <v>937</v>
      </c>
      <c r="E284" s="287" t="s">
        <v>621</v>
      </c>
      <c r="F284" s="287">
        <v>715</v>
      </c>
      <c r="G284" s="287"/>
      <c r="H284" s="287">
        <v>445</v>
      </c>
      <c r="I284" s="288">
        <v>840</v>
      </c>
      <c r="J284" s="256" t="s">
        <v>938</v>
      </c>
      <c r="K284" s="257">
        <f t="shared" si="81"/>
        <v>-270</v>
      </c>
      <c r="L284" s="258">
        <f t="shared" si="82"/>
        <v>-0.3776223776223776</v>
      </c>
      <c r="M284" s="254" t="s">
        <v>652</v>
      </c>
      <c r="N284" s="251">
        <v>43800</v>
      </c>
      <c r="O284" s="1"/>
      <c r="P284" s="1"/>
      <c r="Q284" s="1"/>
      <c r="R284" s="6" t="s">
        <v>918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71">
        <v>140</v>
      </c>
      <c r="B285" s="272">
        <v>43469</v>
      </c>
      <c r="C285" s="272"/>
      <c r="D285" s="273" t="s">
        <v>182</v>
      </c>
      <c r="E285" s="274" t="s">
        <v>621</v>
      </c>
      <c r="F285" s="274">
        <v>875</v>
      </c>
      <c r="G285" s="274"/>
      <c r="H285" s="274">
        <v>1165</v>
      </c>
      <c r="I285" s="276">
        <v>1185</v>
      </c>
      <c r="J285" s="246" t="s">
        <v>939</v>
      </c>
      <c r="K285" s="247">
        <f t="shared" si="81"/>
        <v>290</v>
      </c>
      <c r="L285" s="248">
        <f t="shared" si="82"/>
        <v>0.33142857142857141</v>
      </c>
      <c r="M285" s="243" t="s">
        <v>628</v>
      </c>
      <c r="N285" s="249">
        <v>43847</v>
      </c>
      <c r="O285" s="1"/>
      <c r="P285" s="1"/>
      <c r="Q285" s="1"/>
      <c r="R285" s="6" t="s">
        <v>918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71">
        <v>141</v>
      </c>
      <c r="B286" s="272">
        <v>43559</v>
      </c>
      <c r="C286" s="272"/>
      <c r="D286" s="273" t="s">
        <v>374</v>
      </c>
      <c r="E286" s="274" t="s">
        <v>621</v>
      </c>
      <c r="F286" s="274">
        <f>387-14.63</f>
        <v>372.37</v>
      </c>
      <c r="G286" s="274"/>
      <c r="H286" s="274">
        <v>490</v>
      </c>
      <c r="I286" s="276">
        <v>490</v>
      </c>
      <c r="J286" s="246" t="s">
        <v>815</v>
      </c>
      <c r="K286" s="247">
        <f t="shared" si="81"/>
        <v>117.63</v>
      </c>
      <c r="L286" s="248">
        <f t="shared" si="82"/>
        <v>0.31589548030185027</v>
      </c>
      <c r="M286" s="243" t="s">
        <v>628</v>
      </c>
      <c r="N286" s="249">
        <v>43850</v>
      </c>
      <c r="O286" s="1"/>
      <c r="P286" s="1"/>
      <c r="Q286" s="1"/>
      <c r="R286" s="6" t="s">
        <v>918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84">
        <v>142</v>
      </c>
      <c r="B287" s="285">
        <v>43578</v>
      </c>
      <c r="C287" s="285"/>
      <c r="D287" s="286" t="s">
        <v>940</v>
      </c>
      <c r="E287" s="287" t="s">
        <v>647</v>
      </c>
      <c r="F287" s="287">
        <v>220</v>
      </c>
      <c r="G287" s="287"/>
      <c r="H287" s="287">
        <v>127.5</v>
      </c>
      <c r="I287" s="288">
        <v>284</v>
      </c>
      <c r="J287" s="256" t="s">
        <v>941</v>
      </c>
      <c r="K287" s="257">
        <f t="shared" si="81"/>
        <v>-92.5</v>
      </c>
      <c r="L287" s="258">
        <f t="shared" si="82"/>
        <v>-0.42045454545454547</v>
      </c>
      <c r="M287" s="254" t="s">
        <v>652</v>
      </c>
      <c r="N287" s="251">
        <v>43896</v>
      </c>
      <c r="O287" s="1"/>
      <c r="P287" s="1"/>
      <c r="Q287" s="1"/>
      <c r="R287" s="6" t="s">
        <v>918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71">
        <v>143</v>
      </c>
      <c r="B288" s="272">
        <v>43622</v>
      </c>
      <c r="C288" s="272"/>
      <c r="D288" s="273" t="s">
        <v>507</v>
      </c>
      <c r="E288" s="274" t="s">
        <v>647</v>
      </c>
      <c r="F288" s="274">
        <v>332.8</v>
      </c>
      <c r="G288" s="274"/>
      <c r="H288" s="274">
        <v>405</v>
      </c>
      <c r="I288" s="276">
        <v>419</v>
      </c>
      <c r="J288" s="246" t="s">
        <v>942</v>
      </c>
      <c r="K288" s="247">
        <f t="shared" si="81"/>
        <v>72.199999999999989</v>
      </c>
      <c r="L288" s="248">
        <f t="shared" si="82"/>
        <v>0.21694711538461534</v>
      </c>
      <c r="M288" s="243" t="s">
        <v>628</v>
      </c>
      <c r="N288" s="249">
        <v>43860</v>
      </c>
      <c r="O288" s="1"/>
      <c r="P288" s="1"/>
      <c r="Q288" s="1"/>
      <c r="R288" s="6" t="s">
        <v>922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65">
        <v>144</v>
      </c>
      <c r="B289" s="264">
        <v>43641</v>
      </c>
      <c r="C289" s="264"/>
      <c r="D289" s="265" t="s">
        <v>174</v>
      </c>
      <c r="E289" s="266" t="s">
        <v>621</v>
      </c>
      <c r="F289" s="266">
        <v>386</v>
      </c>
      <c r="G289" s="267"/>
      <c r="H289" s="267">
        <v>395</v>
      </c>
      <c r="I289" s="267">
        <v>452</v>
      </c>
      <c r="J289" s="268" t="s">
        <v>943</v>
      </c>
      <c r="K289" s="269">
        <f t="shared" si="81"/>
        <v>9</v>
      </c>
      <c r="L289" s="270">
        <f t="shared" si="82"/>
        <v>2.3316062176165803E-2</v>
      </c>
      <c r="M289" s="266" t="s">
        <v>689</v>
      </c>
      <c r="N289" s="264">
        <v>43868</v>
      </c>
      <c r="O289" s="1"/>
      <c r="P289" s="1"/>
      <c r="Q289" s="1"/>
      <c r="R289" s="6" t="s">
        <v>922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65">
        <v>145</v>
      </c>
      <c r="B290" s="264">
        <v>43707</v>
      </c>
      <c r="C290" s="264"/>
      <c r="D290" s="265" t="s">
        <v>148</v>
      </c>
      <c r="E290" s="266" t="s">
        <v>621</v>
      </c>
      <c r="F290" s="266">
        <v>137.5</v>
      </c>
      <c r="G290" s="267"/>
      <c r="H290" s="267">
        <v>138.5</v>
      </c>
      <c r="I290" s="267">
        <v>190</v>
      </c>
      <c r="J290" s="268" t="s">
        <v>944</v>
      </c>
      <c r="K290" s="269">
        <f t="shared" si="81"/>
        <v>1</v>
      </c>
      <c r="L290" s="270">
        <f t="shared" si="82"/>
        <v>7.2727272727272727E-3</v>
      </c>
      <c r="M290" s="266" t="s">
        <v>689</v>
      </c>
      <c r="N290" s="264">
        <v>44432</v>
      </c>
      <c r="O290" s="1"/>
      <c r="P290" s="1"/>
      <c r="Q290" s="1"/>
      <c r="R290" s="6" t="s">
        <v>918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71">
        <v>146</v>
      </c>
      <c r="B291" s="272">
        <v>43731</v>
      </c>
      <c r="C291" s="272"/>
      <c r="D291" s="273" t="s">
        <v>451</v>
      </c>
      <c r="E291" s="274" t="s">
        <v>621</v>
      </c>
      <c r="F291" s="274">
        <v>235</v>
      </c>
      <c r="G291" s="274"/>
      <c r="H291" s="274">
        <v>295</v>
      </c>
      <c r="I291" s="276">
        <v>296</v>
      </c>
      <c r="J291" s="246" t="s">
        <v>945</v>
      </c>
      <c r="K291" s="247">
        <f t="shared" si="81"/>
        <v>60</v>
      </c>
      <c r="L291" s="248">
        <f t="shared" si="82"/>
        <v>0.25531914893617019</v>
      </c>
      <c r="M291" s="243" t="s">
        <v>628</v>
      </c>
      <c r="N291" s="249">
        <v>43844</v>
      </c>
      <c r="O291" s="1"/>
      <c r="P291" s="1"/>
      <c r="Q291" s="1"/>
      <c r="R291" s="6" t="s">
        <v>922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71">
        <v>147</v>
      </c>
      <c r="B292" s="272">
        <v>43752</v>
      </c>
      <c r="C292" s="272"/>
      <c r="D292" s="273" t="s">
        <v>946</v>
      </c>
      <c r="E292" s="274" t="s">
        <v>621</v>
      </c>
      <c r="F292" s="274">
        <v>277.5</v>
      </c>
      <c r="G292" s="274"/>
      <c r="H292" s="274">
        <v>333</v>
      </c>
      <c r="I292" s="276">
        <v>333</v>
      </c>
      <c r="J292" s="246" t="s">
        <v>947</v>
      </c>
      <c r="K292" s="247">
        <f t="shared" si="81"/>
        <v>55.5</v>
      </c>
      <c r="L292" s="248">
        <f t="shared" si="82"/>
        <v>0.2</v>
      </c>
      <c r="M292" s="243" t="s">
        <v>628</v>
      </c>
      <c r="N292" s="249">
        <v>43846</v>
      </c>
      <c r="O292" s="1"/>
      <c r="P292" s="1"/>
      <c r="Q292" s="1"/>
      <c r="R292" s="6" t="s">
        <v>918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71">
        <v>148</v>
      </c>
      <c r="B293" s="272">
        <v>43752</v>
      </c>
      <c r="C293" s="272"/>
      <c r="D293" s="273" t="s">
        <v>948</v>
      </c>
      <c r="E293" s="274" t="s">
        <v>621</v>
      </c>
      <c r="F293" s="274">
        <v>930</v>
      </c>
      <c r="G293" s="274"/>
      <c r="H293" s="274">
        <v>1165</v>
      </c>
      <c r="I293" s="276">
        <v>1200</v>
      </c>
      <c r="J293" s="246" t="s">
        <v>949</v>
      </c>
      <c r="K293" s="247">
        <f t="shared" si="81"/>
        <v>235</v>
      </c>
      <c r="L293" s="248">
        <f t="shared" si="82"/>
        <v>0.25268817204301075</v>
      </c>
      <c r="M293" s="243" t="s">
        <v>628</v>
      </c>
      <c r="N293" s="249">
        <v>43847</v>
      </c>
      <c r="O293" s="1"/>
      <c r="P293" s="1"/>
      <c r="Q293" s="1"/>
      <c r="R293" s="6" t="s">
        <v>922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71">
        <v>149</v>
      </c>
      <c r="B294" s="272">
        <v>43753</v>
      </c>
      <c r="C294" s="272"/>
      <c r="D294" s="273" t="s">
        <v>950</v>
      </c>
      <c r="E294" s="274" t="s">
        <v>621</v>
      </c>
      <c r="F294" s="244">
        <v>111</v>
      </c>
      <c r="G294" s="274"/>
      <c r="H294" s="274">
        <v>141</v>
      </c>
      <c r="I294" s="276">
        <v>141</v>
      </c>
      <c r="J294" s="246" t="s">
        <v>951</v>
      </c>
      <c r="K294" s="247">
        <f t="shared" si="81"/>
        <v>30</v>
      </c>
      <c r="L294" s="248">
        <f t="shared" si="82"/>
        <v>0.27027027027027029</v>
      </c>
      <c r="M294" s="243" t="s">
        <v>628</v>
      </c>
      <c r="N294" s="249">
        <v>44328</v>
      </c>
      <c r="O294" s="1"/>
      <c r="P294" s="1"/>
      <c r="Q294" s="1"/>
      <c r="R294" s="6" t="s">
        <v>922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71">
        <v>150</v>
      </c>
      <c r="B295" s="272">
        <v>43753</v>
      </c>
      <c r="C295" s="272"/>
      <c r="D295" s="273" t="s">
        <v>952</v>
      </c>
      <c r="E295" s="274" t="s">
        <v>621</v>
      </c>
      <c r="F295" s="244">
        <v>296</v>
      </c>
      <c r="G295" s="274"/>
      <c r="H295" s="274">
        <v>370</v>
      </c>
      <c r="I295" s="276">
        <v>370</v>
      </c>
      <c r="J295" s="246" t="s">
        <v>815</v>
      </c>
      <c r="K295" s="247">
        <f t="shared" si="81"/>
        <v>74</v>
      </c>
      <c r="L295" s="248">
        <f t="shared" si="82"/>
        <v>0.25</v>
      </c>
      <c r="M295" s="243" t="s">
        <v>628</v>
      </c>
      <c r="N295" s="249">
        <v>43853</v>
      </c>
      <c r="O295" s="1"/>
      <c r="P295" s="1"/>
      <c r="Q295" s="1"/>
      <c r="R295" s="6" t="s">
        <v>922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71">
        <v>151</v>
      </c>
      <c r="B296" s="272">
        <v>43754</v>
      </c>
      <c r="C296" s="272"/>
      <c r="D296" s="273" t="s">
        <v>953</v>
      </c>
      <c r="E296" s="274" t="s">
        <v>621</v>
      </c>
      <c r="F296" s="244">
        <v>300</v>
      </c>
      <c r="G296" s="274"/>
      <c r="H296" s="274">
        <v>382.5</v>
      </c>
      <c r="I296" s="276">
        <v>344</v>
      </c>
      <c r="J296" s="246" t="s">
        <v>954</v>
      </c>
      <c r="K296" s="247">
        <f t="shared" si="81"/>
        <v>82.5</v>
      </c>
      <c r="L296" s="248">
        <f t="shared" si="82"/>
        <v>0.27500000000000002</v>
      </c>
      <c r="M296" s="243" t="s">
        <v>628</v>
      </c>
      <c r="N296" s="249">
        <v>44238</v>
      </c>
      <c r="O296" s="1"/>
      <c r="P296" s="1"/>
      <c r="Q296" s="1"/>
      <c r="R296" s="6" t="s">
        <v>922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71">
        <v>152</v>
      </c>
      <c r="B297" s="272">
        <v>43832</v>
      </c>
      <c r="C297" s="272"/>
      <c r="D297" s="273" t="s">
        <v>955</v>
      </c>
      <c r="E297" s="274" t="s">
        <v>621</v>
      </c>
      <c r="F297" s="244">
        <v>495</v>
      </c>
      <c r="G297" s="274"/>
      <c r="H297" s="274">
        <v>595</v>
      </c>
      <c r="I297" s="276">
        <v>590</v>
      </c>
      <c r="J297" s="246" t="s">
        <v>740</v>
      </c>
      <c r="K297" s="247">
        <f t="shared" si="81"/>
        <v>100</v>
      </c>
      <c r="L297" s="248">
        <f t="shared" si="82"/>
        <v>0.20202020202020202</v>
      </c>
      <c r="M297" s="243" t="s">
        <v>628</v>
      </c>
      <c r="N297" s="249">
        <v>44589</v>
      </c>
      <c r="O297" s="1"/>
      <c r="P297" s="1"/>
      <c r="Q297" s="1"/>
      <c r="R297" s="6" t="s">
        <v>922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71">
        <v>153</v>
      </c>
      <c r="B298" s="272">
        <v>43966</v>
      </c>
      <c r="C298" s="272"/>
      <c r="D298" s="273" t="s">
        <v>77</v>
      </c>
      <c r="E298" s="274" t="s">
        <v>621</v>
      </c>
      <c r="F298" s="244">
        <v>67.5</v>
      </c>
      <c r="G298" s="274"/>
      <c r="H298" s="274">
        <v>86</v>
      </c>
      <c r="I298" s="276">
        <v>86</v>
      </c>
      <c r="J298" s="246" t="s">
        <v>956</v>
      </c>
      <c r="K298" s="247">
        <f t="shared" si="81"/>
        <v>18.5</v>
      </c>
      <c r="L298" s="248">
        <f t="shared" si="82"/>
        <v>0.27407407407407408</v>
      </c>
      <c r="M298" s="243" t="s">
        <v>628</v>
      </c>
      <c r="N298" s="249">
        <v>44008</v>
      </c>
      <c r="O298" s="1"/>
      <c r="P298" s="1"/>
      <c r="Q298" s="1"/>
      <c r="R298" s="6" t="s">
        <v>922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71">
        <v>154</v>
      </c>
      <c r="B299" s="272">
        <v>44035</v>
      </c>
      <c r="C299" s="272"/>
      <c r="D299" s="273" t="s">
        <v>506</v>
      </c>
      <c r="E299" s="274" t="s">
        <v>621</v>
      </c>
      <c r="F299" s="244">
        <v>231</v>
      </c>
      <c r="G299" s="274"/>
      <c r="H299" s="274">
        <v>281</v>
      </c>
      <c r="I299" s="276">
        <v>281</v>
      </c>
      <c r="J299" s="246" t="s">
        <v>815</v>
      </c>
      <c r="K299" s="247">
        <f t="shared" si="81"/>
        <v>50</v>
      </c>
      <c r="L299" s="248">
        <f t="shared" si="82"/>
        <v>0.21645021645021645</v>
      </c>
      <c r="M299" s="243" t="s">
        <v>628</v>
      </c>
      <c r="N299" s="249">
        <v>44358</v>
      </c>
      <c r="O299" s="1"/>
      <c r="P299" s="1"/>
      <c r="Q299" s="1"/>
      <c r="R299" s="6" t="s">
        <v>922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71">
        <v>155</v>
      </c>
      <c r="B300" s="272">
        <v>44092</v>
      </c>
      <c r="C300" s="272"/>
      <c r="D300" s="273" t="s">
        <v>146</v>
      </c>
      <c r="E300" s="274" t="s">
        <v>621</v>
      </c>
      <c r="F300" s="274">
        <v>206</v>
      </c>
      <c r="G300" s="274"/>
      <c r="H300" s="274">
        <v>248</v>
      </c>
      <c r="I300" s="276">
        <v>248</v>
      </c>
      <c r="J300" s="246" t="s">
        <v>815</v>
      </c>
      <c r="K300" s="247">
        <f t="shared" si="81"/>
        <v>42</v>
      </c>
      <c r="L300" s="248">
        <f t="shared" si="82"/>
        <v>0.20388349514563106</v>
      </c>
      <c r="M300" s="243" t="s">
        <v>628</v>
      </c>
      <c r="N300" s="249">
        <v>44214</v>
      </c>
      <c r="O300" s="1"/>
      <c r="P300" s="1"/>
      <c r="Q300" s="1"/>
      <c r="R300" s="6" t="s">
        <v>922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71">
        <v>156</v>
      </c>
      <c r="B301" s="272">
        <v>44140</v>
      </c>
      <c r="C301" s="272"/>
      <c r="D301" s="273" t="s">
        <v>146</v>
      </c>
      <c r="E301" s="274" t="s">
        <v>621</v>
      </c>
      <c r="F301" s="274">
        <v>182.5</v>
      </c>
      <c r="G301" s="274"/>
      <c r="H301" s="274">
        <v>248</v>
      </c>
      <c r="I301" s="276">
        <v>248</v>
      </c>
      <c r="J301" s="246" t="s">
        <v>815</v>
      </c>
      <c r="K301" s="247">
        <f t="shared" si="81"/>
        <v>65.5</v>
      </c>
      <c r="L301" s="248">
        <f t="shared" si="82"/>
        <v>0.35890410958904112</v>
      </c>
      <c r="M301" s="243" t="s">
        <v>628</v>
      </c>
      <c r="N301" s="249">
        <v>44214</v>
      </c>
      <c r="O301" s="1"/>
      <c r="P301" s="1"/>
      <c r="Q301" s="1"/>
      <c r="R301" s="6" t="s">
        <v>922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71">
        <v>157</v>
      </c>
      <c r="B302" s="272">
        <v>44140</v>
      </c>
      <c r="C302" s="272"/>
      <c r="D302" s="273" t="s">
        <v>355</v>
      </c>
      <c r="E302" s="274" t="s">
        <v>621</v>
      </c>
      <c r="F302" s="274">
        <v>247.5</v>
      </c>
      <c r="G302" s="274"/>
      <c r="H302" s="274">
        <v>320</v>
      </c>
      <c r="I302" s="276">
        <v>320</v>
      </c>
      <c r="J302" s="246" t="s">
        <v>815</v>
      </c>
      <c r="K302" s="247">
        <f t="shared" si="81"/>
        <v>72.5</v>
      </c>
      <c r="L302" s="248">
        <f t="shared" si="82"/>
        <v>0.29292929292929293</v>
      </c>
      <c r="M302" s="243" t="s">
        <v>628</v>
      </c>
      <c r="N302" s="249">
        <v>44323</v>
      </c>
      <c r="O302" s="1"/>
      <c r="P302" s="1"/>
      <c r="Q302" s="1"/>
      <c r="R302" s="6" t="s">
        <v>922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71">
        <v>158</v>
      </c>
      <c r="B303" s="272">
        <v>44140</v>
      </c>
      <c r="C303" s="272"/>
      <c r="D303" s="273" t="s">
        <v>205</v>
      </c>
      <c r="E303" s="274" t="s">
        <v>621</v>
      </c>
      <c r="F303" s="244">
        <v>925</v>
      </c>
      <c r="G303" s="274"/>
      <c r="H303" s="274">
        <v>1095</v>
      </c>
      <c r="I303" s="276">
        <v>1093</v>
      </c>
      <c r="J303" s="246" t="s">
        <v>957</v>
      </c>
      <c r="K303" s="247">
        <f t="shared" si="81"/>
        <v>170</v>
      </c>
      <c r="L303" s="248">
        <f t="shared" si="82"/>
        <v>0.18378378378378379</v>
      </c>
      <c r="M303" s="243" t="s">
        <v>628</v>
      </c>
      <c r="N303" s="249">
        <v>44201</v>
      </c>
      <c r="O303" s="1"/>
      <c r="P303" s="1"/>
      <c r="Q303" s="1"/>
      <c r="R303" s="6" t="s">
        <v>922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71">
        <v>159</v>
      </c>
      <c r="B304" s="272">
        <v>44140</v>
      </c>
      <c r="C304" s="272"/>
      <c r="D304" s="273" t="s">
        <v>374</v>
      </c>
      <c r="E304" s="274" t="s">
        <v>621</v>
      </c>
      <c r="F304" s="244">
        <v>332.5</v>
      </c>
      <c r="G304" s="274"/>
      <c r="H304" s="274">
        <v>393</v>
      </c>
      <c r="I304" s="276">
        <v>406</v>
      </c>
      <c r="J304" s="246" t="s">
        <v>958</v>
      </c>
      <c r="K304" s="247">
        <f t="shared" si="81"/>
        <v>60.5</v>
      </c>
      <c r="L304" s="248">
        <f t="shared" si="82"/>
        <v>0.18195488721804512</v>
      </c>
      <c r="M304" s="243" t="s">
        <v>628</v>
      </c>
      <c r="N304" s="249">
        <v>44256</v>
      </c>
      <c r="O304" s="1"/>
      <c r="P304" s="1"/>
      <c r="Q304" s="1"/>
      <c r="R304" s="6" t="s">
        <v>922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71">
        <v>160</v>
      </c>
      <c r="B305" s="272">
        <v>44141</v>
      </c>
      <c r="C305" s="272"/>
      <c r="D305" s="273" t="s">
        <v>506</v>
      </c>
      <c r="E305" s="274" t="s">
        <v>621</v>
      </c>
      <c r="F305" s="244">
        <v>231</v>
      </c>
      <c r="G305" s="274"/>
      <c r="H305" s="274">
        <v>281</v>
      </c>
      <c r="I305" s="276">
        <v>281</v>
      </c>
      <c r="J305" s="246" t="s">
        <v>815</v>
      </c>
      <c r="K305" s="247">
        <f t="shared" si="81"/>
        <v>50</v>
      </c>
      <c r="L305" s="248">
        <f t="shared" si="82"/>
        <v>0.21645021645021645</v>
      </c>
      <c r="M305" s="243" t="s">
        <v>628</v>
      </c>
      <c r="N305" s="249">
        <v>44358</v>
      </c>
      <c r="O305" s="1"/>
      <c r="P305" s="1"/>
      <c r="Q305" s="1"/>
      <c r="R305" s="6" t="s">
        <v>922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71">
        <v>161</v>
      </c>
      <c r="B306" s="272">
        <v>44187</v>
      </c>
      <c r="C306" s="272"/>
      <c r="D306" s="273" t="s">
        <v>959</v>
      </c>
      <c r="E306" s="274" t="s">
        <v>621</v>
      </c>
      <c r="F306" s="244">
        <v>190</v>
      </c>
      <c r="G306" s="274"/>
      <c r="H306" s="274">
        <v>239</v>
      </c>
      <c r="I306" s="276">
        <v>239</v>
      </c>
      <c r="J306" s="246" t="s">
        <v>960</v>
      </c>
      <c r="K306" s="247">
        <f t="shared" si="81"/>
        <v>49</v>
      </c>
      <c r="L306" s="248">
        <f t="shared" si="82"/>
        <v>0.25789473684210529</v>
      </c>
      <c r="M306" s="243" t="s">
        <v>628</v>
      </c>
      <c r="N306" s="249">
        <v>44844</v>
      </c>
      <c r="O306" s="1"/>
      <c r="P306" s="1"/>
      <c r="Q306" s="1"/>
      <c r="R306" s="6" t="s">
        <v>922</v>
      </c>
    </row>
    <row r="307" spans="1:26" ht="12.75" customHeight="1">
      <c r="A307" s="271">
        <v>162</v>
      </c>
      <c r="B307" s="272">
        <v>44258</v>
      </c>
      <c r="C307" s="272"/>
      <c r="D307" s="273" t="s">
        <v>955</v>
      </c>
      <c r="E307" s="274" t="s">
        <v>621</v>
      </c>
      <c r="F307" s="244">
        <v>495</v>
      </c>
      <c r="G307" s="274"/>
      <c r="H307" s="274">
        <v>595</v>
      </c>
      <c r="I307" s="276">
        <v>590</v>
      </c>
      <c r="J307" s="246" t="s">
        <v>740</v>
      </c>
      <c r="K307" s="247">
        <f t="shared" si="81"/>
        <v>100</v>
      </c>
      <c r="L307" s="248">
        <f t="shared" si="82"/>
        <v>0.20202020202020202</v>
      </c>
      <c r="M307" s="243" t="s">
        <v>628</v>
      </c>
      <c r="N307" s="249">
        <v>44589</v>
      </c>
      <c r="O307" s="1"/>
      <c r="P307" s="1"/>
      <c r="R307" s="6" t="s">
        <v>922</v>
      </c>
    </row>
    <row r="308" spans="1:26" ht="12.75" customHeight="1">
      <c r="A308" s="271">
        <v>163</v>
      </c>
      <c r="B308" s="272">
        <v>44274</v>
      </c>
      <c r="C308" s="272"/>
      <c r="D308" s="273" t="s">
        <v>374</v>
      </c>
      <c r="E308" s="274" t="s">
        <v>621</v>
      </c>
      <c r="F308" s="244">
        <v>355</v>
      </c>
      <c r="G308" s="274"/>
      <c r="H308" s="274">
        <v>422.5</v>
      </c>
      <c r="I308" s="276">
        <v>420</v>
      </c>
      <c r="J308" s="246" t="s">
        <v>961</v>
      </c>
      <c r="K308" s="247">
        <f t="shared" si="81"/>
        <v>67.5</v>
      </c>
      <c r="L308" s="248">
        <f t="shared" si="82"/>
        <v>0.19014084507042253</v>
      </c>
      <c r="M308" s="243" t="s">
        <v>628</v>
      </c>
      <c r="N308" s="249">
        <v>44361</v>
      </c>
      <c r="O308" s="1"/>
      <c r="R308" s="289" t="s">
        <v>922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271">
        <v>164</v>
      </c>
      <c r="B309" s="272">
        <v>44295</v>
      </c>
      <c r="C309" s="272"/>
      <c r="D309" s="273" t="s">
        <v>332</v>
      </c>
      <c r="E309" s="274" t="s">
        <v>621</v>
      </c>
      <c r="F309" s="244">
        <v>555</v>
      </c>
      <c r="G309" s="274"/>
      <c r="H309" s="274">
        <v>663</v>
      </c>
      <c r="I309" s="276">
        <v>663</v>
      </c>
      <c r="J309" s="246" t="s">
        <v>962</v>
      </c>
      <c r="K309" s="247">
        <f t="shared" si="81"/>
        <v>108</v>
      </c>
      <c r="L309" s="248">
        <f t="shared" si="82"/>
        <v>0.19459459459459461</v>
      </c>
      <c r="M309" s="243" t="s">
        <v>628</v>
      </c>
      <c r="N309" s="249">
        <v>44321</v>
      </c>
      <c r="O309" s="1"/>
      <c r="P309" s="1"/>
      <c r="Q309" s="1"/>
      <c r="R309" s="289" t="s">
        <v>922</v>
      </c>
    </row>
    <row r="310" spans="1:26" ht="12.75" customHeight="1">
      <c r="A310" s="271">
        <v>165</v>
      </c>
      <c r="B310" s="272">
        <v>44308</v>
      </c>
      <c r="C310" s="272"/>
      <c r="D310" s="273" t="s">
        <v>926</v>
      </c>
      <c r="E310" s="274" t="s">
        <v>621</v>
      </c>
      <c r="F310" s="244">
        <v>126.5</v>
      </c>
      <c r="G310" s="274"/>
      <c r="H310" s="274">
        <v>155</v>
      </c>
      <c r="I310" s="276">
        <v>155</v>
      </c>
      <c r="J310" s="246" t="s">
        <v>815</v>
      </c>
      <c r="K310" s="247">
        <f t="shared" si="81"/>
        <v>28.5</v>
      </c>
      <c r="L310" s="248">
        <f t="shared" si="82"/>
        <v>0.22529644268774704</v>
      </c>
      <c r="M310" s="243" t="s">
        <v>628</v>
      </c>
      <c r="N310" s="249">
        <v>44362</v>
      </c>
      <c r="O310" s="1"/>
      <c r="R310" s="289" t="s">
        <v>922</v>
      </c>
    </row>
    <row r="311" spans="1:26" ht="12.75" customHeight="1">
      <c r="A311" s="250">
        <v>166</v>
      </c>
      <c r="B311" s="281">
        <v>44368</v>
      </c>
      <c r="C311" s="281"/>
      <c r="D311" s="252" t="s">
        <v>963</v>
      </c>
      <c r="E311" s="254" t="s">
        <v>621</v>
      </c>
      <c r="F311" s="282">
        <v>287.5</v>
      </c>
      <c r="G311" s="254"/>
      <c r="H311" s="254">
        <v>245</v>
      </c>
      <c r="I311" s="255">
        <v>344</v>
      </c>
      <c r="J311" s="256" t="s">
        <v>964</v>
      </c>
      <c r="K311" s="257">
        <f t="shared" si="81"/>
        <v>-42.5</v>
      </c>
      <c r="L311" s="258">
        <f t="shared" si="82"/>
        <v>-0.14782608695652175</v>
      </c>
      <c r="M311" s="254" t="s">
        <v>652</v>
      </c>
      <c r="N311" s="251">
        <v>44508</v>
      </c>
      <c r="O311" s="1"/>
      <c r="R311" s="289" t="s">
        <v>922</v>
      </c>
    </row>
    <row r="312" spans="1:26" ht="12.75" customHeight="1">
      <c r="A312" s="271">
        <v>167</v>
      </c>
      <c r="B312" s="272">
        <v>44368</v>
      </c>
      <c r="C312" s="272"/>
      <c r="D312" s="273" t="s">
        <v>506</v>
      </c>
      <c r="E312" s="274" t="s">
        <v>621</v>
      </c>
      <c r="F312" s="244">
        <v>241</v>
      </c>
      <c r="G312" s="274"/>
      <c r="H312" s="274">
        <v>298</v>
      </c>
      <c r="I312" s="276">
        <v>320</v>
      </c>
      <c r="J312" s="246" t="s">
        <v>815</v>
      </c>
      <c r="K312" s="247">
        <f t="shared" si="81"/>
        <v>57</v>
      </c>
      <c r="L312" s="248">
        <f t="shared" si="82"/>
        <v>0.23651452282157676</v>
      </c>
      <c r="M312" s="243" t="s">
        <v>628</v>
      </c>
      <c r="N312" s="249">
        <v>44802</v>
      </c>
      <c r="O312" s="45"/>
      <c r="R312" s="289" t="s">
        <v>922</v>
      </c>
    </row>
    <row r="313" spans="1:26" ht="12.75" customHeight="1">
      <c r="A313" s="271">
        <v>168</v>
      </c>
      <c r="B313" s="272">
        <v>44406</v>
      </c>
      <c r="C313" s="272"/>
      <c r="D313" s="273" t="s">
        <v>926</v>
      </c>
      <c r="E313" s="274" t="s">
        <v>621</v>
      </c>
      <c r="F313" s="244">
        <v>162.5</v>
      </c>
      <c r="G313" s="274"/>
      <c r="H313" s="274">
        <v>200</v>
      </c>
      <c r="I313" s="276">
        <v>200</v>
      </c>
      <c r="J313" s="246" t="s">
        <v>815</v>
      </c>
      <c r="K313" s="247">
        <f t="shared" si="81"/>
        <v>37.5</v>
      </c>
      <c r="L313" s="248">
        <f t="shared" si="82"/>
        <v>0.23076923076923078</v>
      </c>
      <c r="M313" s="243" t="s">
        <v>628</v>
      </c>
      <c r="N313" s="249">
        <v>44802</v>
      </c>
      <c r="O313" s="1"/>
      <c r="R313" s="289" t="s">
        <v>922</v>
      </c>
    </row>
    <row r="314" spans="1:26" ht="12.75" customHeight="1">
      <c r="A314" s="271">
        <v>169</v>
      </c>
      <c r="B314" s="272">
        <v>44462</v>
      </c>
      <c r="C314" s="272"/>
      <c r="D314" s="273" t="s">
        <v>459</v>
      </c>
      <c r="E314" s="274" t="s">
        <v>621</v>
      </c>
      <c r="F314" s="244">
        <v>1235</v>
      </c>
      <c r="G314" s="274"/>
      <c r="H314" s="274">
        <v>1505</v>
      </c>
      <c r="I314" s="276">
        <v>1500</v>
      </c>
      <c r="J314" s="246" t="s">
        <v>815</v>
      </c>
      <c r="K314" s="247">
        <f t="shared" si="81"/>
        <v>270</v>
      </c>
      <c r="L314" s="248">
        <f t="shared" si="82"/>
        <v>0.21862348178137653</v>
      </c>
      <c r="M314" s="243" t="s">
        <v>628</v>
      </c>
      <c r="N314" s="249">
        <v>44564</v>
      </c>
      <c r="O314" s="1"/>
      <c r="R314" s="289" t="s">
        <v>922</v>
      </c>
    </row>
    <row r="315" spans="1:26" ht="12.75" customHeight="1">
      <c r="A315" s="290">
        <v>170</v>
      </c>
      <c r="B315" s="291">
        <v>44480</v>
      </c>
      <c r="C315" s="291"/>
      <c r="D315" s="292" t="s">
        <v>965</v>
      </c>
      <c r="E315" s="293" t="s">
        <v>621</v>
      </c>
      <c r="F315" s="66">
        <v>58.75</v>
      </c>
      <c r="G315" s="293"/>
      <c r="H315" s="294"/>
      <c r="I315" s="60"/>
      <c r="J315" s="295" t="s">
        <v>624</v>
      </c>
      <c r="K315" s="290"/>
      <c r="L315" s="291"/>
      <c r="M315" s="291"/>
      <c r="N315" s="292"/>
      <c r="O315" s="45"/>
      <c r="R315" s="289" t="s">
        <v>922</v>
      </c>
    </row>
    <row r="316" spans="1:26" ht="12.75" customHeight="1">
      <c r="A316" s="296">
        <v>171</v>
      </c>
      <c r="B316" s="297">
        <v>44481</v>
      </c>
      <c r="C316" s="297"/>
      <c r="D316" s="298" t="s">
        <v>281</v>
      </c>
      <c r="E316" s="60" t="s">
        <v>621</v>
      </c>
      <c r="F316" s="299" t="s">
        <v>966</v>
      </c>
      <c r="G316" s="60"/>
      <c r="H316" s="60"/>
      <c r="I316" s="60">
        <v>380</v>
      </c>
      <c r="J316" s="300" t="s">
        <v>624</v>
      </c>
      <c r="K316" s="296"/>
      <c r="L316" s="297"/>
      <c r="M316" s="297"/>
      <c r="N316" s="298"/>
      <c r="O316" s="45"/>
      <c r="R316" s="289" t="s">
        <v>922</v>
      </c>
    </row>
    <row r="317" spans="1:26" ht="12.75" customHeight="1">
      <c r="A317" s="271">
        <v>172</v>
      </c>
      <c r="B317" s="272">
        <v>44481</v>
      </c>
      <c r="C317" s="272"/>
      <c r="D317" s="273" t="s">
        <v>967</v>
      </c>
      <c r="E317" s="274" t="s">
        <v>621</v>
      </c>
      <c r="F317" s="244">
        <v>45.5</v>
      </c>
      <c r="G317" s="274"/>
      <c r="H317" s="274">
        <v>56.5</v>
      </c>
      <c r="I317" s="276">
        <v>56</v>
      </c>
      <c r="J317" s="246" t="s">
        <v>968</v>
      </c>
      <c r="K317" s="247">
        <f t="shared" ref="K317:K318" si="83">H317-F317</f>
        <v>11</v>
      </c>
      <c r="L317" s="248">
        <f t="shared" ref="L317:L318" si="84">K317/F317</f>
        <v>0.24175824175824176</v>
      </c>
      <c r="M317" s="243" t="s">
        <v>628</v>
      </c>
      <c r="N317" s="249">
        <v>44881</v>
      </c>
      <c r="O317" s="45"/>
      <c r="R317" s="289"/>
    </row>
    <row r="318" spans="1:26" ht="12.75" customHeight="1">
      <c r="A318" s="271">
        <v>173</v>
      </c>
      <c r="B318" s="272">
        <v>44551</v>
      </c>
      <c r="C318" s="272"/>
      <c r="D318" s="273" t="s">
        <v>133</v>
      </c>
      <c r="E318" s="274" t="s">
        <v>621</v>
      </c>
      <c r="F318" s="244">
        <v>2300</v>
      </c>
      <c r="G318" s="274"/>
      <c r="H318" s="274">
        <f>(2820+2200)/2</f>
        <v>2510</v>
      </c>
      <c r="I318" s="276">
        <v>3000</v>
      </c>
      <c r="J318" s="246" t="s">
        <v>969</v>
      </c>
      <c r="K318" s="247">
        <f t="shared" si="83"/>
        <v>210</v>
      </c>
      <c r="L318" s="248">
        <f t="shared" si="84"/>
        <v>9.1304347826086957E-2</v>
      </c>
      <c r="M318" s="243" t="s">
        <v>628</v>
      </c>
      <c r="N318" s="249">
        <v>44649</v>
      </c>
      <c r="O318" s="1"/>
      <c r="R318" s="289"/>
    </row>
    <row r="319" spans="1:26" ht="12.75" customHeight="1">
      <c r="A319" s="62">
        <v>174</v>
      </c>
      <c r="B319" s="297">
        <v>44606</v>
      </c>
      <c r="C319" s="62"/>
      <c r="D319" s="62" t="s">
        <v>449</v>
      </c>
      <c r="E319" s="60" t="s">
        <v>621</v>
      </c>
      <c r="F319" s="60" t="s">
        <v>970</v>
      </c>
      <c r="G319" s="60"/>
      <c r="H319" s="60"/>
      <c r="I319" s="60">
        <v>764</v>
      </c>
      <c r="J319" s="60" t="s">
        <v>624</v>
      </c>
      <c r="K319" s="60"/>
      <c r="L319" s="60"/>
      <c r="M319" s="60"/>
      <c r="N319" s="62"/>
      <c r="O319" s="45"/>
      <c r="R319" s="289"/>
    </row>
    <row r="320" spans="1:26" ht="12.75" customHeight="1">
      <c r="A320" s="271">
        <v>175</v>
      </c>
      <c r="B320" s="272">
        <v>44613</v>
      </c>
      <c r="C320" s="272"/>
      <c r="D320" s="273" t="s">
        <v>459</v>
      </c>
      <c r="E320" s="274" t="s">
        <v>621</v>
      </c>
      <c r="F320" s="244">
        <v>1255</v>
      </c>
      <c r="G320" s="274"/>
      <c r="H320" s="274">
        <v>1515</v>
      </c>
      <c r="I320" s="276">
        <v>1510</v>
      </c>
      <c r="J320" s="246" t="s">
        <v>815</v>
      </c>
      <c r="K320" s="247">
        <f>H320-F320</f>
        <v>260</v>
      </c>
      <c r="L320" s="248">
        <f>K320/F320</f>
        <v>0.20717131474103587</v>
      </c>
      <c r="M320" s="243" t="s">
        <v>628</v>
      </c>
      <c r="N320" s="249">
        <v>44834</v>
      </c>
      <c r="O320" s="45"/>
      <c r="R320" s="289"/>
    </row>
    <row r="321" spans="1:38" ht="12.75" customHeight="1">
      <c r="A321">
        <v>176</v>
      </c>
      <c r="B321" s="297">
        <v>44670</v>
      </c>
      <c r="C321" s="297"/>
      <c r="D321" s="62" t="s">
        <v>576</v>
      </c>
      <c r="E321" s="301" t="s">
        <v>621</v>
      </c>
      <c r="F321" s="60" t="s">
        <v>971</v>
      </c>
      <c r="G321" s="60"/>
      <c r="H321" s="60"/>
      <c r="I321" s="60">
        <v>553</v>
      </c>
      <c r="J321" s="60" t="s">
        <v>624</v>
      </c>
      <c r="K321" s="60"/>
      <c r="L321" s="60"/>
      <c r="M321" s="60"/>
      <c r="N321" s="60"/>
      <c r="O321" s="45"/>
      <c r="R321" s="289"/>
    </row>
    <row r="322" spans="1:38" ht="12.75" customHeight="1">
      <c r="A322" s="271">
        <v>177</v>
      </c>
      <c r="B322" s="272">
        <v>44746</v>
      </c>
      <c r="C322" s="272"/>
      <c r="D322" s="273" t="s">
        <v>972</v>
      </c>
      <c r="E322" s="274" t="s">
        <v>621</v>
      </c>
      <c r="F322" s="244">
        <v>207.5</v>
      </c>
      <c r="G322" s="274"/>
      <c r="H322" s="274">
        <v>254</v>
      </c>
      <c r="I322" s="276">
        <v>254</v>
      </c>
      <c r="J322" s="246" t="s">
        <v>815</v>
      </c>
      <c r="K322" s="247">
        <f t="shared" ref="K322:K324" si="85">H322-F322</f>
        <v>46.5</v>
      </c>
      <c r="L322" s="248">
        <f t="shared" ref="L322:L324" si="86">K322/F322</f>
        <v>0.22409638554216868</v>
      </c>
      <c r="M322" s="243" t="s">
        <v>628</v>
      </c>
      <c r="N322" s="249">
        <v>44792</v>
      </c>
      <c r="O322" s="1"/>
      <c r="R322" s="289"/>
    </row>
    <row r="323" spans="1:38" ht="12.75" customHeight="1">
      <c r="A323" s="271">
        <v>178</v>
      </c>
      <c r="B323" s="272">
        <v>44775</v>
      </c>
      <c r="C323" s="272"/>
      <c r="D323" s="273" t="s">
        <v>508</v>
      </c>
      <c r="E323" s="274" t="s">
        <v>621</v>
      </c>
      <c r="F323" s="244">
        <v>31.25</v>
      </c>
      <c r="G323" s="274"/>
      <c r="H323" s="274">
        <v>38.75</v>
      </c>
      <c r="I323" s="276">
        <v>38</v>
      </c>
      <c r="J323" s="246" t="s">
        <v>815</v>
      </c>
      <c r="K323" s="247">
        <f t="shared" si="85"/>
        <v>7.5</v>
      </c>
      <c r="L323" s="248">
        <f t="shared" si="86"/>
        <v>0.24</v>
      </c>
      <c r="M323" s="243" t="s">
        <v>628</v>
      </c>
      <c r="N323" s="249">
        <v>44844</v>
      </c>
      <c r="O323" s="45"/>
      <c r="R323" s="66"/>
    </row>
    <row r="324" spans="1:38" ht="12.75" customHeight="1">
      <c r="A324" s="271">
        <v>179</v>
      </c>
      <c r="B324" s="272">
        <v>44841</v>
      </c>
      <c r="C324" s="272"/>
      <c r="D324" s="273" t="s">
        <v>973</v>
      </c>
      <c r="E324" s="274" t="s">
        <v>621</v>
      </c>
      <c r="F324" s="244">
        <v>665</v>
      </c>
      <c r="G324" s="274"/>
      <c r="H324" s="274">
        <v>807.5</v>
      </c>
      <c r="I324" s="276">
        <v>840</v>
      </c>
      <c r="J324" s="246" t="s">
        <v>969</v>
      </c>
      <c r="K324" s="247">
        <f t="shared" si="85"/>
        <v>142.5</v>
      </c>
      <c r="L324" s="248">
        <f t="shared" si="86"/>
        <v>0.21428571428571427</v>
      </c>
      <c r="M324" s="243" t="s">
        <v>628</v>
      </c>
      <c r="N324" s="249">
        <v>45097</v>
      </c>
      <c r="O324" s="45"/>
      <c r="R324" s="66"/>
    </row>
    <row r="325" spans="1:38" ht="12.75" customHeight="1">
      <c r="A325" s="296">
        <v>180</v>
      </c>
      <c r="B325" s="297">
        <v>44844</v>
      </c>
      <c r="C325" s="62"/>
      <c r="D325" s="62" t="s">
        <v>451</v>
      </c>
      <c r="E325" s="301" t="s">
        <v>621</v>
      </c>
      <c r="F325" s="60" t="s">
        <v>974</v>
      </c>
      <c r="G325" s="60"/>
      <c r="H325" s="60"/>
      <c r="I325" s="60">
        <v>291</v>
      </c>
      <c r="J325" s="60" t="s">
        <v>624</v>
      </c>
      <c r="K325" s="60"/>
      <c r="L325" s="60"/>
      <c r="M325" s="60"/>
      <c r="N325" s="60"/>
      <c r="O325" s="45"/>
      <c r="Q325" s="45"/>
      <c r="R325" s="66"/>
    </row>
    <row r="326" spans="1:38" ht="12.75" customHeight="1">
      <c r="A326" s="296">
        <v>181</v>
      </c>
      <c r="B326" s="297">
        <v>44845</v>
      </c>
      <c r="C326" s="62"/>
      <c r="D326" s="62" t="s">
        <v>449</v>
      </c>
      <c r="E326" s="301" t="s">
        <v>621</v>
      </c>
      <c r="F326" s="60" t="s">
        <v>975</v>
      </c>
      <c r="G326" s="60"/>
      <c r="H326" s="60"/>
      <c r="I326" s="60">
        <v>765</v>
      </c>
      <c r="J326" s="60" t="s">
        <v>624</v>
      </c>
      <c r="K326" s="60"/>
      <c r="L326" s="60"/>
      <c r="M326" s="60"/>
      <c r="N326" s="60"/>
      <c r="O326" s="45"/>
      <c r="Q326" s="45"/>
      <c r="R326" s="66"/>
    </row>
    <row r="327" spans="1:38" ht="12.75" customHeight="1">
      <c r="A327" s="302">
        <v>182</v>
      </c>
      <c r="B327" s="297">
        <v>44981</v>
      </c>
      <c r="C327" s="297"/>
      <c r="D327" s="62" t="s">
        <v>467</v>
      </c>
      <c r="E327" s="301" t="s">
        <v>621</v>
      </c>
      <c r="F327" s="301" t="s">
        <v>976</v>
      </c>
      <c r="G327" s="60"/>
      <c r="H327" s="60"/>
      <c r="I327" s="60">
        <v>2080</v>
      </c>
      <c r="J327" s="60" t="s">
        <v>624</v>
      </c>
      <c r="K327" s="60"/>
      <c r="L327" s="60"/>
      <c r="M327" s="60"/>
      <c r="N327" s="60"/>
      <c r="O327" s="45"/>
      <c r="R327" s="66"/>
    </row>
    <row r="328" spans="1:38" ht="12.75" customHeight="1">
      <c r="A328" s="271">
        <v>183</v>
      </c>
      <c r="B328" s="272">
        <v>44986</v>
      </c>
      <c r="C328" s="272"/>
      <c r="D328" s="273" t="s">
        <v>508</v>
      </c>
      <c r="E328" s="274" t="s">
        <v>621</v>
      </c>
      <c r="F328" s="244">
        <v>57.5</v>
      </c>
      <c r="G328" s="274"/>
      <c r="H328" s="274">
        <v>120</v>
      </c>
      <c r="I328" s="276">
        <v>120</v>
      </c>
      <c r="J328" s="246" t="s">
        <v>815</v>
      </c>
      <c r="K328" s="247">
        <f>H328-F328</f>
        <v>62.5</v>
      </c>
      <c r="L328" s="248">
        <f>K328/F328</f>
        <v>1.0869565217391304</v>
      </c>
      <c r="M328" s="243" t="s">
        <v>628</v>
      </c>
      <c r="N328" s="249">
        <v>45415</v>
      </c>
      <c r="O328" s="45"/>
      <c r="R328" s="66"/>
    </row>
    <row r="329" spans="1:38" ht="12.75" customHeight="1">
      <c r="A329" s="302">
        <v>184</v>
      </c>
      <c r="B329" s="297">
        <v>45008</v>
      </c>
      <c r="C329" s="297"/>
      <c r="D329" s="62" t="s">
        <v>526</v>
      </c>
      <c r="E329" s="301" t="s">
        <v>621</v>
      </c>
      <c r="F329" s="301" t="s">
        <v>977</v>
      </c>
      <c r="G329" s="60"/>
      <c r="H329" s="60"/>
      <c r="I329" s="60">
        <v>3523</v>
      </c>
      <c r="J329" s="60" t="s">
        <v>624</v>
      </c>
      <c r="K329" s="60"/>
      <c r="L329" s="60"/>
      <c r="M329" s="60"/>
      <c r="N329" s="60"/>
      <c r="O329" s="45"/>
      <c r="R329" s="66"/>
    </row>
    <row r="330" spans="1:38" ht="12.75" customHeight="1">
      <c r="A330" s="296">
        <v>185</v>
      </c>
      <c r="B330" s="297">
        <v>45027</v>
      </c>
      <c r="C330" s="62"/>
      <c r="D330" s="62" t="s">
        <v>978</v>
      </c>
      <c r="E330" s="301" t="s">
        <v>621</v>
      </c>
      <c r="F330" s="60" t="s">
        <v>979</v>
      </c>
      <c r="G330" s="60"/>
      <c r="H330" s="60"/>
      <c r="I330" s="60">
        <v>810</v>
      </c>
      <c r="J330" s="60" t="s">
        <v>624</v>
      </c>
      <c r="K330" s="60"/>
      <c r="L330" s="60"/>
      <c r="M330" s="60"/>
      <c r="N330" s="60"/>
      <c r="O330" s="45"/>
      <c r="R330" s="66"/>
    </row>
    <row r="331" spans="1:38" ht="12.75" customHeight="1">
      <c r="A331" s="296">
        <v>186</v>
      </c>
      <c r="B331" s="297">
        <v>45050</v>
      </c>
      <c r="C331" s="62"/>
      <c r="D331" s="62" t="s">
        <v>43</v>
      </c>
      <c r="E331" s="301" t="s">
        <v>621</v>
      </c>
      <c r="F331" s="60" t="s">
        <v>980</v>
      </c>
      <c r="G331" s="60"/>
      <c r="H331" s="60"/>
      <c r="I331" s="60">
        <v>5040</v>
      </c>
      <c r="J331" s="60" t="s">
        <v>624</v>
      </c>
      <c r="K331" s="60"/>
      <c r="L331" s="60"/>
      <c r="M331" s="60"/>
      <c r="N331" s="60"/>
      <c r="O331" s="45"/>
      <c r="R331" s="66"/>
    </row>
    <row r="332" spans="1:38" ht="12.75" customHeight="1">
      <c r="A332" s="290">
        <v>187</v>
      </c>
      <c r="B332" s="291">
        <v>45075</v>
      </c>
      <c r="C332" s="303"/>
      <c r="D332" s="303" t="s">
        <v>981</v>
      </c>
      <c r="E332" s="304" t="s">
        <v>621</v>
      </c>
      <c r="F332" s="293" t="s">
        <v>982</v>
      </c>
      <c r="G332" s="293"/>
      <c r="H332" s="293"/>
      <c r="I332" s="293">
        <v>732</v>
      </c>
      <c r="J332" s="293" t="s">
        <v>624</v>
      </c>
      <c r="K332" s="293"/>
      <c r="L332" s="293"/>
      <c r="M332" s="293"/>
      <c r="N332" s="293"/>
      <c r="O332" s="45"/>
      <c r="Q332" s="45"/>
      <c r="R332" s="66"/>
      <c r="T332" s="45"/>
      <c r="V332" s="45"/>
      <c r="W332" s="66"/>
      <c r="Y332" s="45"/>
      <c r="AA332" s="45"/>
      <c r="AB332" s="66"/>
      <c r="AD332" s="45"/>
      <c r="AF332" s="45"/>
      <c r="AG332" s="66"/>
      <c r="AI332" s="45"/>
      <c r="AK332" s="45"/>
      <c r="AL332" s="66"/>
    </row>
    <row r="333" spans="1:38" ht="12.75" customHeight="1">
      <c r="A333" s="296">
        <v>188</v>
      </c>
      <c r="B333" s="297">
        <v>45078</v>
      </c>
      <c r="C333" s="62"/>
      <c r="D333" s="62" t="s">
        <v>564</v>
      </c>
      <c r="E333" s="301" t="s">
        <v>621</v>
      </c>
      <c r="F333" s="60" t="s">
        <v>983</v>
      </c>
      <c r="G333" s="60"/>
      <c r="H333" s="60"/>
      <c r="I333" s="60">
        <v>4300</v>
      </c>
      <c r="J333" s="60" t="s">
        <v>624</v>
      </c>
      <c r="K333" s="60"/>
      <c r="L333" s="60"/>
      <c r="M333" s="60"/>
      <c r="N333" s="60"/>
      <c r="O333" s="45"/>
      <c r="Q333" s="45"/>
      <c r="R333" s="66"/>
      <c r="T333" s="45"/>
      <c r="V333" s="45"/>
      <c r="W333" s="66"/>
      <c r="Y333" s="45"/>
      <c r="AA333" s="45"/>
      <c r="AB333" s="66"/>
      <c r="AD333" s="45"/>
      <c r="AF333" s="45"/>
      <c r="AG333" s="66"/>
      <c r="AI333" s="45"/>
      <c r="AK333" s="45"/>
      <c r="AL333" s="66"/>
    </row>
    <row r="334" spans="1:38" ht="12.75" customHeight="1">
      <c r="A334" s="296"/>
      <c r="B334" s="297"/>
      <c r="C334" s="62"/>
      <c r="D334" s="62"/>
      <c r="E334" s="301"/>
      <c r="F334" s="60"/>
      <c r="G334" s="60"/>
      <c r="H334" s="60"/>
      <c r="I334" s="60"/>
      <c r="J334" s="60"/>
      <c r="K334" s="60"/>
      <c r="L334" s="60"/>
      <c r="M334" s="60"/>
      <c r="N334" s="60"/>
      <c r="O334" s="45"/>
      <c r="R334" s="66"/>
      <c r="T334" s="45"/>
      <c r="W334" s="66"/>
      <c r="Y334" s="45"/>
      <c r="AB334" s="66"/>
      <c r="AD334" s="45"/>
      <c r="AG334" s="66"/>
      <c r="AI334" s="45"/>
      <c r="AL334" s="66"/>
    </row>
    <row r="335" spans="1:38" ht="12.75" customHeight="1">
      <c r="A335" s="62"/>
      <c r="B335" s="62"/>
      <c r="C335" s="62"/>
      <c r="D335" s="62"/>
      <c r="E335" s="62"/>
      <c r="F335" s="60"/>
      <c r="G335" s="60"/>
      <c r="H335" s="60"/>
      <c r="I335" s="60"/>
      <c r="J335" s="31"/>
      <c r="K335" s="60"/>
      <c r="L335" s="60"/>
      <c r="M335" s="60"/>
      <c r="N335" s="62"/>
      <c r="O335" s="45"/>
      <c r="R335" s="66"/>
      <c r="T335" s="45"/>
      <c r="W335" s="66"/>
      <c r="Y335" s="45"/>
      <c r="AB335" s="66"/>
      <c r="AD335" s="45"/>
      <c r="AG335" s="66"/>
      <c r="AI335" s="45"/>
      <c r="AL335" s="66"/>
    </row>
    <row r="336" spans="1:38" ht="12.75" customHeight="1">
      <c r="B336" s="305" t="s">
        <v>984</v>
      </c>
      <c r="F336" s="66"/>
      <c r="G336" s="66"/>
      <c r="H336" s="66"/>
      <c r="I336" s="66"/>
      <c r="J336" s="45"/>
      <c r="K336" s="66"/>
      <c r="L336" s="66"/>
      <c r="M336" s="66"/>
      <c r="O336" s="45"/>
      <c r="R336" s="66"/>
      <c r="T336" s="45"/>
      <c r="W336" s="66"/>
      <c r="Y336" s="45"/>
      <c r="AB336" s="66"/>
      <c r="AD336" s="45"/>
      <c r="AG336" s="66"/>
      <c r="AI336" s="45"/>
      <c r="AL336" s="66"/>
    </row>
    <row r="337" spans="1:38" ht="12.75" customHeight="1">
      <c r="A337" s="306"/>
      <c r="F337" s="66"/>
      <c r="G337" s="66"/>
      <c r="H337" s="66"/>
      <c r="I337" s="66"/>
      <c r="J337" s="45"/>
      <c r="K337" s="66"/>
      <c r="L337" s="66"/>
      <c r="M337" s="66"/>
      <c r="O337" s="45"/>
      <c r="R337" s="66"/>
      <c r="T337" s="45"/>
      <c r="W337" s="66"/>
      <c r="Y337" s="45"/>
      <c r="AB337" s="66"/>
      <c r="AD337" s="45"/>
      <c r="AG337" s="66"/>
      <c r="AI337" s="45"/>
      <c r="AL337" s="66"/>
    </row>
    <row r="338" spans="1:38" ht="12.75" customHeight="1">
      <c r="A338" s="306"/>
      <c r="F338" s="66"/>
      <c r="G338" s="66"/>
      <c r="H338" s="66"/>
      <c r="I338" s="66"/>
      <c r="J338" s="45"/>
      <c r="K338" s="66"/>
      <c r="L338" s="66"/>
      <c r="M338" s="66"/>
      <c r="O338" s="45"/>
      <c r="R338" s="66"/>
    </row>
    <row r="339" spans="1:38" ht="12.75" customHeight="1">
      <c r="A339" s="60"/>
      <c r="F339" s="66"/>
      <c r="G339" s="66"/>
      <c r="H339" s="66"/>
      <c r="I339" s="66"/>
      <c r="J339" s="45"/>
      <c r="K339" s="66"/>
      <c r="L339" s="66"/>
      <c r="M339" s="66"/>
      <c r="O339" s="45"/>
      <c r="R339" s="66"/>
    </row>
    <row r="340" spans="1:38" ht="12.75" customHeight="1">
      <c r="F340" s="66"/>
      <c r="G340" s="66"/>
      <c r="H340" s="66"/>
      <c r="I340" s="66"/>
      <c r="J340" s="45"/>
      <c r="K340" s="66"/>
      <c r="L340" s="66"/>
      <c r="M340" s="66"/>
      <c r="O340" s="45"/>
      <c r="R340" s="66"/>
    </row>
    <row r="341" spans="1:38" ht="12.75" customHeight="1">
      <c r="F341" s="66"/>
      <c r="G341" s="66"/>
      <c r="H341" s="66"/>
      <c r="I341" s="66"/>
      <c r="J341" s="45"/>
      <c r="K341" s="66"/>
      <c r="L341" s="66"/>
      <c r="M341" s="66"/>
      <c r="O341" s="45"/>
      <c r="R341" s="66"/>
    </row>
    <row r="342" spans="1:38" ht="12.75" customHeight="1">
      <c r="F342" s="66"/>
      <c r="G342" s="66"/>
      <c r="H342" s="66"/>
      <c r="I342" s="66"/>
      <c r="J342" s="45"/>
      <c r="K342" s="66"/>
      <c r="L342" s="66"/>
      <c r="M342" s="66"/>
      <c r="O342" s="45"/>
      <c r="R342" s="66"/>
    </row>
    <row r="343" spans="1:38" ht="12.75" customHeight="1">
      <c r="F343" s="66"/>
      <c r="G343" s="66"/>
      <c r="H343" s="66"/>
      <c r="I343" s="66"/>
      <c r="J343" s="45"/>
      <c r="K343" s="66"/>
      <c r="L343" s="66"/>
      <c r="M343" s="66"/>
      <c r="O343" s="45"/>
      <c r="R343" s="66"/>
    </row>
    <row r="344" spans="1:38" ht="12.75" customHeight="1">
      <c r="F344" s="66"/>
      <c r="G344" s="66"/>
      <c r="H344" s="66"/>
      <c r="I344" s="66"/>
      <c r="J344" s="45"/>
      <c r="K344" s="66"/>
      <c r="L344" s="66"/>
      <c r="M344" s="66"/>
      <c r="O344" s="45"/>
      <c r="R344" s="66"/>
    </row>
    <row r="345" spans="1:38" ht="12.75" customHeight="1">
      <c r="F345" s="66"/>
      <c r="G345" s="66"/>
      <c r="H345" s="66"/>
      <c r="I345" s="66"/>
      <c r="J345" s="45"/>
      <c r="K345" s="66"/>
      <c r="L345" s="66"/>
      <c r="M345" s="66"/>
      <c r="O345" s="45"/>
      <c r="R345" s="66"/>
    </row>
    <row r="346" spans="1:38" ht="12.75" customHeight="1">
      <c r="F346" s="66"/>
      <c r="G346" s="66"/>
      <c r="H346" s="66"/>
      <c r="I346" s="66"/>
      <c r="J346" s="45"/>
      <c r="K346" s="66"/>
      <c r="L346" s="66"/>
      <c r="M346" s="66"/>
      <c r="O346" s="45"/>
      <c r="R346" s="66"/>
    </row>
    <row r="347" spans="1:38" ht="12.75" customHeight="1">
      <c r="F347" s="66"/>
      <c r="G347" s="66"/>
      <c r="H347" s="66"/>
      <c r="I347" s="66"/>
      <c r="J347" s="45"/>
      <c r="K347" s="66"/>
      <c r="L347" s="66"/>
      <c r="M347" s="66"/>
      <c r="O347" s="45"/>
      <c r="R347" s="66"/>
    </row>
    <row r="348" spans="1:38" ht="12.75" customHeight="1">
      <c r="F348" s="66"/>
      <c r="G348" s="66"/>
      <c r="H348" s="66"/>
      <c r="I348" s="66"/>
      <c r="J348" s="45"/>
      <c r="K348" s="66"/>
      <c r="L348" s="66"/>
      <c r="M348" s="66"/>
      <c r="O348" s="45"/>
      <c r="R348" s="66"/>
    </row>
    <row r="349" spans="1:38" ht="12.75" customHeight="1">
      <c r="F349" s="66"/>
      <c r="G349" s="66"/>
      <c r="H349" s="66"/>
      <c r="I349" s="66"/>
      <c r="J349" s="45"/>
      <c r="K349" s="66"/>
      <c r="L349" s="66"/>
      <c r="M349" s="66"/>
      <c r="O349" s="45"/>
      <c r="R349" s="66"/>
    </row>
    <row r="350" spans="1:38" ht="12.75" customHeight="1">
      <c r="F350" s="66"/>
      <c r="G350" s="66"/>
      <c r="H350" s="66"/>
      <c r="I350" s="66"/>
      <c r="J350" s="45"/>
      <c r="K350" s="66"/>
      <c r="L350" s="66"/>
      <c r="M350" s="66"/>
      <c r="O350" s="45"/>
      <c r="R350" s="66"/>
    </row>
    <row r="351" spans="1:38" ht="12.75" customHeight="1">
      <c r="F351" s="66"/>
      <c r="G351" s="66"/>
      <c r="H351" s="66"/>
      <c r="I351" s="66"/>
      <c r="J351" s="45"/>
      <c r="K351" s="66"/>
      <c r="L351" s="66"/>
      <c r="M351" s="66"/>
      <c r="O351" s="45"/>
      <c r="R351" s="66"/>
    </row>
    <row r="352" spans="1:38" ht="12.75" customHeight="1">
      <c r="F352" s="66"/>
      <c r="G352" s="66"/>
      <c r="H352" s="66"/>
      <c r="I352" s="66"/>
      <c r="J352" s="45"/>
      <c r="K352" s="66"/>
      <c r="L352" s="66"/>
      <c r="M352" s="66"/>
      <c r="O352" s="45"/>
      <c r="R352" s="66"/>
    </row>
    <row r="353" spans="6:18" ht="12.75" customHeight="1">
      <c r="F353" s="66"/>
      <c r="G353" s="66"/>
      <c r="H353" s="66"/>
      <c r="I353" s="66"/>
      <c r="J353" s="45"/>
      <c r="K353" s="66"/>
      <c r="L353" s="66"/>
      <c r="M353" s="66"/>
      <c r="O353" s="45"/>
      <c r="R353" s="66"/>
    </row>
    <row r="354" spans="6:18" ht="12.75" customHeight="1">
      <c r="F354" s="66"/>
      <c r="G354" s="66"/>
      <c r="H354" s="66"/>
      <c r="I354" s="66"/>
      <c r="J354" s="45"/>
      <c r="K354" s="66"/>
      <c r="L354" s="66"/>
      <c r="M354" s="66"/>
      <c r="O354" s="45"/>
      <c r="R354" s="66"/>
    </row>
    <row r="355" spans="6:18" ht="12.75" customHeight="1">
      <c r="F355" s="66"/>
      <c r="G355" s="66"/>
      <c r="H355" s="66"/>
      <c r="I355" s="66"/>
      <c r="J355" s="45"/>
      <c r="K355" s="66"/>
      <c r="L355" s="66"/>
      <c r="M355" s="66"/>
      <c r="O355" s="45"/>
      <c r="R355" s="66"/>
    </row>
    <row r="356" spans="6:18" ht="12.75" customHeight="1">
      <c r="F356" s="66"/>
      <c r="G356" s="66"/>
      <c r="H356" s="66"/>
      <c r="I356" s="66"/>
      <c r="J356" s="45"/>
      <c r="K356" s="66"/>
      <c r="L356" s="66"/>
      <c r="M356" s="66"/>
      <c r="O356" s="45"/>
      <c r="R356" s="66"/>
    </row>
    <row r="357" spans="6:18" ht="12.75" customHeight="1">
      <c r="F357" s="66"/>
      <c r="G357" s="66"/>
      <c r="H357" s="66"/>
      <c r="I357" s="66"/>
      <c r="J357" s="45"/>
      <c r="K357" s="66"/>
      <c r="L357" s="66"/>
      <c r="M357" s="66"/>
      <c r="O357" s="45"/>
      <c r="R357" s="66"/>
    </row>
    <row r="358" spans="6:18" ht="12.75" customHeight="1">
      <c r="F358" s="66"/>
      <c r="G358" s="66"/>
      <c r="H358" s="66"/>
      <c r="I358" s="66"/>
      <c r="J358" s="45"/>
      <c r="K358" s="66"/>
      <c r="L358" s="66"/>
      <c r="M358" s="66"/>
      <c r="O358" s="45"/>
      <c r="R358" s="66"/>
    </row>
    <row r="359" spans="6:18" ht="12.75" customHeight="1">
      <c r="F359" s="66"/>
      <c r="G359" s="66"/>
      <c r="H359" s="66"/>
      <c r="I359" s="66"/>
      <c r="J359" s="45"/>
      <c r="K359" s="66"/>
      <c r="L359" s="66"/>
      <c r="M359" s="66"/>
      <c r="O359" s="45"/>
      <c r="R359" s="66"/>
    </row>
    <row r="360" spans="6:18" ht="12.75" customHeight="1">
      <c r="F360" s="66"/>
      <c r="G360" s="66"/>
      <c r="H360" s="66"/>
      <c r="I360" s="66"/>
      <c r="J360" s="45"/>
      <c r="K360" s="66"/>
      <c r="L360" s="66"/>
      <c r="M360" s="66"/>
      <c r="O360" s="45"/>
      <c r="R360" s="66"/>
    </row>
    <row r="361" spans="6:18" ht="12.75" customHeight="1">
      <c r="F361" s="66"/>
      <c r="G361" s="66"/>
      <c r="H361" s="66"/>
      <c r="I361" s="66"/>
      <c r="J361" s="45"/>
      <c r="K361" s="66"/>
      <c r="L361" s="66"/>
      <c r="M361" s="66"/>
      <c r="O361" s="45"/>
      <c r="R361" s="66"/>
    </row>
    <row r="362" spans="6:18" ht="12.75" customHeight="1">
      <c r="F362" s="66"/>
      <c r="G362" s="66"/>
      <c r="H362" s="66"/>
      <c r="I362" s="66"/>
      <c r="J362" s="45"/>
      <c r="K362" s="66"/>
      <c r="L362" s="66"/>
      <c r="M362" s="66"/>
      <c r="O362" s="45"/>
      <c r="R362" s="66"/>
    </row>
    <row r="363" spans="6:18" ht="12.75" customHeight="1">
      <c r="F363" s="66"/>
      <c r="G363" s="66"/>
      <c r="H363" s="66"/>
      <c r="I363" s="66"/>
      <c r="J363" s="45"/>
      <c r="K363" s="66"/>
      <c r="L363" s="66"/>
      <c r="M363" s="66"/>
      <c r="O363" s="45"/>
      <c r="R363" s="66"/>
    </row>
    <row r="364" spans="6:18" ht="12.75" customHeight="1">
      <c r="F364" s="66"/>
      <c r="G364" s="66"/>
      <c r="H364" s="66"/>
      <c r="I364" s="66"/>
      <c r="J364" s="45"/>
      <c r="K364" s="66"/>
      <c r="L364" s="66"/>
      <c r="M364" s="66"/>
      <c r="O364" s="45"/>
      <c r="R364" s="66"/>
    </row>
    <row r="365" spans="6:18" ht="12.75" customHeight="1">
      <c r="F365" s="66"/>
      <c r="G365" s="66"/>
      <c r="H365" s="66"/>
      <c r="I365" s="66"/>
      <c r="J365" s="45"/>
      <c r="K365" s="66"/>
      <c r="L365" s="66"/>
      <c r="M365" s="66"/>
      <c r="O365" s="45"/>
      <c r="R365" s="66"/>
    </row>
    <row r="366" spans="6:18" ht="12.75" customHeight="1">
      <c r="F366" s="66"/>
      <c r="G366" s="66"/>
      <c r="H366" s="66"/>
      <c r="I366" s="66"/>
      <c r="J366" s="45"/>
      <c r="K366" s="66"/>
      <c r="L366" s="66"/>
      <c r="M366" s="66"/>
      <c r="O366" s="45"/>
      <c r="R366" s="66"/>
    </row>
    <row r="367" spans="6:18" ht="12.75" customHeight="1">
      <c r="F367" s="66"/>
      <c r="G367" s="66"/>
      <c r="H367" s="66"/>
      <c r="I367" s="66"/>
      <c r="J367" s="45"/>
      <c r="K367" s="66"/>
      <c r="L367" s="66"/>
      <c r="M367" s="66"/>
      <c r="O367" s="45"/>
      <c r="R367" s="66"/>
    </row>
    <row r="368" spans="6:18" ht="12.75" customHeight="1">
      <c r="F368" s="66"/>
      <c r="G368" s="66"/>
      <c r="H368" s="66"/>
      <c r="I368" s="66"/>
      <c r="J368" s="45"/>
      <c r="K368" s="66"/>
      <c r="L368" s="66"/>
      <c r="M368" s="66"/>
      <c r="O368" s="45"/>
      <c r="R368" s="66"/>
    </row>
    <row r="369" spans="6:18" ht="12.75" customHeight="1">
      <c r="F369" s="66"/>
      <c r="G369" s="66"/>
      <c r="H369" s="66"/>
      <c r="I369" s="66"/>
      <c r="J369" s="45"/>
      <c r="K369" s="66"/>
      <c r="L369" s="66"/>
      <c r="M369" s="66"/>
      <c r="O369" s="45"/>
      <c r="R369" s="66"/>
    </row>
    <row r="370" spans="6:18" ht="12.75" customHeight="1">
      <c r="F370" s="66"/>
      <c r="G370" s="66"/>
      <c r="H370" s="66"/>
      <c r="I370" s="66"/>
      <c r="J370" s="45"/>
      <c r="K370" s="66"/>
      <c r="L370" s="66"/>
      <c r="M370" s="66"/>
      <c r="O370" s="45"/>
      <c r="R370" s="66"/>
    </row>
    <row r="371" spans="6:18" ht="12.75" customHeight="1">
      <c r="F371" s="66"/>
      <c r="G371" s="66"/>
      <c r="H371" s="66"/>
      <c r="I371" s="66"/>
      <c r="J371" s="45"/>
      <c r="K371" s="66"/>
      <c r="L371" s="66"/>
      <c r="M371" s="66"/>
      <c r="O371" s="45"/>
      <c r="R371" s="66"/>
    </row>
    <row r="372" spans="6:18" ht="12.75" customHeight="1">
      <c r="F372" s="66"/>
      <c r="G372" s="66"/>
      <c r="H372" s="66"/>
      <c r="I372" s="66"/>
      <c r="J372" s="45"/>
      <c r="K372" s="66"/>
      <c r="L372" s="66"/>
      <c r="M372" s="66"/>
      <c r="O372" s="45"/>
      <c r="R372" s="66"/>
    </row>
    <row r="373" spans="6:18" ht="12.75" customHeight="1">
      <c r="F373" s="66"/>
      <c r="G373" s="66"/>
      <c r="H373" s="66"/>
      <c r="I373" s="66"/>
      <c r="J373" s="45"/>
      <c r="K373" s="66"/>
      <c r="L373" s="66"/>
      <c r="M373" s="66"/>
      <c r="O373" s="45"/>
      <c r="R373" s="66"/>
    </row>
    <row r="374" spans="6:18" ht="12.75" customHeight="1">
      <c r="F374" s="66"/>
      <c r="G374" s="66"/>
      <c r="H374" s="66"/>
      <c r="I374" s="66"/>
      <c r="J374" s="45"/>
      <c r="K374" s="66"/>
      <c r="L374" s="66"/>
      <c r="M374" s="66"/>
      <c r="O374" s="45"/>
      <c r="R374" s="66"/>
    </row>
    <row r="375" spans="6:18" ht="12.75" customHeight="1">
      <c r="F375" s="66"/>
      <c r="G375" s="66"/>
      <c r="H375" s="66"/>
      <c r="I375" s="66"/>
      <c r="J375" s="45"/>
      <c r="K375" s="66"/>
      <c r="L375" s="66"/>
      <c r="M375" s="66"/>
      <c r="O375" s="45"/>
      <c r="R375" s="66"/>
    </row>
    <row r="376" spans="6:18" ht="12.75" customHeight="1">
      <c r="F376" s="66"/>
      <c r="G376" s="66"/>
      <c r="H376" s="66"/>
      <c r="I376" s="66"/>
      <c r="J376" s="45"/>
      <c r="K376" s="66"/>
      <c r="L376" s="66"/>
      <c r="M376" s="66"/>
      <c r="O376" s="45"/>
      <c r="R376" s="66"/>
    </row>
    <row r="377" spans="6:18" ht="12.75" customHeight="1">
      <c r="F377" s="66"/>
      <c r="G377" s="66"/>
      <c r="H377" s="66"/>
      <c r="I377" s="66"/>
      <c r="J377" s="45"/>
      <c r="K377" s="66"/>
      <c r="L377" s="66"/>
      <c r="M377" s="66"/>
      <c r="O377" s="45"/>
      <c r="R377" s="66"/>
    </row>
    <row r="378" spans="6:18" ht="12.75" customHeight="1">
      <c r="F378" s="66"/>
      <c r="G378" s="66"/>
      <c r="H378" s="66"/>
      <c r="I378" s="66"/>
      <c r="J378" s="45"/>
      <c r="K378" s="66"/>
      <c r="L378" s="66"/>
      <c r="M378" s="66"/>
      <c r="O378" s="45"/>
      <c r="R378" s="66"/>
    </row>
    <row r="379" spans="6:18" ht="12.75" customHeight="1">
      <c r="F379" s="66"/>
      <c r="G379" s="66"/>
      <c r="H379" s="66"/>
      <c r="I379" s="66"/>
      <c r="J379" s="45"/>
      <c r="K379" s="66"/>
      <c r="L379" s="66"/>
      <c r="M379" s="66"/>
      <c r="O379" s="45"/>
      <c r="R379" s="66"/>
    </row>
    <row r="380" spans="6:18" ht="12.75" customHeight="1">
      <c r="F380" s="66"/>
      <c r="G380" s="66"/>
      <c r="H380" s="66"/>
      <c r="I380" s="66"/>
      <c r="J380" s="45"/>
      <c r="K380" s="66"/>
      <c r="L380" s="66"/>
      <c r="M380" s="66"/>
      <c r="O380" s="45"/>
      <c r="R380" s="66"/>
    </row>
    <row r="381" spans="6:18" ht="12.75" customHeight="1">
      <c r="F381" s="66"/>
      <c r="G381" s="66"/>
      <c r="H381" s="66"/>
      <c r="I381" s="66"/>
      <c r="J381" s="45"/>
      <c r="K381" s="66"/>
      <c r="L381" s="66"/>
      <c r="M381" s="66"/>
      <c r="O381" s="45"/>
      <c r="R381" s="66"/>
    </row>
    <row r="382" spans="6:18" ht="12.75" customHeight="1">
      <c r="F382" s="66"/>
      <c r="G382" s="66"/>
      <c r="H382" s="66"/>
      <c r="I382" s="66"/>
      <c r="J382" s="45"/>
      <c r="K382" s="66"/>
      <c r="L382" s="66"/>
      <c r="M382" s="66"/>
      <c r="O382" s="45"/>
      <c r="R382" s="66"/>
    </row>
    <row r="383" spans="6:18" ht="12.75" customHeight="1">
      <c r="F383" s="66"/>
      <c r="G383" s="66"/>
      <c r="H383" s="66"/>
      <c r="I383" s="66"/>
      <c r="J383" s="45"/>
      <c r="K383" s="66"/>
      <c r="L383" s="66"/>
      <c r="M383" s="66"/>
      <c r="O383" s="45"/>
      <c r="R383" s="66"/>
    </row>
    <row r="384" spans="6:18" ht="12.75" customHeight="1">
      <c r="F384" s="66"/>
      <c r="G384" s="66"/>
      <c r="H384" s="66"/>
      <c r="I384" s="66"/>
      <c r="J384" s="45"/>
      <c r="K384" s="66"/>
      <c r="L384" s="66"/>
      <c r="M384" s="66"/>
      <c r="O384" s="45"/>
      <c r="R384" s="66"/>
    </row>
    <row r="385" spans="6:18" ht="12.75" customHeight="1">
      <c r="F385" s="66"/>
      <c r="G385" s="66"/>
      <c r="H385" s="66"/>
      <c r="I385" s="66"/>
      <c r="J385" s="45"/>
      <c r="K385" s="66"/>
      <c r="L385" s="66"/>
      <c r="M385" s="66"/>
      <c r="O385" s="45"/>
      <c r="R385" s="66"/>
    </row>
    <row r="386" spans="6:18" ht="12.75" customHeight="1">
      <c r="F386" s="66"/>
      <c r="G386" s="66"/>
      <c r="H386" s="66"/>
      <c r="I386" s="66"/>
      <c r="J386" s="45"/>
      <c r="K386" s="66"/>
      <c r="L386" s="66"/>
      <c r="M386" s="66"/>
      <c r="O386" s="45"/>
      <c r="R386" s="66"/>
    </row>
    <row r="387" spans="6:18" ht="12.75" customHeight="1">
      <c r="F387" s="66"/>
      <c r="G387" s="66"/>
      <c r="H387" s="66"/>
      <c r="I387" s="66"/>
      <c r="J387" s="45"/>
      <c r="K387" s="66"/>
      <c r="L387" s="66"/>
      <c r="M387" s="66"/>
      <c r="O387" s="45"/>
      <c r="R387" s="66"/>
    </row>
    <row r="388" spans="6:18" ht="12.75" customHeight="1">
      <c r="F388" s="66"/>
      <c r="G388" s="66"/>
      <c r="H388" s="66"/>
      <c r="I388" s="66"/>
      <c r="J388" s="45"/>
      <c r="K388" s="66"/>
      <c r="L388" s="66"/>
      <c r="M388" s="66"/>
      <c r="O388" s="45"/>
      <c r="R388" s="66"/>
    </row>
    <row r="389" spans="6:18" ht="12.75" customHeight="1">
      <c r="F389" s="66"/>
      <c r="G389" s="66"/>
      <c r="H389" s="66"/>
      <c r="I389" s="66"/>
      <c r="J389" s="45"/>
      <c r="K389" s="66"/>
      <c r="L389" s="66"/>
      <c r="M389" s="66"/>
      <c r="O389" s="45"/>
      <c r="R389" s="66"/>
    </row>
    <row r="390" spans="6:18" ht="12.75" customHeight="1">
      <c r="F390" s="66"/>
      <c r="G390" s="66"/>
      <c r="H390" s="66"/>
      <c r="I390" s="66"/>
      <c r="J390" s="45"/>
      <c r="K390" s="66"/>
      <c r="L390" s="66"/>
      <c r="M390" s="66"/>
      <c r="O390" s="45"/>
      <c r="R390" s="66"/>
    </row>
    <row r="391" spans="6:18" ht="12.75" customHeight="1">
      <c r="F391" s="66"/>
      <c r="G391" s="66"/>
      <c r="H391" s="66"/>
      <c r="I391" s="66"/>
      <c r="J391" s="45"/>
      <c r="K391" s="66"/>
      <c r="L391" s="66"/>
      <c r="M391" s="66"/>
      <c r="O391" s="45"/>
      <c r="R391" s="66"/>
    </row>
    <row r="392" spans="6:18" ht="12.75" customHeight="1">
      <c r="F392" s="66"/>
      <c r="G392" s="66"/>
      <c r="H392" s="66"/>
      <c r="I392" s="66"/>
      <c r="J392" s="45"/>
      <c r="K392" s="66"/>
      <c r="L392" s="66"/>
      <c r="M392" s="66"/>
      <c r="O392" s="45"/>
      <c r="R392" s="66"/>
    </row>
    <row r="393" spans="6:18" ht="12.75" customHeight="1">
      <c r="F393" s="66"/>
      <c r="G393" s="66"/>
      <c r="H393" s="66"/>
      <c r="I393" s="66"/>
      <c r="J393" s="45"/>
      <c r="K393" s="66"/>
      <c r="L393" s="66"/>
      <c r="M393" s="66"/>
      <c r="O393" s="45"/>
      <c r="R393" s="66"/>
    </row>
    <row r="394" spans="6:18" ht="12.75" customHeight="1">
      <c r="F394" s="66"/>
      <c r="G394" s="66"/>
      <c r="H394" s="66"/>
      <c r="I394" s="66"/>
      <c r="J394" s="45"/>
      <c r="K394" s="66"/>
      <c r="L394" s="66"/>
      <c r="M394" s="66"/>
      <c r="O394" s="45"/>
      <c r="R394" s="66"/>
    </row>
    <row r="395" spans="6:18" ht="12.75" customHeight="1">
      <c r="F395" s="66"/>
      <c r="G395" s="66"/>
      <c r="H395" s="66"/>
      <c r="I395" s="66"/>
      <c r="J395" s="45"/>
      <c r="K395" s="66"/>
      <c r="L395" s="66"/>
      <c r="M395" s="66"/>
      <c r="O395" s="45"/>
      <c r="R395" s="66"/>
    </row>
    <row r="396" spans="6:18" ht="12.75" customHeight="1">
      <c r="F396" s="66"/>
      <c r="G396" s="66"/>
      <c r="H396" s="66"/>
      <c r="I396" s="66"/>
      <c r="J396" s="45"/>
      <c r="K396" s="66"/>
      <c r="L396" s="66"/>
      <c r="M396" s="66"/>
      <c r="O396" s="45"/>
      <c r="R396" s="66"/>
    </row>
    <row r="397" spans="6:18" ht="12.75" customHeight="1">
      <c r="F397" s="66"/>
      <c r="G397" s="66"/>
      <c r="H397" s="66"/>
      <c r="I397" s="66"/>
      <c r="J397" s="45"/>
      <c r="K397" s="66"/>
      <c r="L397" s="66"/>
      <c r="M397" s="66"/>
      <c r="O397" s="45"/>
      <c r="R397" s="66"/>
    </row>
    <row r="398" spans="6:18" ht="12.75" customHeight="1">
      <c r="F398" s="66"/>
      <c r="G398" s="66"/>
      <c r="H398" s="66"/>
      <c r="I398" s="66"/>
      <c r="J398" s="45"/>
      <c r="K398" s="66"/>
      <c r="L398" s="66"/>
      <c r="M398" s="66"/>
      <c r="O398" s="45"/>
      <c r="R398" s="66"/>
    </row>
    <row r="399" spans="6:18" ht="12.75" customHeight="1">
      <c r="F399" s="66"/>
      <c r="G399" s="66"/>
      <c r="H399" s="66"/>
      <c r="I399" s="66"/>
      <c r="J399" s="45"/>
      <c r="K399" s="66"/>
      <c r="L399" s="66"/>
      <c r="M399" s="66"/>
      <c r="O399" s="45"/>
      <c r="R399" s="66"/>
    </row>
    <row r="400" spans="6:18" ht="12.75" customHeight="1">
      <c r="F400" s="66"/>
      <c r="G400" s="66"/>
      <c r="H400" s="66"/>
      <c r="I400" s="66"/>
      <c r="J400" s="45"/>
      <c r="K400" s="66"/>
      <c r="L400" s="66"/>
      <c r="M400" s="66"/>
      <c r="O400" s="45"/>
      <c r="R400" s="66"/>
    </row>
    <row r="401" spans="6:18" ht="12.75" customHeight="1">
      <c r="F401" s="66"/>
      <c r="G401" s="66"/>
      <c r="H401" s="66"/>
      <c r="I401" s="66"/>
      <c r="J401" s="45"/>
      <c r="K401" s="66"/>
      <c r="L401" s="66"/>
      <c r="M401" s="66"/>
      <c r="O401" s="45"/>
      <c r="R401" s="66"/>
    </row>
    <row r="402" spans="6:18" ht="12.75" customHeight="1">
      <c r="F402" s="66"/>
      <c r="G402" s="66"/>
      <c r="H402" s="66"/>
      <c r="I402" s="66"/>
      <c r="J402" s="45"/>
      <c r="K402" s="66"/>
      <c r="L402" s="66"/>
      <c r="M402" s="66"/>
      <c r="O402" s="45"/>
      <c r="R402" s="66"/>
    </row>
    <row r="403" spans="6:18" ht="12.75" customHeight="1">
      <c r="F403" s="66"/>
      <c r="G403" s="66"/>
      <c r="H403" s="66"/>
      <c r="I403" s="66"/>
      <c r="J403" s="45"/>
      <c r="K403" s="66"/>
      <c r="L403" s="66"/>
      <c r="M403" s="66"/>
      <c r="O403" s="45"/>
      <c r="R403" s="66"/>
    </row>
    <row r="404" spans="6:18" ht="12.75" customHeight="1">
      <c r="F404" s="66"/>
      <c r="G404" s="66"/>
      <c r="H404" s="66"/>
      <c r="I404" s="66"/>
      <c r="J404" s="45"/>
      <c r="K404" s="66"/>
      <c r="L404" s="66"/>
      <c r="M404" s="66"/>
      <c r="O404" s="45"/>
      <c r="R404" s="66"/>
    </row>
    <row r="405" spans="6:18" ht="12.75" customHeight="1">
      <c r="F405" s="66"/>
      <c r="G405" s="66"/>
      <c r="H405" s="66"/>
      <c r="I405" s="66"/>
      <c r="J405" s="45"/>
      <c r="K405" s="66"/>
      <c r="L405" s="66"/>
      <c r="M405" s="66"/>
      <c r="O405" s="45"/>
      <c r="R405" s="66"/>
    </row>
    <row r="406" spans="6:18" ht="12.75" customHeight="1">
      <c r="F406" s="66"/>
      <c r="G406" s="66"/>
      <c r="H406" s="66"/>
      <c r="I406" s="66"/>
      <c r="J406" s="45"/>
      <c r="K406" s="66"/>
      <c r="L406" s="66"/>
      <c r="M406" s="66"/>
      <c r="O406" s="45"/>
      <c r="R406" s="66"/>
    </row>
    <row r="407" spans="6:18" ht="12.75" customHeight="1">
      <c r="F407" s="66"/>
      <c r="G407" s="66"/>
      <c r="H407" s="66"/>
      <c r="I407" s="66"/>
      <c r="J407" s="45"/>
      <c r="K407" s="66"/>
      <c r="L407" s="66"/>
      <c r="M407" s="66"/>
      <c r="O407" s="45"/>
      <c r="R407" s="66"/>
    </row>
    <row r="408" spans="6:18" ht="12.75" customHeight="1">
      <c r="F408" s="66"/>
      <c r="G408" s="66"/>
      <c r="H408" s="66"/>
      <c r="I408" s="66"/>
      <c r="J408" s="45"/>
      <c r="K408" s="66"/>
      <c r="L408" s="66"/>
      <c r="M408" s="66"/>
      <c r="O408" s="45"/>
      <c r="R408" s="66"/>
    </row>
    <row r="409" spans="6:18" ht="12.75" customHeight="1">
      <c r="F409" s="66"/>
      <c r="G409" s="66"/>
      <c r="H409" s="66"/>
      <c r="I409" s="66"/>
      <c r="J409" s="45"/>
      <c r="K409" s="66"/>
      <c r="L409" s="66"/>
      <c r="M409" s="66"/>
      <c r="O409" s="45"/>
      <c r="R409" s="66"/>
    </row>
    <row r="410" spans="6:18" ht="12.75" customHeight="1">
      <c r="F410" s="66"/>
      <c r="G410" s="66"/>
      <c r="H410" s="66"/>
      <c r="I410" s="66"/>
      <c r="J410" s="45"/>
      <c r="K410" s="66"/>
      <c r="L410" s="66"/>
      <c r="M410" s="66"/>
      <c r="O410" s="45"/>
      <c r="R410" s="66"/>
    </row>
    <row r="411" spans="6:18" ht="12.75" customHeight="1">
      <c r="F411" s="66"/>
      <c r="G411" s="66"/>
      <c r="H411" s="66"/>
      <c r="I411" s="66"/>
      <c r="J411" s="45"/>
      <c r="K411" s="66"/>
      <c r="L411" s="66"/>
      <c r="M411" s="66"/>
      <c r="O411" s="45"/>
      <c r="R411" s="66"/>
    </row>
    <row r="412" spans="6:18" ht="12.75" customHeight="1">
      <c r="F412" s="66"/>
      <c r="G412" s="66"/>
      <c r="H412" s="66"/>
      <c r="I412" s="66"/>
      <c r="J412" s="45"/>
      <c r="K412" s="66"/>
      <c r="L412" s="66"/>
      <c r="M412" s="66"/>
      <c r="O412" s="45"/>
      <c r="R412" s="66"/>
    </row>
    <row r="413" spans="6:18" ht="12.75" customHeight="1">
      <c r="F413" s="66"/>
      <c r="G413" s="66"/>
      <c r="H413" s="66"/>
      <c r="I413" s="66"/>
      <c r="J413" s="45"/>
      <c r="K413" s="66"/>
      <c r="L413" s="66"/>
      <c r="M413" s="66"/>
      <c r="O413" s="45"/>
      <c r="R413" s="66"/>
    </row>
    <row r="414" spans="6:18" ht="12.75" customHeight="1">
      <c r="F414" s="66"/>
      <c r="G414" s="66"/>
      <c r="H414" s="66"/>
      <c r="I414" s="66"/>
      <c r="J414" s="45"/>
      <c r="K414" s="66"/>
      <c r="L414" s="66"/>
      <c r="M414" s="66"/>
      <c r="O414" s="45"/>
      <c r="R414" s="66"/>
    </row>
    <row r="415" spans="6:18" ht="12.75" customHeight="1">
      <c r="F415" s="66"/>
      <c r="G415" s="66"/>
      <c r="H415" s="66"/>
      <c r="I415" s="66"/>
      <c r="J415" s="45"/>
      <c r="K415" s="66"/>
      <c r="L415" s="66"/>
      <c r="M415" s="66"/>
      <c r="O415" s="45"/>
      <c r="R415" s="66"/>
    </row>
    <row r="416" spans="6:18" ht="12.75" customHeight="1">
      <c r="F416" s="66"/>
      <c r="G416" s="66"/>
      <c r="H416" s="66"/>
      <c r="I416" s="66"/>
      <c r="J416" s="45"/>
      <c r="K416" s="66"/>
      <c r="L416" s="66"/>
      <c r="M416" s="66"/>
      <c r="O416" s="45"/>
      <c r="R416" s="66"/>
    </row>
    <row r="417" spans="6:18" ht="12.75" customHeight="1">
      <c r="F417" s="66"/>
      <c r="G417" s="66"/>
      <c r="H417" s="66"/>
      <c r="I417" s="66"/>
      <c r="J417" s="45"/>
      <c r="K417" s="66"/>
      <c r="L417" s="66"/>
      <c r="M417" s="66"/>
      <c r="O417" s="45"/>
      <c r="R417" s="66"/>
    </row>
    <row r="418" spans="6:18" ht="12.75" customHeight="1">
      <c r="F418" s="66"/>
      <c r="G418" s="66"/>
      <c r="H418" s="66"/>
      <c r="I418" s="66"/>
      <c r="J418" s="45"/>
      <c r="K418" s="66"/>
      <c r="L418" s="66"/>
      <c r="M418" s="66"/>
      <c r="O418" s="45"/>
      <c r="R418" s="66"/>
    </row>
    <row r="419" spans="6:18" ht="12.75" customHeight="1">
      <c r="F419" s="66"/>
      <c r="G419" s="66"/>
      <c r="H419" s="66"/>
      <c r="I419" s="66"/>
      <c r="J419" s="45"/>
      <c r="K419" s="66"/>
      <c r="L419" s="66"/>
      <c r="M419" s="66"/>
      <c r="O419" s="45"/>
      <c r="R419" s="66"/>
    </row>
    <row r="420" spans="6:18" ht="12.75" customHeight="1">
      <c r="F420" s="66"/>
      <c r="G420" s="66"/>
      <c r="H420" s="66"/>
      <c r="I420" s="66"/>
      <c r="J420" s="45"/>
      <c r="K420" s="66"/>
      <c r="L420" s="66"/>
      <c r="M420" s="66"/>
      <c r="O420" s="45"/>
      <c r="R420" s="66"/>
    </row>
    <row r="421" spans="6:18" ht="12.75" customHeight="1">
      <c r="F421" s="66"/>
      <c r="G421" s="66"/>
      <c r="H421" s="66"/>
      <c r="I421" s="66"/>
      <c r="J421" s="45"/>
      <c r="K421" s="66"/>
      <c r="L421" s="66"/>
      <c r="M421" s="66"/>
      <c r="O421" s="45"/>
      <c r="R421" s="66"/>
    </row>
    <row r="422" spans="6:18" ht="12.75" customHeight="1">
      <c r="F422" s="66"/>
      <c r="G422" s="66"/>
      <c r="H422" s="66"/>
      <c r="I422" s="66"/>
      <c r="J422" s="45"/>
      <c r="K422" s="66"/>
      <c r="L422" s="66"/>
      <c r="M422" s="66"/>
      <c r="O422" s="45"/>
      <c r="R422" s="66"/>
    </row>
    <row r="423" spans="6:18" ht="12.75" customHeight="1">
      <c r="F423" s="66"/>
      <c r="G423" s="66"/>
      <c r="H423" s="66"/>
      <c r="I423" s="66"/>
      <c r="J423" s="45"/>
      <c r="K423" s="66"/>
      <c r="L423" s="66"/>
      <c r="M423" s="66"/>
      <c r="O423" s="45"/>
      <c r="R423" s="66"/>
    </row>
    <row r="424" spans="6:18" ht="12.75" customHeight="1">
      <c r="F424" s="66"/>
      <c r="G424" s="66"/>
      <c r="H424" s="66"/>
      <c r="I424" s="66"/>
      <c r="J424" s="45"/>
      <c r="K424" s="66"/>
      <c r="L424" s="66"/>
      <c r="M424" s="66"/>
      <c r="O424" s="45"/>
      <c r="R424" s="66"/>
    </row>
    <row r="425" spans="6:18" ht="12.75" customHeight="1">
      <c r="F425" s="66"/>
      <c r="G425" s="66"/>
      <c r="H425" s="66"/>
      <c r="I425" s="66"/>
      <c r="J425" s="45"/>
      <c r="K425" s="66"/>
      <c r="L425" s="66"/>
      <c r="M425" s="66"/>
      <c r="O425" s="45"/>
      <c r="R425" s="66"/>
    </row>
    <row r="426" spans="6:18" ht="12.75" customHeight="1">
      <c r="F426" s="66"/>
      <c r="G426" s="66"/>
      <c r="H426" s="66"/>
      <c r="I426" s="66"/>
      <c r="J426" s="45"/>
      <c r="K426" s="66"/>
      <c r="L426" s="66"/>
      <c r="M426" s="66"/>
      <c r="O426" s="45"/>
      <c r="R426" s="66"/>
    </row>
    <row r="427" spans="6:18" ht="12.75" customHeight="1">
      <c r="F427" s="66"/>
      <c r="G427" s="66"/>
      <c r="H427" s="66"/>
      <c r="I427" s="66"/>
      <c r="J427" s="45"/>
      <c r="K427" s="66"/>
      <c r="L427" s="66"/>
      <c r="M427" s="66"/>
      <c r="O427" s="45"/>
      <c r="R427" s="66"/>
    </row>
    <row r="428" spans="6:18" ht="12.75" customHeight="1">
      <c r="F428" s="66"/>
      <c r="G428" s="66"/>
      <c r="H428" s="66"/>
      <c r="I428" s="66"/>
      <c r="J428" s="45"/>
      <c r="K428" s="66"/>
      <c r="L428" s="66"/>
      <c r="M428" s="66"/>
      <c r="O428" s="45"/>
      <c r="R428" s="66"/>
    </row>
    <row r="429" spans="6:18" ht="12.75" customHeight="1">
      <c r="F429" s="66"/>
      <c r="G429" s="66"/>
      <c r="H429" s="66"/>
      <c r="I429" s="66"/>
      <c r="J429" s="45"/>
      <c r="K429" s="66"/>
      <c r="L429" s="66"/>
      <c r="M429" s="66"/>
      <c r="O429" s="45"/>
      <c r="R429" s="66"/>
    </row>
    <row r="430" spans="6:18" ht="12.75" customHeight="1">
      <c r="F430" s="66"/>
      <c r="G430" s="66"/>
      <c r="H430" s="66"/>
      <c r="I430" s="66"/>
      <c r="J430" s="45"/>
      <c r="K430" s="66"/>
      <c r="L430" s="66"/>
      <c r="M430" s="66"/>
      <c r="O430" s="45"/>
      <c r="R430" s="66"/>
    </row>
    <row r="431" spans="6:18" ht="12.75" customHeight="1">
      <c r="F431" s="66"/>
      <c r="G431" s="66"/>
      <c r="H431" s="66"/>
      <c r="I431" s="66"/>
      <c r="J431" s="45"/>
      <c r="K431" s="66"/>
      <c r="L431" s="66"/>
      <c r="M431" s="66"/>
      <c r="O431" s="45"/>
      <c r="R431" s="66"/>
    </row>
    <row r="432" spans="6:18" ht="12.75" customHeight="1">
      <c r="F432" s="66"/>
      <c r="G432" s="66"/>
      <c r="H432" s="66"/>
      <c r="I432" s="66"/>
      <c r="J432" s="45"/>
      <c r="K432" s="66"/>
      <c r="L432" s="66"/>
      <c r="M432" s="66"/>
      <c r="O432" s="45"/>
      <c r="R432" s="66"/>
    </row>
    <row r="433" spans="6:18" ht="12.75" customHeight="1">
      <c r="F433" s="66"/>
      <c r="G433" s="66"/>
      <c r="H433" s="66"/>
      <c r="I433" s="66"/>
      <c r="J433" s="45"/>
      <c r="K433" s="66"/>
      <c r="L433" s="66"/>
      <c r="M433" s="66"/>
      <c r="O433" s="45"/>
      <c r="R433" s="66"/>
    </row>
    <row r="434" spans="6:18" ht="12.75" customHeight="1">
      <c r="F434" s="66"/>
      <c r="G434" s="66"/>
      <c r="H434" s="66"/>
      <c r="I434" s="66"/>
      <c r="J434" s="45"/>
      <c r="K434" s="66"/>
      <c r="L434" s="66"/>
      <c r="M434" s="66"/>
      <c r="O434" s="45"/>
      <c r="R434" s="66"/>
    </row>
    <row r="435" spans="6:18" ht="12.75" customHeight="1">
      <c r="F435" s="66"/>
      <c r="G435" s="66"/>
      <c r="H435" s="66"/>
      <c r="I435" s="66"/>
      <c r="J435" s="45"/>
      <c r="K435" s="66"/>
      <c r="L435" s="66"/>
      <c r="M435" s="66"/>
      <c r="O435" s="45"/>
      <c r="R435" s="66"/>
    </row>
    <row r="436" spans="6:18" ht="12.75" customHeight="1">
      <c r="F436" s="66"/>
      <c r="G436" s="66"/>
      <c r="H436" s="66"/>
      <c r="I436" s="66"/>
      <c r="J436" s="45"/>
      <c r="K436" s="66"/>
      <c r="L436" s="66"/>
      <c r="M436" s="66"/>
      <c r="O436" s="45"/>
      <c r="R436" s="66"/>
    </row>
    <row r="437" spans="6:18" ht="12.75" customHeight="1">
      <c r="F437" s="66"/>
      <c r="G437" s="66"/>
      <c r="H437" s="66"/>
      <c r="I437" s="66"/>
      <c r="J437" s="45"/>
      <c r="K437" s="66"/>
      <c r="L437" s="66"/>
      <c r="M437" s="66"/>
      <c r="O437" s="45"/>
      <c r="R437" s="66"/>
    </row>
    <row r="438" spans="6:18" ht="12.75" customHeight="1">
      <c r="F438" s="66"/>
      <c r="G438" s="66"/>
      <c r="H438" s="66"/>
      <c r="I438" s="66"/>
      <c r="J438" s="45"/>
      <c r="K438" s="66"/>
      <c r="L438" s="66"/>
      <c r="M438" s="66"/>
      <c r="O438" s="45"/>
      <c r="R438" s="66"/>
    </row>
    <row r="439" spans="6:18" ht="12.75" customHeight="1">
      <c r="F439" s="66"/>
      <c r="G439" s="66"/>
      <c r="H439" s="66"/>
      <c r="I439" s="66"/>
      <c r="J439" s="45"/>
      <c r="K439" s="66"/>
      <c r="L439" s="66"/>
      <c r="M439" s="66"/>
      <c r="O439" s="45"/>
      <c r="R439" s="66"/>
    </row>
    <row r="440" spans="6:18" ht="12.75" customHeight="1">
      <c r="F440" s="66"/>
      <c r="G440" s="66"/>
      <c r="H440" s="66"/>
      <c r="I440" s="66"/>
      <c r="J440" s="45"/>
      <c r="K440" s="66"/>
      <c r="L440" s="66"/>
      <c r="M440" s="66"/>
      <c r="O440" s="45"/>
      <c r="R440" s="66"/>
    </row>
    <row r="441" spans="6:18" ht="12.75" customHeight="1">
      <c r="F441" s="66"/>
      <c r="G441" s="66"/>
      <c r="H441" s="66"/>
      <c r="I441" s="66"/>
      <c r="J441" s="45"/>
      <c r="K441" s="66"/>
      <c r="L441" s="66"/>
      <c r="M441" s="66"/>
      <c r="O441" s="45"/>
      <c r="R441" s="66"/>
    </row>
    <row r="442" spans="6:18" ht="12.75" customHeight="1">
      <c r="F442" s="66"/>
      <c r="G442" s="66"/>
      <c r="H442" s="66"/>
      <c r="I442" s="66"/>
      <c r="J442" s="45"/>
      <c r="K442" s="66"/>
      <c r="L442" s="66"/>
      <c r="M442" s="66"/>
      <c r="O442" s="45"/>
      <c r="R442" s="66"/>
    </row>
    <row r="443" spans="6:18" ht="12.75" customHeight="1">
      <c r="F443" s="66"/>
      <c r="G443" s="66"/>
      <c r="H443" s="66"/>
      <c r="I443" s="66"/>
      <c r="J443" s="45"/>
      <c r="K443" s="66"/>
      <c r="L443" s="66"/>
      <c r="M443" s="66"/>
      <c r="O443" s="45"/>
      <c r="R443" s="66"/>
    </row>
    <row r="444" spans="6:18" ht="12.75" customHeight="1">
      <c r="F444" s="66"/>
      <c r="G444" s="66"/>
      <c r="H444" s="66"/>
      <c r="I444" s="66"/>
      <c r="J444" s="45"/>
      <c r="K444" s="66"/>
      <c r="L444" s="66"/>
      <c r="M444" s="66"/>
      <c r="O444" s="45"/>
      <c r="R444" s="66"/>
    </row>
    <row r="445" spans="6:18" ht="12.75" customHeight="1">
      <c r="F445" s="66"/>
      <c r="G445" s="66"/>
      <c r="H445" s="66"/>
      <c r="I445" s="66"/>
      <c r="J445" s="45"/>
      <c r="K445" s="66"/>
      <c r="L445" s="66"/>
      <c r="M445" s="66"/>
      <c r="O445" s="45"/>
      <c r="R445" s="66"/>
    </row>
    <row r="446" spans="6:18" ht="12.75" customHeight="1">
      <c r="F446" s="66"/>
      <c r="G446" s="66"/>
      <c r="H446" s="66"/>
      <c r="I446" s="66"/>
      <c r="J446" s="45"/>
      <c r="K446" s="66"/>
      <c r="L446" s="66"/>
      <c r="M446" s="66"/>
      <c r="O446" s="45"/>
      <c r="R446" s="66"/>
    </row>
    <row r="447" spans="6:18" ht="12.75" customHeight="1">
      <c r="F447" s="66"/>
      <c r="G447" s="66"/>
      <c r="H447" s="66"/>
      <c r="I447" s="66"/>
      <c r="J447" s="45"/>
      <c r="K447" s="66"/>
      <c r="L447" s="66"/>
      <c r="M447" s="66"/>
      <c r="O447" s="45"/>
      <c r="R447" s="66"/>
    </row>
    <row r="448" spans="6:18" ht="12.75" customHeight="1">
      <c r="F448" s="66"/>
      <c r="G448" s="66"/>
      <c r="H448" s="66"/>
      <c r="I448" s="66"/>
      <c r="J448" s="45"/>
      <c r="K448" s="66"/>
      <c r="L448" s="66"/>
      <c r="M448" s="66"/>
      <c r="O448" s="45"/>
      <c r="R448" s="66"/>
    </row>
    <row r="449" spans="6:18" ht="12.75" customHeight="1">
      <c r="F449" s="66"/>
      <c r="G449" s="66"/>
      <c r="H449" s="66"/>
      <c r="I449" s="66"/>
      <c r="J449" s="45"/>
      <c r="K449" s="66"/>
      <c r="L449" s="66"/>
      <c r="M449" s="66"/>
      <c r="O449" s="45"/>
      <c r="R449" s="66"/>
    </row>
    <row r="450" spans="6:18" ht="12.75" customHeight="1">
      <c r="F450" s="66"/>
      <c r="G450" s="66"/>
      <c r="H450" s="66"/>
      <c r="I450" s="66"/>
      <c r="J450" s="45"/>
      <c r="K450" s="66"/>
      <c r="L450" s="66"/>
      <c r="M450" s="66"/>
      <c r="O450" s="45"/>
      <c r="R450" s="66"/>
    </row>
    <row r="451" spans="6:18" ht="12.75" customHeight="1">
      <c r="F451" s="66"/>
      <c r="G451" s="66"/>
      <c r="H451" s="66"/>
      <c r="I451" s="66"/>
      <c r="J451" s="45"/>
      <c r="K451" s="66"/>
      <c r="L451" s="66"/>
      <c r="M451" s="66"/>
      <c r="O451" s="45"/>
      <c r="R451" s="66"/>
    </row>
    <row r="452" spans="6:18" ht="12.75" customHeight="1">
      <c r="F452" s="66"/>
      <c r="G452" s="66"/>
      <c r="H452" s="66"/>
      <c r="I452" s="66"/>
      <c r="J452" s="45"/>
      <c r="K452" s="66"/>
      <c r="L452" s="66"/>
      <c r="M452" s="66"/>
      <c r="O452" s="45"/>
      <c r="R452" s="66"/>
    </row>
    <row r="453" spans="6:18" ht="12.75" customHeight="1">
      <c r="F453" s="66"/>
      <c r="G453" s="66"/>
      <c r="H453" s="66"/>
      <c r="I453" s="66"/>
      <c r="J453" s="45"/>
      <c r="K453" s="66"/>
      <c r="L453" s="66"/>
      <c r="M453" s="66"/>
      <c r="O453" s="45"/>
      <c r="R453" s="66"/>
    </row>
    <row r="454" spans="6:18" ht="12.75" customHeight="1">
      <c r="F454" s="66"/>
      <c r="G454" s="66"/>
      <c r="H454" s="66"/>
      <c r="I454" s="66"/>
      <c r="J454" s="45"/>
      <c r="K454" s="66"/>
      <c r="L454" s="66"/>
      <c r="M454" s="66"/>
      <c r="O454" s="45"/>
      <c r="R454" s="66"/>
    </row>
    <row r="455" spans="6:18" ht="12.75" customHeight="1">
      <c r="F455" s="66"/>
      <c r="G455" s="66"/>
      <c r="H455" s="66"/>
      <c r="I455" s="66"/>
      <c r="J455" s="45"/>
      <c r="K455" s="66"/>
      <c r="L455" s="66"/>
      <c r="M455" s="66"/>
      <c r="O455" s="45"/>
      <c r="R455" s="66"/>
    </row>
    <row r="456" spans="6:18" ht="12.75" customHeight="1">
      <c r="F456" s="66"/>
      <c r="G456" s="66"/>
      <c r="H456" s="66"/>
      <c r="I456" s="66"/>
      <c r="J456" s="45"/>
      <c r="K456" s="66"/>
      <c r="L456" s="66"/>
      <c r="M456" s="66"/>
      <c r="O456" s="45"/>
      <c r="R456" s="66"/>
    </row>
    <row r="457" spans="6:18" ht="12.75" customHeight="1">
      <c r="F457" s="66"/>
      <c r="G457" s="66"/>
      <c r="H457" s="66"/>
      <c r="I457" s="66"/>
      <c r="J457" s="45"/>
      <c r="K457" s="66"/>
      <c r="L457" s="66"/>
      <c r="M457" s="66"/>
      <c r="O457" s="45"/>
      <c r="R457" s="66"/>
    </row>
    <row r="458" spans="6:18" ht="12.75" customHeight="1">
      <c r="F458" s="66"/>
      <c r="G458" s="66"/>
      <c r="H458" s="66"/>
      <c r="I458" s="66"/>
      <c r="J458" s="45"/>
      <c r="K458" s="66"/>
      <c r="L458" s="66"/>
      <c r="M458" s="66"/>
      <c r="O458" s="45"/>
      <c r="R458" s="66"/>
    </row>
    <row r="459" spans="6:18" ht="12.75" customHeight="1">
      <c r="F459" s="66"/>
      <c r="G459" s="66"/>
      <c r="H459" s="66"/>
      <c r="I459" s="66"/>
      <c r="J459" s="45"/>
      <c r="K459" s="66"/>
      <c r="L459" s="66"/>
      <c r="M459" s="66"/>
      <c r="O459" s="45"/>
      <c r="R459" s="66"/>
    </row>
    <row r="460" spans="6:18" ht="12.75" customHeight="1">
      <c r="F460" s="66"/>
      <c r="G460" s="66"/>
      <c r="H460" s="66"/>
      <c r="I460" s="66"/>
      <c r="J460" s="45"/>
      <c r="K460" s="66"/>
      <c r="L460" s="66"/>
      <c r="M460" s="66"/>
      <c r="O460" s="45"/>
      <c r="R460" s="66"/>
    </row>
    <row r="461" spans="6:18" ht="12.75" customHeight="1">
      <c r="F461" s="66"/>
      <c r="G461" s="66"/>
      <c r="H461" s="66"/>
      <c r="I461" s="66"/>
      <c r="J461" s="45"/>
      <c r="K461" s="66"/>
      <c r="L461" s="66"/>
      <c r="M461" s="66"/>
      <c r="O461" s="45"/>
      <c r="R461" s="66"/>
    </row>
    <row r="462" spans="6:18" ht="12.75" customHeight="1">
      <c r="F462" s="66"/>
      <c r="G462" s="66"/>
      <c r="H462" s="66"/>
      <c r="I462" s="66"/>
      <c r="J462" s="45"/>
      <c r="K462" s="66"/>
      <c r="L462" s="66"/>
      <c r="M462" s="66"/>
      <c r="O462" s="45"/>
      <c r="R462" s="66"/>
    </row>
    <row r="463" spans="6:18" ht="12.75" customHeight="1">
      <c r="F463" s="66"/>
      <c r="G463" s="66"/>
      <c r="H463" s="66"/>
      <c r="I463" s="66"/>
      <c r="J463" s="45"/>
      <c r="K463" s="66"/>
      <c r="L463" s="66"/>
      <c r="M463" s="66"/>
      <c r="O463" s="45"/>
      <c r="R463" s="66"/>
    </row>
    <row r="464" spans="6:18" ht="12.75" customHeight="1">
      <c r="F464" s="66"/>
      <c r="G464" s="66"/>
      <c r="H464" s="66"/>
      <c r="I464" s="66"/>
      <c r="J464" s="45"/>
      <c r="K464" s="66"/>
      <c r="L464" s="66"/>
      <c r="M464" s="66"/>
      <c r="O464" s="45"/>
      <c r="R464" s="66"/>
    </row>
    <row r="465" spans="6:18" ht="12.75" customHeight="1">
      <c r="F465" s="66"/>
      <c r="G465" s="66"/>
      <c r="H465" s="66"/>
      <c r="I465" s="66"/>
      <c r="J465" s="45"/>
      <c r="K465" s="66"/>
      <c r="L465" s="66"/>
      <c r="M465" s="66"/>
      <c r="O465" s="45"/>
      <c r="R465" s="66"/>
    </row>
    <row r="466" spans="6:18" ht="12.75" customHeight="1">
      <c r="F466" s="66"/>
      <c r="G466" s="66"/>
      <c r="H466" s="66"/>
      <c r="I466" s="66"/>
      <c r="J466" s="45"/>
      <c r="K466" s="66"/>
      <c r="L466" s="66"/>
      <c r="M466" s="66"/>
      <c r="O466" s="45"/>
      <c r="R466" s="66"/>
    </row>
    <row r="467" spans="6:18" ht="12.75" customHeight="1">
      <c r="F467" s="66"/>
      <c r="G467" s="66"/>
      <c r="H467" s="66"/>
      <c r="I467" s="66"/>
      <c r="J467" s="45"/>
      <c r="K467" s="66"/>
      <c r="L467" s="66"/>
      <c r="M467" s="66"/>
      <c r="O467" s="45"/>
      <c r="R467" s="66"/>
    </row>
    <row r="468" spans="6:18" ht="12.75" customHeight="1">
      <c r="F468" s="66"/>
      <c r="G468" s="66"/>
      <c r="H468" s="66"/>
      <c r="I468" s="66"/>
      <c r="J468" s="45"/>
      <c r="K468" s="66"/>
      <c r="L468" s="66"/>
      <c r="M468" s="66"/>
      <c r="O468" s="45"/>
      <c r="R468" s="66"/>
    </row>
    <row r="469" spans="6:18" ht="12.75" customHeight="1">
      <c r="F469" s="66"/>
      <c r="G469" s="66"/>
      <c r="H469" s="66"/>
      <c r="I469" s="66"/>
      <c r="J469" s="45"/>
      <c r="K469" s="66"/>
      <c r="L469" s="66"/>
      <c r="M469" s="66"/>
      <c r="O469" s="45"/>
      <c r="R469" s="66"/>
    </row>
    <row r="470" spans="6:18" ht="12.75" customHeight="1">
      <c r="F470" s="66"/>
      <c r="G470" s="66"/>
      <c r="H470" s="66"/>
      <c r="I470" s="66"/>
      <c r="J470" s="45"/>
      <c r="K470" s="66"/>
      <c r="L470" s="66"/>
      <c r="M470" s="66"/>
      <c r="O470" s="45"/>
      <c r="R470" s="66"/>
    </row>
    <row r="471" spans="6:18" ht="12.75" customHeight="1">
      <c r="F471" s="66"/>
      <c r="G471" s="66"/>
      <c r="H471" s="66"/>
      <c r="I471" s="66"/>
      <c r="J471" s="45"/>
      <c r="K471" s="66"/>
      <c r="L471" s="66"/>
      <c r="M471" s="66"/>
      <c r="O471" s="45"/>
      <c r="R471" s="66"/>
    </row>
    <row r="472" spans="6:18" ht="12.75" customHeight="1">
      <c r="F472" s="66"/>
      <c r="G472" s="66"/>
      <c r="H472" s="66"/>
      <c r="I472" s="66"/>
      <c r="J472" s="45"/>
      <c r="K472" s="66"/>
      <c r="L472" s="66"/>
      <c r="M472" s="66"/>
      <c r="O472" s="45"/>
      <c r="R472" s="66"/>
    </row>
    <row r="473" spans="6:18" ht="12.75" customHeight="1">
      <c r="F473" s="66"/>
      <c r="G473" s="66"/>
      <c r="H473" s="66"/>
      <c r="I473" s="66"/>
      <c r="J473" s="45"/>
      <c r="K473" s="66"/>
      <c r="L473" s="66"/>
      <c r="M473" s="66"/>
      <c r="O473" s="45"/>
      <c r="R473" s="66"/>
    </row>
    <row r="474" spans="6:18" ht="12.75" customHeight="1">
      <c r="F474" s="66"/>
      <c r="G474" s="66"/>
      <c r="H474" s="66"/>
      <c r="I474" s="66"/>
      <c r="J474" s="45"/>
      <c r="K474" s="66"/>
      <c r="L474" s="66"/>
      <c r="M474" s="66"/>
      <c r="O474" s="45"/>
      <c r="R474" s="66"/>
    </row>
    <row r="475" spans="6:18" ht="12.75" customHeight="1">
      <c r="F475" s="66"/>
      <c r="G475" s="66"/>
      <c r="H475" s="66"/>
      <c r="I475" s="66"/>
      <c r="J475" s="45"/>
      <c r="K475" s="66"/>
      <c r="L475" s="66"/>
      <c r="M475" s="66"/>
      <c r="O475" s="45"/>
      <c r="R475" s="66"/>
    </row>
    <row r="476" spans="6:18" ht="12.75" customHeight="1">
      <c r="F476" s="66"/>
      <c r="G476" s="66"/>
      <c r="H476" s="66"/>
      <c r="I476" s="66"/>
      <c r="J476" s="45"/>
      <c r="K476" s="66"/>
      <c r="L476" s="66"/>
      <c r="M476" s="66"/>
      <c r="O476" s="45"/>
      <c r="R476" s="66"/>
    </row>
    <row r="477" spans="6:18" ht="12.75" customHeight="1">
      <c r="F477" s="66"/>
      <c r="G477" s="66"/>
      <c r="H477" s="66"/>
      <c r="I477" s="66"/>
      <c r="J477" s="45"/>
      <c r="K477" s="66"/>
      <c r="L477" s="66"/>
      <c r="M477" s="66"/>
      <c r="O477" s="45"/>
      <c r="R477" s="66"/>
    </row>
    <row r="478" spans="6:18" ht="12.75" customHeight="1">
      <c r="F478" s="66"/>
      <c r="G478" s="66"/>
      <c r="H478" s="66"/>
      <c r="I478" s="66"/>
      <c r="J478" s="45"/>
      <c r="K478" s="66"/>
      <c r="L478" s="66"/>
      <c r="M478" s="66"/>
      <c r="O478" s="45"/>
      <c r="R478" s="66"/>
    </row>
    <row r="479" spans="6:18" ht="12.75" customHeight="1">
      <c r="F479" s="66"/>
      <c r="G479" s="66"/>
      <c r="H479" s="66"/>
      <c r="I479" s="66"/>
      <c r="J479" s="45"/>
      <c r="K479" s="66"/>
      <c r="L479" s="66"/>
      <c r="M479" s="66"/>
      <c r="O479" s="45"/>
      <c r="R479" s="66"/>
    </row>
    <row r="480" spans="6:18" ht="12.75" customHeight="1">
      <c r="F480" s="66"/>
      <c r="G480" s="66"/>
      <c r="H480" s="66"/>
      <c r="I480" s="66"/>
      <c r="J480" s="45"/>
      <c r="K480" s="66"/>
      <c r="L480" s="66"/>
      <c r="M480" s="66"/>
      <c r="O480" s="45"/>
      <c r="R480" s="66"/>
    </row>
    <row r="481" spans="6:18" ht="12.75" customHeight="1">
      <c r="F481" s="66"/>
      <c r="G481" s="66"/>
      <c r="H481" s="66"/>
      <c r="I481" s="66"/>
      <c r="J481" s="45"/>
      <c r="K481" s="66"/>
      <c r="L481" s="66"/>
      <c r="M481" s="66"/>
      <c r="O481" s="45"/>
      <c r="R481" s="66"/>
    </row>
    <row r="482" spans="6:18" ht="12.75" customHeight="1">
      <c r="F482" s="66"/>
      <c r="G482" s="66"/>
      <c r="H482" s="66"/>
      <c r="I482" s="66"/>
      <c r="J482" s="45"/>
      <c r="K482" s="66"/>
      <c r="L482" s="66"/>
      <c r="M482" s="66"/>
      <c r="O482" s="45"/>
      <c r="R482" s="66"/>
    </row>
    <row r="483" spans="6:18" ht="12.75" customHeight="1">
      <c r="F483" s="66"/>
      <c r="G483" s="66"/>
      <c r="H483" s="66"/>
      <c r="I483" s="66"/>
      <c r="J483" s="45"/>
      <c r="K483" s="66"/>
      <c r="L483" s="66"/>
      <c r="M483" s="66"/>
      <c r="O483" s="45"/>
      <c r="R483" s="66"/>
    </row>
    <row r="484" spans="6:18" ht="12.75" customHeight="1">
      <c r="F484" s="66"/>
      <c r="G484" s="66"/>
      <c r="H484" s="66"/>
      <c r="I484" s="66"/>
      <c r="J484" s="45"/>
      <c r="K484" s="66"/>
      <c r="L484" s="66"/>
      <c r="M484" s="66"/>
      <c r="O484" s="45"/>
      <c r="R484" s="66"/>
    </row>
    <row r="485" spans="6:18" ht="12.75" customHeight="1">
      <c r="F485" s="66"/>
      <c r="G485" s="66"/>
      <c r="H485" s="66"/>
      <c r="I485" s="66"/>
      <c r="J485" s="45"/>
      <c r="K485" s="66"/>
      <c r="L485" s="66"/>
      <c r="M485" s="66"/>
      <c r="O485" s="45"/>
      <c r="R485" s="66"/>
    </row>
    <row r="486" spans="6:18" ht="12.75" customHeight="1">
      <c r="F486" s="66"/>
      <c r="G486" s="66"/>
      <c r="H486" s="66"/>
      <c r="I486" s="66"/>
      <c r="J486" s="45"/>
      <c r="K486" s="66"/>
      <c r="L486" s="66"/>
      <c r="M486" s="66"/>
      <c r="O486" s="45"/>
      <c r="R486" s="66"/>
    </row>
    <row r="487" spans="6:18" ht="12.75" customHeight="1">
      <c r="F487" s="66"/>
      <c r="G487" s="66"/>
      <c r="H487" s="66"/>
      <c r="I487" s="66"/>
      <c r="J487" s="45"/>
      <c r="K487" s="66"/>
      <c r="L487" s="66"/>
      <c r="M487" s="66"/>
      <c r="O487" s="45"/>
      <c r="R487" s="66"/>
    </row>
    <row r="488" spans="6:18" ht="12.75" customHeight="1">
      <c r="F488" s="66"/>
      <c r="G488" s="66"/>
      <c r="H488" s="66"/>
      <c r="I488" s="66"/>
      <c r="J488" s="45"/>
      <c r="K488" s="66"/>
      <c r="L488" s="66"/>
      <c r="M488" s="66"/>
      <c r="O488" s="45"/>
      <c r="R488" s="66"/>
    </row>
    <row r="489" spans="6:18" ht="12.75" customHeight="1">
      <c r="F489" s="66"/>
      <c r="G489" s="66"/>
      <c r="H489" s="66"/>
      <c r="I489" s="66"/>
      <c r="J489" s="45"/>
      <c r="K489" s="66"/>
      <c r="L489" s="66"/>
      <c r="M489" s="66"/>
      <c r="O489" s="45"/>
      <c r="R489" s="66"/>
    </row>
    <row r="490" spans="6:18" ht="12.75" customHeight="1">
      <c r="F490" s="66"/>
      <c r="G490" s="66"/>
      <c r="H490" s="66"/>
      <c r="I490" s="66"/>
      <c r="J490" s="45"/>
      <c r="K490" s="66"/>
      <c r="L490" s="66"/>
      <c r="M490" s="66"/>
      <c r="O490" s="45"/>
      <c r="R490" s="66"/>
    </row>
    <row r="491" spans="6:18" ht="12.75" customHeight="1">
      <c r="F491" s="66"/>
      <c r="G491" s="66"/>
      <c r="H491" s="66"/>
      <c r="I491" s="66"/>
      <c r="J491" s="45"/>
      <c r="K491" s="66"/>
      <c r="L491" s="66"/>
      <c r="M491" s="66"/>
      <c r="O491" s="45"/>
      <c r="R491" s="66"/>
    </row>
    <row r="492" spans="6:18" ht="12.75" customHeight="1">
      <c r="F492" s="66"/>
      <c r="G492" s="66"/>
      <c r="H492" s="66"/>
      <c r="I492" s="66"/>
      <c r="J492" s="45"/>
      <c r="K492" s="66"/>
      <c r="L492" s="66"/>
      <c r="M492" s="66"/>
      <c r="O492" s="45"/>
      <c r="R492" s="66"/>
    </row>
    <row r="493" spans="6:18" ht="12.75" customHeight="1">
      <c r="F493" s="66"/>
      <c r="G493" s="66"/>
      <c r="H493" s="66"/>
      <c r="I493" s="66"/>
      <c r="J493" s="45"/>
      <c r="K493" s="66"/>
      <c r="L493" s="66"/>
      <c r="M493" s="66"/>
      <c r="O493" s="45"/>
      <c r="R493" s="66"/>
    </row>
    <row r="494" spans="6:18" ht="12.75" customHeight="1">
      <c r="F494" s="66"/>
      <c r="G494" s="66"/>
      <c r="H494" s="66"/>
      <c r="I494" s="66"/>
      <c r="J494" s="45"/>
      <c r="K494" s="66"/>
      <c r="L494" s="66"/>
      <c r="M494" s="66"/>
      <c r="O494" s="45"/>
      <c r="R494" s="66"/>
    </row>
    <row r="495" spans="6:18" ht="12.75" customHeight="1">
      <c r="F495" s="66"/>
      <c r="G495" s="66"/>
      <c r="H495" s="66"/>
      <c r="I495" s="66"/>
      <c r="J495" s="45"/>
      <c r="K495" s="66"/>
      <c r="L495" s="66"/>
      <c r="M495" s="66"/>
      <c r="O495" s="45"/>
      <c r="R495" s="66"/>
    </row>
    <row r="496" spans="6:18" ht="12.75" customHeight="1">
      <c r="F496" s="66"/>
      <c r="G496" s="66"/>
      <c r="H496" s="66"/>
      <c r="I496" s="66"/>
      <c r="J496" s="45"/>
      <c r="K496" s="66"/>
      <c r="L496" s="66"/>
      <c r="M496" s="66"/>
      <c r="O496" s="45"/>
      <c r="R496" s="66"/>
    </row>
    <row r="497" spans="6:18" ht="12.75" customHeight="1">
      <c r="F497" s="66"/>
      <c r="G497" s="66"/>
      <c r="H497" s="66"/>
      <c r="I497" s="66"/>
      <c r="J497" s="45"/>
      <c r="K497" s="66"/>
      <c r="L497" s="66"/>
      <c r="M497" s="66"/>
      <c r="O497" s="45"/>
      <c r="R497" s="66"/>
    </row>
    <row r="498" spans="6:18" ht="12.75" customHeight="1">
      <c r="F498" s="66"/>
      <c r="G498" s="66"/>
      <c r="H498" s="66"/>
      <c r="I498" s="66"/>
      <c r="J498" s="45"/>
      <c r="K498" s="66"/>
      <c r="L498" s="66"/>
      <c r="M498" s="66"/>
      <c r="O498" s="45"/>
      <c r="R498" s="66"/>
    </row>
    <row r="499" spans="6:18" ht="12.75" customHeight="1">
      <c r="F499" s="66"/>
      <c r="G499" s="66"/>
      <c r="H499" s="66"/>
      <c r="I499" s="66"/>
      <c r="J499" s="45"/>
      <c r="K499" s="66"/>
      <c r="L499" s="66"/>
      <c r="M499" s="66"/>
      <c r="O499" s="45"/>
      <c r="R499" s="66"/>
    </row>
    <row r="500" spans="6:18" ht="12.75" customHeight="1">
      <c r="F500" s="66"/>
      <c r="G500" s="66"/>
      <c r="H500" s="66"/>
      <c r="I500" s="66"/>
      <c r="J500" s="45"/>
      <c r="K500" s="66"/>
      <c r="L500" s="66"/>
      <c r="M500" s="66"/>
      <c r="O500" s="45"/>
      <c r="R500" s="66"/>
    </row>
    <row r="501" spans="6:18" ht="12.75" customHeight="1">
      <c r="F501" s="66"/>
      <c r="G501" s="66"/>
      <c r="H501" s="66"/>
      <c r="I501" s="66"/>
      <c r="J501" s="45"/>
      <c r="K501" s="66"/>
      <c r="L501" s="66"/>
      <c r="M501" s="66"/>
      <c r="O501" s="45"/>
      <c r="R501" s="66"/>
    </row>
    <row r="502" spans="6:18" ht="12.75" customHeight="1">
      <c r="F502" s="66"/>
      <c r="G502" s="66"/>
      <c r="H502" s="66"/>
      <c r="I502" s="66"/>
      <c r="J502" s="45"/>
      <c r="K502" s="66"/>
      <c r="L502" s="66"/>
      <c r="M502" s="66"/>
      <c r="O502" s="45"/>
      <c r="R502" s="66"/>
    </row>
    <row r="503" spans="6:18" ht="12.75" customHeight="1">
      <c r="F503" s="66"/>
      <c r="G503" s="66"/>
      <c r="H503" s="66"/>
      <c r="I503" s="66"/>
      <c r="J503" s="45"/>
      <c r="K503" s="66"/>
      <c r="L503" s="66"/>
      <c r="M503" s="66"/>
      <c r="O503" s="45"/>
      <c r="R503" s="66"/>
    </row>
    <row r="504" spans="6:18" ht="12.75" customHeight="1">
      <c r="F504" s="66"/>
      <c r="G504" s="66"/>
      <c r="H504" s="66"/>
      <c r="I504" s="66"/>
      <c r="J504" s="45"/>
      <c r="K504" s="66"/>
      <c r="L504" s="66"/>
      <c r="M504" s="66"/>
      <c r="O504" s="45"/>
      <c r="R504" s="66"/>
    </row>
    <row r="505" spans="6:18" ht="12.75" customHeight="1">
      <c r="F505" s="66"/>
      <c r="G505" s="66"/>
      <c r="H505" s="66"/>
      <c r="I505" s="66"/>
      <c r="J505" s="45"/>
      <c r="K505" s="66"/>
      <c r="L505" s="66"/>
      <c r="M505" s="66"/>
      <c r="O505" s="45"/>
      <c r="R505" s="66"/>
    </row>
    <row r="506" spans="6:18" ht="12.75" customHeight="1">
      <c r="F506" s="66"/>
      <c r="G506" s="66"/>
      <c r="H506" s="66"/>
      <c r="I506" s="66"/>
      <c r="J506" s="45"/>
      <c r="K506" s="66"/>
      <c r="L506" s="66"/>
      <c r="M506" s="66"/>
      <c r="O506" s="45"/>
      <c r="R506" s="66"/>
    </row>
    <row r="507" spans="6:18" ht="12.75" customHeight="1">
      <c r="F507" s="66"/>
      <c r="G507" s="66"/>
      <c r="H507" s="66"/>
      <c r="I507" s="66"/>
      <c r="J507" s="45"/>
      <c r="K507" s="66"/>
      <c r="L507" s="66"/>
      <c r="M507" s="66"/>
      <c r="O507" s="45"/>
      <c r="R507" s="66"/>
    </row>
    <row r="508" spans="6:18" ht="12.75" customHeight="1">
      <c r="F508" s="66"/>
      <c r="G508" s="66"/>
      <c r="H508" s="66"/>
      <c r="I508" s="66"/>
      <c r="J508" s="45"/>
      <c r="K508" s="66"/>
      <c r="L508" s="66"/>
      <c r="M508" s="66"/>
      <c r="O508" s="45"/>
      <c r="R508" s="66"/>
    </row>
    <row r="509" spans="6:18" ht="12.75" customHeight="1">
      <c r="F509" s="66"/>
      <c r="G509" s="66"/>
      <c r="H509" s="66"/>
      <c r="I509" s="66"/>
      <c r="J509" s="45"/>
      <c r="K509" s="66"/>
      <c r="L509" s="66"/>
      <c r="M509" s="66"/>
      <c r="O509" s="45"/>
      <c r="R509" s="66"/>
    </row>
    <row r="510" spans="6:18" ht="12.75" customHeight="1">
      <c r="F510" s="66"/>
      <c r="G510" s="66"/>
      <c r="H510" s="66"/>
      <c r="I510" s="66"/>
      <c r="J510" s="45"/>
      <c r="K510" s="66"/>
      <c r="L510" s="66"/>
      <c r="M510" s="66"/>
      <c r="O510" s="45"/>
      <c r="R510" s="66"/>
    </row>
    <row r="511" spans="6:18" ht="12.75" customHeight="1">
      <c r="F511" s="66"/>
      <c r="G511" s="66"/>
      <c r="H511" s="66"/>
      <c r="I511" s="66"/>
      <c r="J511" s="45"/>
      <c r="K511" s="66"/>
      <c r="L511" s="66"/>
      <c r="M511" s="66"/>
      <c r="O511" s="45"/>
      <c r="R511" s="66"/>
    </row>
    <row r="512" spans="6:18" ht="15" customHeight="1">
      <c r="F512" s="66"/>
      <c r="G512" s="66"/>
      <c r="H512" s="66"/>
      <c r="I512" s="66"/>
      <c r="J512" s="45"/>
      <c r="K512" s="66"/>
      <c r="L512" s="66"/>
      <c r="M512" s="66"/>
      <c r="O512" s="45"/>
      <c r="R512" s="66"/>
    </row>
  </sheetData>
  <autoFilter ref="R1:R335"/>
  <mergeCells count="11">
    <mergeCell ref="J117:J118"/>
    <mergeCell ref="O94:O95"/>
    <mergeCell ref="P94:P95"/>
    <mergeCell ref="A94:A95"/>
    <mergeCell ref="B94:B95"/>
    <mergeCell ref="J94:J95"/>
    <mergeCell ref="M94:M95"/>
    <mergeCell ref="N94:N95"/>
    <mergeCell ref="O117:O118"/>
    <mergeCell ref="B117:B118"/>
    <mergeCell ref="A117:A118"/>
  </mergeCells>
  <hyperlinks>
    <hyperlink ref="M5" location="Main!A1" display="Back To Main Page"/>
  </hyperlink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2023-06-26T02:44:08Z</dcterms:modified>
</cp:coreProperties>
</file>