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93777EB1-A6D3-4CFC-988A-CE6AE9FF37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F&amp;O)'!$S$1:$S$361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5" i="6" l="1"/>
  <c r="M125" i="6" s="1"/>
  <c r="L63" i="6"/>
  <c r="K63" i="6"/>
  <c r="K124" i="6"/>
  <c r="M124" i="6" s="1"/>
  <c r="M122" i="6"/>
  <c r="K122" i="6"/>
  <c r="K123" i="6"/>
  <c r="P30" i="6"/>
  <c r="L61" i="6"/>
  <c r="K61" i="6"/>
  <c r="K62" i="6"/>
  <c r="L62" i="6"/>
  <c r="M115" i="6"/>
  <c r="K115" i="6"/>
  <c r="K116" i="6"/>
  <c r="M120" i="6"/>
  <c r="K121" i="6"/>
  <c r="K120" i="6"/>
  <c r="M110" i="6"/>
  <c r="K111" i="6"/>
  <c r="K110" i="6"/>
  <c r="K339" i="6"/>
  <c r="L339" i="6" s="1"/>
  <c r="M61" i="6" l="1"/>
  <c r="M63" i="6"/>
  <c r="M62" i="6"/>
  <c r="K119" i="6"/>
  <c r="M119" i="6" s="1"/>
  <c r="L57" i="6"/>
  <c r="K57" i="6"/>
  <c r="L59" i="6"/>
  <c r="K59" i="6"/>
  <c r="L26" i="6"/>
  <c r="K26" i="6"/>
  <c r="K118" i="6"/>
  <c r="M118" i="6" s="1"/>
  <c r="L60" i="6"/>
  <c r="K60" i="6"/>
  <c r="P29" i="6"/>
  <c r="P28" i="6"/>
  <c r="M59" i="6" l="1"/>
  <c r="M60" i="6"/>
  <c r="M26" i="6"/>
  <c r="M57" i="6"/>
  <c r="K102" i="6"/>
  <c r="K101" i="6"/>
  <c r="M113" i="6"/>
  <c r="K114" i="6"/>
  <c r="K113" i="6"/>
  <c r="L58" i="6"/>
  <c r="K58" i="6"/>
  <c r="K117" i="6"/>
  <c r="M117" i="6" s="1"/>
  <c r="K349" i="6"/>
  <c r="L349" i="6" s="1"/>
  <c r="L56" i="6"/>
  <c r="K56" i="6"/>
  <c r="M56" i="6" s="1"/>
  <c r="K93" i="6"/>
  <c r="K94" i="6"/>
  <c r="M58" i="6" l="1"/>
  <c r="K112" i="6"/>
  <c r="M112" i="6" s="1"/>
  <c r="L52" i="6"/>
  <c r="K52" i="6"/>
  <c r="K109" i="6"/>
  <c r="K108" i="6"/>
  <c r="L55" i="6"/>
  <c r="K55" i="6"/>
  <c r="L48" i="6"/>
  <c r="K48" i="6"/>
  <c r="L53" i="6"/>
  <c r="K53" i="6"/>
  <c r="L54" i="6"/>
  <c r="K54" i="6"/>
  <c r="K104" i="6"/>
  <c r="K103" i="6"/>
  <c r="P27" i="6"/>
  <c r="K107" i="6"/>
  <c r="L138" i="6"/>
  <c r="K138" i="6"/>
  <c r="K46" i="6"/>
  <c r="L46" i="6"/>
  <c r="L20" i="6"/>
  <c r="K20" i="6"/>
  <c r="M48" i="6" l="1"/>
  <c r="M20" i="6"/>
  <c r="M53" i="6"/>
  <c r="M52" i="6"/>
  <c r="M55" i="6"/>
  <c r="M54" i="6"/>
  <c r="M138" i="6"/>
  <c r="M107" i="6"/>
  <c r="M46" i="6"/>
  <c r="L49" i="6"/>
  <c r="K49" i="6"/>
  <c r="K50" i="6"/>
  <c r="K51" i="6"/>
  <c r="L50" i="6"/>
  <c r="M49" i="6" l="1"/>
  <c r="K106" i="6"/>
  <c r="K105" i="6"/>
  <c r="L24" i="6" l="1"/>
  <c r="K24" i="6"/>
  <c r="K47" i="6"/>
  <c r="L47" i="6"/>
  <c r="K100" i="6"/>
  <c r="K99" i="6"/>
  <c r="K96" i="6"/>
  <c r="K95" i="6"/>
  <c r="M24" i="6" l="1"/>
  <c r="M47" i="6"/>
  <c r="K81" i="6"/>
  <c r="K80" i="6"/>
  <c r="K98" i="6"/>
  <c r="K97" i="6"/>
  <c r="K92" i="6"/>
  <c r="K91" i="6"/>
  <c r="P23" i="6"/>
  <c r="P25" i="6"/>
  <c r="L11" i="6"/>
  <c r="K11" i="6"/>
  <c r="L17" i="6"/>
  <c r="K17" i="6"/>
  <c r="M17" i="6" l="1"/>
  <c r="M11" i="6"/>
  <c r="K90" i="6"/>
  <c r="M90" i="6" s="1"/>
  <c r="K45" i="6"/>
  <c r="L45" i="6"/>
  <c r="K88" i="6"/>
  <c r="M88" i="6" s="1"/>
  <c r="L14" i="6"/>
  <c r="K14" i="6"/>
  <c r="P15" i="6"/>
  <c r="M45" i="6" l="1"/>
  <c r="M14" i="6"/>
  <c r="L44" i="6"/>
  <c r="K44" i="6"/>
  <c r="M44" i="6" l="1"/>
  <c r="L10" i="6"/>
  <c r="K10" i="6"/>
  <c r="K355" i="6"/>
  <c r="L355" i="6" s="1"/>
  <c r="M10" i="6" l="1"/>
  <c r="P22" i="6"/>
  <c r="K89" i="6"/>
  <c r="M89" i="6" s="1"/>
  <c r="L137" i="6"/>
  <c r="K137" i="6"/>
  <c r="K43" i="6"/>
  <c r="L43" i="6"/>
  <c r="M137" i="6" l="1"/>
  <c r="M43" i="6"/>
  <c r="L139" i="6"/>
  <c r="K139" i="6"/>
  <c r="K87" i="6"/>
  <c r="K86" i="6"/>
  <c r="M139" i="6" l="1"/>
  <c r="P21" i="6"/>
  <c r="K85" i="6"/>
  <c r="M85" i="6" s="1"/>
  <c r="K84" i="6"/>
  <c r="M84" i="6" s="1"/>
  <c r="K83" i="6"/>
  <c r="M83" i="6" s="1"/>
  <c r="L13" i="6"/>
  <c r="K13" i="6"/>
  <c r="L19" i="6"/>
  <c r="K19" i="6"/>
  <c r="K82" i="6"/>
  <c r="M82" i="6" s="1"/>
  <c r="K79" i="6"/>
  <c r="M79" i="6" s="1"/>
  <c r="K76" i="6"/>
  <c r="M76" i="6" s="1"/>
  <c r="L16" i="6"/>
  <c r="K16" i="6"/>
  <c r="M16" i="6" l="1"/>
  <c r="M19" i="6"/>
  <c r="M13" i="6"/>
  <c r="K77" i="6"/>
  <c r="M77" i="6" s="1"/>
  <c r="K78" i="6"/>
  <c r="M78" i="6" s="1"/>
  <c r="L12" i="6"/>
  <c r="K12" i="6"/>
  <c r="M12" i="6" l="1"/>
  <c r="K323" i="6"/>
  <c r="L323" i="6" s="1"/>
  <c r="P18" i="6" l="1"/>
  <c r="K324" i="6" l="1"/>
  <c r="L324" i="6" s="1"/>
  <c r="K350" i="6" l="1"/>
  <c r="L350" i="6" s="1"/>
  <c r="K342" i="6" l="1"/>
  <c r="L342" i="6" s="1"/>
  <c r="K346" i="6" l="1"/>
  <c r="L346" i="6" s="1"/>
  <c r="K351" i="6" l="1"/>
  <c r="L351" i="6" s="1"/>
  <c r="K343" i="6" l="1"/>
  <c r="L343" i="6" s="1"/>
  <c r="K337" i="6"/>
  <c r="L337" i="6" s="1"/>
  <c r="K345" i="6" l="1"/>
  <c r="L345" i="6" s="1"/>
  <c r="K333" i="6" l="1"/>
  <c r="L333" i="6" s="1"/>
  <c r="K334" i="6" l="1"/>
  <c r="L334" i="6" s="1"/>
  <c r="K327" i="6"/>
  <c r="L327" i="6" s="1"/>
  <c r="K344" i="6" l="1"/>
  <c r="L344" i="6" s="1"/>
  <c r="K338" i="6"/>
  <c r="L338" i="6" s="1"/>
  <c r="K340" i="6" l="1"/>
  <c r="L340" i="6" s="1"/>
  <c r="L6" i="2" l="1"/>
  <c r="K6" i="3"/>
  <c r="D7" i="5" l="1"/>
  <c r="M7" i="6"/>
  <c r="K335" i="6" l="1"/>
  <c r="L335" i="6" s="1"/>
  <c r="K332" i="6" l="1"/>
  <c r="L332" i="6" s="1"/>
  <c r="K336" i="6" l="1"/>
  <c r="L336" i="6" s="1"/>
  <c r="K331" i="6"/>
  <c r="L331" i="6" s="1"/>
  <c r="K330" i="6"/>
  <c r="L330" i="6" s="1"/>
  <c r="K328" i="6"/>
  <c r="L328" i="6" s="1"/>
  <c r="H326" i="6"/>
  <c r="K326" i="6" s="1"/>
  <c r="L326" i="6" s="1"/>
  <c r="K325" i="6"/>
  <c r="L325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F294" i="6"/>
  <c r="K294" i="6" s="1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F288" i="6"/>
  <c r="K288" i="6" s="1"/>
  <c r="L288" i="6" s="1"/>
  <c r="F287" i="6"/>
  <c r="K287" i="6" s="1"/>
  <c r="L287" i="6" s="1"/>
  <c r="K286" i="6"/>
  <c r="L286" i="6" s="1"/>
  <c r="F285" i="6"/>
  <c r="K285" i="6" s="1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69" i="6"/>
  <c r="L269" i="6" s="1"/>
  <c r="K267" i="6"/>
  <c r="L267" i="6" s="1"/>
  <c r="K266" i="6"/>
  <c r="L266" i="6" s="1"/>
  <c r="F265" i="6"/>
  <c r="K265" i="6" s="1"/>
  <c r="L265" i="6" s="1"/>
  <c r="K264" i="6"/>
  <c r="L264" i="6" s="1"/>
  <c r="K261" i="6"/>
  <c r="L261" i="6" s="1"/>
  <c r="K260" i="6"/>
  <c r="L260" i="6" s="1"/>
  <c r="K259" i="6"/>
  <c r="L259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5" i="6"/>
  <c r="L235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K225" i="6"/>
  <c r="L225" i="6" s="1"/>
  <c r="K224" i="6"/>
  <c r="L224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H216" i="6"/>
  <c r="K216" i="6" s="1"/>
  <c r="L216" i="6" s="1"/>
  <c r="K213" i="6"/>
  <c r="L213" i="6" s="1"/>
  <c r="K212" i="6"/>
  <c r="L212" i="6" s="1"/>
  <c r="K211" i="6"/>
  <c r="L211" i="6" s="1"/>
  <c r="K210" i="6"/>
  <c r="L210" i="6" s="1"/>
  <c r="K209" i="6"/>
  <c r="L209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H182" i="6"/>
  <c r="K182" i="6" s="1"/>
  <c r="L182" i="6" s="1"/>
  <c r="F181" i="6"/>
  <c r="K181" i="6" s="1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6" i="4"/>
</calcChain>
</file>

<file path=xl/sharedStrings.xml><?xml version="1.0" encoding="utf-8"?>
<sst xmlns="http://schemas.openxmlformats.org/spreadsheetml/2006/main" count="3926" uniqueCount="1317">
  <si>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</si>
  <si>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</si>
  <si>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</si>
  <si>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</si>
  <si>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</si>
  <si>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</si>
  <si>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</si>
  <si>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</si>
  <si>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</si>
  <si>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</si>
  <si>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</si>
  <si>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</si>
  <si>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</si>
  <si>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</si>
  <si>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</si>
  <si>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</si>
  <si>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</si>
  <si>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</si>
  <si>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</si>
  <si>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</si>
  <si>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</si>
  <si>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</si>
  <si>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</si>
  <si>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</si>
  <si>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</si>
  <si>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</si>
  <si>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</si>
  <si>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</si>
  <si>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</si>
  <si>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</si>
  <si>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</si>
  <si>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</si>
  <si>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</si>
  <si>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</si>
  <si>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</si>
  <si>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</si>
  <si>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</si>
  <si>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</si>
  <si>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</si>
  <si>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</si>
  <si>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</si>
  <si>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</si>
  <si>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</si>
  <si>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</si>
  <si>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</si>
  <si>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</si>
  <si>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</si>
  <si>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</si>
  <si>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</si>
  <si>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</si>
  <si>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</si>
  <si>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</si>
  <si>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</si>
  <si>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</si>
  <si>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</si>
  <si>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</si>
  <si>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</si>
  <si>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</si>
  <si>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</si>
  <si>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</si>
  <si>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</si>
  <si>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</si>
  <si>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</si>
  <si>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</si>
  <si>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</si>
  <si>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</si>
  <si>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</si>
  <si>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</si>
  <si>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</si>
  <si>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</si>
  <si>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</si>
  <si>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</si>
  <si>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</si>
  <si>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</si>
  <si>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</si>
  <si>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</si>
  <si>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</si>
  <si>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</si>
  <si>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</si>
  <si>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</si>
  <si>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</si>
  <si>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</si>
  <si>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</si>
  <si>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</si>
  <si>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</si>
  <si>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</si>
  <si>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</si>
  <si>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</si>
  <si>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</si>
  <si>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</si>
  <si>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</si>
  <si>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</si>
  <si>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</si>
  <si>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</si>
  <si>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</si>
  <si>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</si>
  <si>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</si>
  <si>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</si>
  <si>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</si>
  <si>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</si>
  <si>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</si>
  <si>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</si>
  <si>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</si>
  <si>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</si>
  <si>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</si>
  <si>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</si>
  <si>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</si>
  <si>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</si>
  <si>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</si>
  <si>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</si>
  <si>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</si>
  <si>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</si>
  <si>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</si>
  <si>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</si>
  <si>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</si>
  <si>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</si>
  <si>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</si>
  <si>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</si>
  <si>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</si>
  <si>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</si>
  <si>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</si>
  <si>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</si>
  <si>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</si>
  <si>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</si>
  <si>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</si>
  <si>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</si>
  <si>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</si>
  <si>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</si>
  <si>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</si>
  <si>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</si>
  <si>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</si>
  <si>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</si>
  <si>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</si>
  <si>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</si>
  <si>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</si>
  <si>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</si>
  <si>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</si>
  <si>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</si>
  <si>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</si>
  <si>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</si>
  <si>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</si>
  <si>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</si>
  <si>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</si>
  <si>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</si>
  <si>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</si>
  <si>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</si>
  <si>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</si>
  <si>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</si>
  <si>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</si>
  <si>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</si>
  <si>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</si>
  <si>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</si>
  <si>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</si>
  <si>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</si>
  <si>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</si>
  <si>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</si>
  <si>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</si>
  <si>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</si>
  <si>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</si>
  <si>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</si>
  <si>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</si>
  <si>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</si>
  <si>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</si>
  <si>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</si>
  <si>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</si>
  <si>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</si>
  <si>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</si>
  <si>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</si>
  <si>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</si>
  <si>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</si>
  <si>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</si>
  <si>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</si>
  <si>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</si>
  <si>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</si>
  <si>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</si>
  <si>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</si>
  <si>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</si>
  <si>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</si>
  <si>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</si>
  <si>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</si>
  <si>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</si>
  <si>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</si>
  <si>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</si>
  <si>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</si>
  <si>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</si>
  <si>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</si>
  <si>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</si>
  <si>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</si>
  <si>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</si>
  <si>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</si>
  <si>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</si>
  <si>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</si>
  <si>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</si>
  <si>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</si>
  <si>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</si>
  <si>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</si>
  <si>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</si>
  <si>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</si>
  <si>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</si>
  <si>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</si>
  <si>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</si>
  <si>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</si>
  <si>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</si>
  <si>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</si>
  <si>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</si>
  <si>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</si>
  <si>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</si>
  <si>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</si>
  <si>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</si>
  <si>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</si>
  <si>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</si>
  <si>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</si>
  <si>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</si>
  <si>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</si>
  <si>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</si>
  <si>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</si>
  <si>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</si>
  <si>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</si>
  <si>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</si>
  <si>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</si>
  <si>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</si>
  <si>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</si>
  <si>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</si>
  <si>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</si>
  <si>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</si>
  <si>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</si>
  <si>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</si>
  <si>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</si>
  <si>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</si>
  <si>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</si>
  <si>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</si>
  <si>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</si>
  <si>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</si>
  <si>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</si>
  <si>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</si>
  <si>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</si>
  <si>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</si>
  <si>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</si>
  <si>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</si>
  <si>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</si>
  <si>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</si>
  <si>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</si>
  <si>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</si>
  <si>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</si>
  <si>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</si>
  <si>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</si>
  <si>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</si>
  <si>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</si>
  <si>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</si>
  <si>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</si>
  <si>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</si>
  <si>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</si>
  <si>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</si>
  <si>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</si>
  <si>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</si>
  <si>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</si>
  <si>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</si>
  <si>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</si>
  <si>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</si>
  <si>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</si>
  <si>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</si>
  <si>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</si>
  <si>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</si>
  <si>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</si>
  <si>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</si>
  <si>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</si>
  <si>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</si>
  <si>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</si>
  <si>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</si>
  <si>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</si>
  <si>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</si>
  <si>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</si>
  <si>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</si>
  <si>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</si>
  <si>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</si>
  <si>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</si>
  <si>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</si>
  <si>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</si>
  <si>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</si>
  <si>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</si>
  <si>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</si>
  <si>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</si>
  <si>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</si>
  <si>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</si>
  <si>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</si>
  <si>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</si>
  <si>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</si>
  <si>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</si>
  <si>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</si>
  <si>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</si>
  <si>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</si>
  <si>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</si>
  <si>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</si>
  <si>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</si>
  <si>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</si>
  <si>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</si>
  <si>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</si>
  <si>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</si>
  <si>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</si>
  <si>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</si>
  <si>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</si>
  <si>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</si>
  <si>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</si>
  <si>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</si>
  <si>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</si>
  <si>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</si>
  <si>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</si>
  <si>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</si>
  <si>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</si>
  <si>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</si>
  <si>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</si>
  <si>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</si>
  <si>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</si>
  <si>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</si>
  <si>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</si>
  <si>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</si>
  <si>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</si>
  <si>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</si>
  <si>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</si>
  <si>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</si>
  <si>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</si>
  <si>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</si>
  <si>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</si>
  <si>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</si>
  <si>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</si>
  <si>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</si>
  <si>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</si>
  <si>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</si>
  <si>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</si>
  <si>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</si>
  <si>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</si>
  <si>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</si>
  <si>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</si>
  <si>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</si>
  <si>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</si>
  <si>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</si>
  <si>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</si>
  <si>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</si>
  <si>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</si>
  <si>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</si>
  <si>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</si>
  <si>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</si>
  <si>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</si>
  <si>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</si>
  <si>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</si>
  <si>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</si>
  <si>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</si>
  <si>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</si>
  <si>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</si>
  <si>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</si>
  <si>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</si>
  <si>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</si>
  <si>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</si>
  <si>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</si>
  <si>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</si>
  <si>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</si>
  <si>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</si>
  <si>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</si>
  <si>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</si>
  <si>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</si>
  <si>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</si>
  <si>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</si>
  <si>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</si>
  <si>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</si>
  <si>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</si>
  <si>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</si>
  <si>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</si>
  <si>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</si>
  <si>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</si>
  <si>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</si>
  <si>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</si>
  <si>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</si>
  <si>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</si>
  <si>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</si>
  <si>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</si>
  <si>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</si>
  <si>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</si>
  <si>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</si>
  <si>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</si>
  <si>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</si>
  <si>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</si>
  <si>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</si>
  <si>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</si>
  <si>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</si>
  <si>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</si>
  <si>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</si>
  <si>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</si>
  <si>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</si>
  <si>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</si>
  <si>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</si>
  <si>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</si>
  <si>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</si>
  <si>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</si>
  <si>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</si>
  <si>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</si>
  <si>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</si>
  <si>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</si>
  <si>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</si>
  <si>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</si>
  <si>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</si>
  <si>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</si>
  <si>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</si>
  <si>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</si>
  <si>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</si>
  <si>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</si>
  <si>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</si>
  <si>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</si>
  <si>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</si>
  <si>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</si>
  <si>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</si>
  <si>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</si>
  <si>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</si>
  <si>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</si>
  <si>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</si>
  <si>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</si>
  <si>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</si>
  <si>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</si>
  <si>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</si>
  <si>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</si>
  <si>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</si>
  <si>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</si>
  <si>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</si>
  <si>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</si>
  <si>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</si>
  <si>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</si>
  <si>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</si>
  <si>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</si>
  <si>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</si>
  <si>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</si>
  <si>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</si>
  <si>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</si>
  <si>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</si>
  <si>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</si>
  <si>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</si>
  <si>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</si>
  <si>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</si>
  <si>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</si>
  <si>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</si>
  <si>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</si>
  <si>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</si>
  <si>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</si>
  <si>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</si>
  <si>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</si>
  <si>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</si>
  <si>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</si>
  <si>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</si>
  <si>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</si>
  <si>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</si>
  <si>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</si>
  <si>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</si>
  <si>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</si>
  <si>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</si>
  <si>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</si>
  <si>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</si>
  <si>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</si>
  <si>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</si>
  <si>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</si>
  <si>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</si>
  <si>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</si>
  <si>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</si>
  <si>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</si>
  <si>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</si>
  <si>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</si>
  <si>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</si>
  <si>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</si>
  <si>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</si>
  <si>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</si>
  <si>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</si>
  <si>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</si>
  <si>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</si>
  <si>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</si>
  <si>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</si>
  <si>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</si>
  <si>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</si>
  <si>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</si>
  <si>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</si>
  <si>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</si>
  <si>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</si>
  <si>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</si>
  <si>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</si>
  <si>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</si>
  <si>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</si>
  <si>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</si>
  <si>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</si>
  <si>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</si>
  <si>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</si>
  <si>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</si>
  <si>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</si>
  <si>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</si>
  <si>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</si>
  <si>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</si>
  <si>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</si>
  <si>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</si>
  <si>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</si>
  <si>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</si>
  <si>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</si>
  <si>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</si>
  <si>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</si>
  <si>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</si>
  <si>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</si>
  <si>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</si>
  <si>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</si>
  <si>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</si>
  <si>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</si>
  <si>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</si>
  <si>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</si>
  <si>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</si>
  <si>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</si>
  <si>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</si>
  <si>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</si>
  <si>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</si>
  <si>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</si>
  <si>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</si>
  <si>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</si>
  <si>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</si>
  <si>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</si>
  <si>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</si>
  <si>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</si>
  <si>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</si>
  <si>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</si>
  <si>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</si>
  <si>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</si>
  <si>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</si>
  <si>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</si>
  <si>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</si>
  <si>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</si>
  <si>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</si>
  <si>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</si>
  <si>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</si>
  <si>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</si>
  <si>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</si>
  <si>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</si>
  <si>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</si>
  <si>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</si>
  <si>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</si>
  <si>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</si>
  <si>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</si>
  <si>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</si>
  <si>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</si>
  <si>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</si>
  <si>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</si>
  <si>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</si>
  <si>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</si>
  <si>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</si>
  <si>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</si>
  <si>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</si>
  <si>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</si>
  <si>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</si>
  <si>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</si>
  <si>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</si>
  <si>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</si>
  <si>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</si>
  <si>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</si>
  <si>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</si>
  <si>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</si>
  <si>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</si>
  <si>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</si>
  <si>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</si>
  <si>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</si>
  <si>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</si>
  <si>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</si>
  <si>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</si>
  <si>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</si>
  <si>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</si>
  <si>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</si>
  <si>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</si>
  <si>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</si>
  <si>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</si>
  <si>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</si>
  <si>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</si>
  <si>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</si>
  <si>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</si>
  <si>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</si>
  <si>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</si>
  <si>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</si>
  <si>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</si>
  <si>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</si>
  <si>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</si>
  <si>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</si>
  <si>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</si>
  <si>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</si>
  <si>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</si>
  <si>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</si>
  <si>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</si>
  <si>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</si>
  <si>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</si>
  <si>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</si>
  <si>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</si>
  <si>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</si>
  <si>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</si>
  <si>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</si>
  <si>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</si>
  <si>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</si>
  <si>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</si>
  <si>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</si>
  <si>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</si>
  <si>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</si>
  <si>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</si>
  <si>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</si>
  <si>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</si>
  <si>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</si>
  <si>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</si>
  <si>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</si>
  <si>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</si>
  <si>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</si>
  <si>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</si>
  <si>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</si>
  <si>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</si>
  <si>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</si>
  <si>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</si>
  <si>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</si>
  <si>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</si>
  <si>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</si>
  <si>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</si>
  <si>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</si>
  <si>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</si>
  <si>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</si>
  <si>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</si>
  <si>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</si>
  <si>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</si>
  <si>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</si>
  <si>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</si>
  <si>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</si>
  <si>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</si>
  <si>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</si>
  <si>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</si>
  <si>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</si>
  <si>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</si>
  <si>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</si>
  <si>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</si>
  <si>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</si>
  <si>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</si>
  <si>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</si>
  <si>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</si>
  <si>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</si>
  <si>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</si>
  <si>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</si>
  <si>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</si>
  <si>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</si>
  <si>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</si>
  <si>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</si>
  <si>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</si>
  <si>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</si>
  <si>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</si>
  <si>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</si>
  <si>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</si>
  <si>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</si>
  <si>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</si>
  <si>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</si>
  <si>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</si>
  <si>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</si>
  <si>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</si>
  <si>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</si>
  <si>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</si>
  <si>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</si>
  <si>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</si>
  <si>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</si>
  <si>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</si>
  <si>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</si>
  <si>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</si>
  <si>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</si>
  <si>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</si>
  <si>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</si>
  <si>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</si>
  <si>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</si>
  <si>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</si>
  <si>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</si>
  <si>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</si>
  <si>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</si>
  <si>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</si>
  <si>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</si>
  <si>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</si>
  <si>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</si>
  <si>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</si>
  <si>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</si>
  <si>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</si>
  <si>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</si>
  <si>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</si>
  <si>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</si>
  <si>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</si>
  <si>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</si>
  <si>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</si>
  <si>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</si>
  <si>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</si>
  <si>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</si>
  <si>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</si>
  <si>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</si>
  <si>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</si>
  <si>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</si>
  <si>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</si>
  <si>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</si>
  <si>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</si>
  <si>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</si>
  <si>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</si>
  <si>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</si>
  <si>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</si>
  <si>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</si>
  <si>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</si>
  <si>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</si>
  <si>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</si>
  <si>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</si>
  <si>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</si>
  <si>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</si>
  <si>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</si>
  <si>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</si>
  <si>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</si>
  <si>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</si>
  <si>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</si>
  <si>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</si>
  <si>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</si>
  <si>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</si>
  <si>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</si>
  <si>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</si>
  <si>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</si>
  <si>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</si>
  <si>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</si>
  <si>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</si>
  <si>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</si>
  <si>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</si>
  <si>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</si>
  <si>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</si>
  <si>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</si>
  <si>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</si>
  <si>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</si>
  <si>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</si>
  <si>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</si>
  <si>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</si>
  <si>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</si>
  <si>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</si>
  <si>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</si>
  <si>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</si>
  <si>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</si>
  <si>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</si>
  <si>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</si>
  <si>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</si>
  <si>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</si>
  <si>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</si>
  <si>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</si>
  <si>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</si>
  <si>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</si>
  <si>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</si>
  <si>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</si>
  <si>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</si>
  <si>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</si>
  <si>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</si>
  <si>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</si>
  <si>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</si>
  <si>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</si>
  <si>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</si>
  <si>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</si>
  <si>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</si>
  <si>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</si>
  <si>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</si>
  <si>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</si>
  <si>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</si>
  <si>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</si>
  <si>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</si>
  <si>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</si>
  <si>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</si>
  <si>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</si>
  <si>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</si>
  <si>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</si>
  <si>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</si>
  <si>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</si>
  <si>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</si>
  <si>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</si>
  <si>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</si>
  <si>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</si>
  <si>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</si>
  <si>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</si>
  <si>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</si>
  <si>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</si>
  <si>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</si>
  <si>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</si>
  <si>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</si>
  <si>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</si>
  <si>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</si>
  <si>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</si>
  <si>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</si>
  <si>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</si>
  <si>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</si>
  <si>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</si>
  <si>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</si>
  <si>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</si>
  <si>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</si>
  <si>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</si>
  <si>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</si>
  <si>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</si>
  <si>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</si>
  <si>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</si>
  <si>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</si>
  <si>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</si>
  <si>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</si>
  <si>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</si>
  <si>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</si>
  <si>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</si>
  <si>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</si>
  <si>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</si>
  <si>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</si>
  <si>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</si>
  <si>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</si>
  <si>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</si>
  <si>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</si>
  <si>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</si>
  <si>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</si>
  <si>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</si>
  <si>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</si>
  <si>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</si>
  <si>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</si>
  <si>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</si>
  <si>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</si>
  <si>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</si>
  <si>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</si>
  <si>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</si>
  <si>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</si>
  <si>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</si>
  <si>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</si>
  <si>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</si>
  <si>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</si>
  <si>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</si>
  <si>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</si>
  <si>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</si>
  <si>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</si>
  <si>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</si>
  <si>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</si>
  <si>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</si>
  <si>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</si>
  <si>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</si>
  <si>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</si>
  <si>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</si>
  <si>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</si>
  <si>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</si>
  <si>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</si>
  <si>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</si>
  <si>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</si>
  <si>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</si>
  <si>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</si>
  <si>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</si>
  <si>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</si>
  <si>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</si>
  <si>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</si>
  <si>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</si>
  <si>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</si>
  <si>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</si>
  <si>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</si>
  <si>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</si>
  <si>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</si>
  <si>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</si>
  <si>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</si>
  <si>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</si>
  <si>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</si>
  <si>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</si>
  <si>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</si>
  <si>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</si>
  <si>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</si>
  <si>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</si>
  <si>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</si>
  <si>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</si>
  <si>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</si>
  <si>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</si>
  <si>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</si>
  <si>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</si>
  <si>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</si>
  <si>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</si>
  <si>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</si>
  <si>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600-650</t>
  </si>
  <si>
    <t>Sell</t>
  </si>
  <si>
    <t>430-440</t>
  </si>
  <si>
    <t>545-625</t>
  </si>
  <si>
    <t>POWERMECH</t>
  </si>
  <si>
    <t>680-720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</si>
  <si>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</si>
  <si>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</si>
  <si>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</si>
  <si>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</si>
  <si>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</si>
  <si>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</si>
  <si>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</si>
  <si>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300-330</t>
  </si>
  <si>
    <t>1495-1505</t>
  </si>
  <si>
    <t>305-325</t>
  </si>
  <si>
    <t>3395-3575</t>
  </si>
  <si>
    <t>3900-4200</t>
  </si>
  <si>
    <t>1650-1750</t>
  </si>
  <si>
    <t>AUTOAXLES</t>
  </si>
  <si>
    <t>2120-2130</t>
  </si>
  <si>
    <t>2870-2790</t>
  </si>
  <si>
    <t>3100-3200</t>
  </si>
  <si>
    <t>124-130</t>
  </si>
  <si>
    <t>NIFTY 21700 PE 08 FEB</t>
  </si>
  <si>
    <t>NIFTY 21450 PE 01 FEB</t>
  </si>
  <si>
    <t>Profit of Rs.472.5/-</t>
  </si>
  <si>
    <t>NIFTY 22500 CE 29 FEB</t>
  </si>
  <si>
    <t>Profit of Rs.35.5/-</t>
  </si>
  <si>
    <t>Retail Research Technical Calls &amp; Fundamental Performance Report for the month of February-2024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</si>
  <si>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</si>
  <si>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</si>
  <si>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</si>
  <si>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</si>
  <si>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</si>
  <si>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</si>
  <si>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</si>
  <si>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</si>
  <si>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</si>
  <si>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</si>
  <si>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</si>
  <si>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</si>
  <si>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</si>
  <si>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</si>
  <si>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</si>
  <si>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</si>
  <si>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</si>
  <si>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</si>
  <si>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</si>
  <si>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</si>
  <si>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</si>
  <si>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</si>
  <si>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</si>
  <si>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</si>
  <si>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</si>
  <si>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</si>
  <si>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</si>
  <si>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</si>
  <si>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</si>
  <si>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</si>
  <si>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</si>
  <si>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</si>
  <si>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</si>
  <si>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1445-1461</t>
  </si>
  <si>
    <t>Profit of Rs.38/-</t>
  </si>
  <si>
    <t>TIJARIA</t>
  </si>
  <si>
    <t>Tijaria Polypipes Ltd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</si>
  <si>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</si>
  <si>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</si>
  <si>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</si>
  <si>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</si>
  <si>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</si>
  <si>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</si>
  <si>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</si>
  <si>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</si>
  <si>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</si>
  <si>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</si>
  <si>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</si>
  <si>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</si>
  <si>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</si>
  <si>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CAPACITE</t>
  </si>
  <si>
    <t>295-320</t>
  </si>
  <si>
    <t>1350-1400</t>
  </si>
  <si>
    <t>1500-1600</t>
  </si>
  <si>
    <t>HDFCBANK 1420 CE 29 FEB</t>
  </si>
  <si>
    <t>HDFCBANK 1460 CE 29 FEB</t>
  </si>
  <si>
    <t>NIFTY 21500 PE 15 FEB</t>
  </si>
  <si>
    <t>NIFTY 21200 PE 15 FEB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</si>
  <si>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</si>
  <si>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</si>
  <si>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</si>
  <si>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</si>
  <si>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</si>
  <si>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</si>
  <si>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</si>
  <si>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Profit of Rs.25.5/-</t>
  </si>
  <si>
    <t>PIDILITIND FEB FUT</t>
  </si>
  <si>
    <t>2702-2744</t>
  </si>
  <si>
    <t>LAURUSLABS FEB FUT</t>
  </si>
  <si>
    <t>400-406</t>
  </si>
  <si>
    <t>FINNIFTY 20050 CE 13 FEB</t>
  </si>
  <si>
    <t>FINNIFTY 19850 PE 13 FEB</t>
  </si>
  <si>
    <t>Profit of Rs.48/-</t>
  </si>
  <si>
    <t>Loss of Rs.0.75/-</t>
  </si>
  <si>
    <t>3000-3200</t>
  </si>
  <si>
    <t>Loss of Rs.19/-</t>
  </si>
  <si>
    <t>BAJFINANCE FEB FUT</t>
  </si>
  <si>
    <t>6720-6820</t>
  </si>
  <si>
    <t>HINDUNILVR FEB FUT</t>
  </si>
  <si>
    <t>2438-2473</t>
  </si>
  <si>
    <t>FINNIFTY 20600 CE 20 FEB</t>
  </si>
  <si>
    <t>FINNIFTY 19800 PE 20 FEB</t>
  </si>
  <si>
    <t>905-975</t>
  </si>
  <si>
    <t>1100-1180</t>
  </si>
  <si>
    <t>SANSERA</t>
  </si>
  <si>
    <t>Loss of Rs.2/-</t>
  </si>
  <si>
    <t>NIFTY 22200 CE 29-FEB</t>
  </si>
  <si>
    <t>NIFTY 21000 PE 29-FEB</t>
  </si>
  <si>
    <t>BANKNIFTY 45700 PE 14-FEB</t>
  </si>
  <si>
    <t>BANKNIFTY 45600 PE 14-FEB</t>
  </si>
  <si>
    <t>NIFTY FUT 29-FEB</t>
  </si>
  <si>
    <t>NIFTY 21900 CE 15-FEB</t>
  </si>
  <si>
    <t>SHREESEC</t>
  </si>
  <si>
    <t>Profit of Rs.61.5/-</t>
  </si>
  <si>
    <t>Loss of Rs.40/-</t>
  </si>
  <si>
    <t>QE SECURITIES LLP</t>
  </si>
  <si>
    <t>DISHTV</t>
  </si>
  <si>
    <t>Dish TV India Limited</t>
  </si>
  <si>
    <t>SETU SECURITIES PVT LTD</t>
  </si>
  <si>
    <t>Profit of Rs.3/-</t>
  </si>
  <si>
    <t>FINNIFTY 20500 CE 20 FEB</t>
  </si>
  <si>
    <t>150-180</t>
  </si>
  <si>
    <t>Profit of Rs.29/-</t>
  </si>
  <si>
    <t>RELIANCE FEB FUT</t>
  </si>
  <si>
    <t>2975-3017</t>
  </si>
  <si>
    <t>METROPOLIS FEB FUT</t>
  </si>
  <si>
    <t>1805-1832</t>
  </si>
  <si>
    <t>SBILIFE FEB FUT</t>
  </si>
  <si>
    <t>1530-1550</t>
  </si>
  <si>
    <t>FINNIFTY 20300 PE 20 FEB</t>
  </si>
  <si>
    <t>FINNIFTY 20700 CE 20 FEB</t>
  </si>
  <si>
    <t>842-864</t>
  </si>
  <si>
    <t>920-960</t>
  </si>
  <si>
    <t>Loss of Rs.48/-</t>
  </si>
  <si>
    <t>Accu &lt;&gt;</t>
  </si>
  <si>
    <t>AFEL</t>
  </si>
  <si>
    <t>ANUPREET KAUR SARABJIT KEER</t>
  </si>
  <si>
    <t>CAMELLIA TRADEX PRIVATE LIMITED</t>
  </si>
  <si>
    <t>NCLRESE</t>
  </si>
  <si>
    <t>VIBRANT SECURITIES PRIVATE LIMITED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</si>
  <si>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</si>
  <si>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</si>
  <si>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</si>
  <si>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</si>
  <si>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</si>
  <si>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</si>
  <si>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</si>
  <si>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</si>
  <si>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</si>
  <si>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</si>
  <si>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</si>
  <si>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</si>
  <si>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</si>
  <si>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</si>
  <si>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</si>
  <si>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</si>
  <si>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</si>
  <si>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Rs.13/-</t>
  </si>
  <si>
    <t>Profit of Rs.22/-</t>
  </si>
  <si>
    <t>Profit of Rs.57.5/-</t>
  </si>
  <si>
    <t>WIPRO FEB FUT</t>
  </si>
  <si>
    <t>545-555</t>
  </si>
  <si>
    <t>Profit of Rs.6/-</t>
  </si>
  <si>
    <t>BAJAJ-AUTO 9200 CE 29 FEB</t>
  </si>
  <si>
    <t>BAJAJ-AUTO 8000 PE 29 FEB</t>
  </si>
  <si>
    <t>LT FEB FUT</t>
  </si>
  <si>
    <t>3380-3400</t>
  </si>
  <si>
    <t>ASIANPAINT FEB FUT</t>
  </si>
  <si>
    <t>3068-3121</t>
  </si>
  <si>
    <t>1478-1494</t>
  </si>
  <si>
    <t>FINNIFTY 20400 PE 20 FEB</t>
  </si>
  <si>
    <t>FINNIFTY 20650 CE 20 FEB</t>
  </si>
  <si>
    <t>ENBETRD</t>
  </si>
  <si>
    <t>Profit of Rs.2/-</t>
  </si>
  <si>
    <t>Profit of Rs.5.5/-</t>
  </si>
  <si>
    <t>NIFTY 22000 PE 29 FEB</t>
  </si>
  <si>
    <t>FINNIFTY 20700 PE 20 FEB</t>
  </si>
  <si>
    <t>BANKNIFTY FEB FUT</t>
  </si>
  <si>
    <t>NIFTY 21800 PE 29 FEB</t>
  </si>
  <si>
    <t>30-40</t>
  </si>
  <si>
    <t>Loss of Rs.14/-</t>
  </si>
  <si>
    <t>Loss of Rs.22.5/-</t>
  </si>
  <si>
    <t>SIEMENS FEB FUT</t>
  </si>
  <si>
    <t>4468-4506</t>
  </si>
  <si>
    <t>BGRENERGY</t>
  </si>
  <si>
    <t>BGR Energy Systems Ltd</t>
  </si>
  <si>
    <t>NK SECURITIES RESEARCH PRIVATE LIMITED</t>
  </si>
  <si>
    <t>Profit of Rs.31/-</t>
  </si>
  <si>
    <t>1242-1282</t>
  </si>
  <si>
    <t>1380-1480</t>
  </si>
  <si>
    <t>171-189</t>
  </si>
  <si>
    <t>215-230</t>
  </si>
  <si>
    <t>Profit of Rs.92.5/-</t>
  </si>
  <si>
    <t>BANKNIFTY 47000 CE 21 FEB</t>
  </si>
  <si>
    <t>200-300</t>
  </si>
  <si>
    <t>Profit of Rs.62.5/-</t>
  </si>
  <si>
    <t>Profit of Rs.172/-</t>
  </si>
  <si>
    <t>3368-3405</t>
  </si>
  <si>
    <t>Profit of Rs.130/-</t>
  </si>
  <si>
    <t>Profit of Rs.4.5/-</t>
  </si>
  <si>
    <t>BANKNIFTY 47000 PE 21 FEB</t>
  </si>
  <si>
    <t>70-100</t>
  </si>
  <si>
    <t>Loss of Rs.31/-</t>
  </si>
  <si>
    <t>ALSTONE</t>
  </si>
  <si>
    <t>GPSL</t>
  </si>
  <si>
    <t>MANSI SHARE AND STOCK ADVISORS PVT LTD</t>
  </si>
  <si>
    <t>HI GROWTH CORPORATE SERVICES PVT LTD</t>
  </si>
  <si>
    <t>SASIKALA RAGHUPATHY</t>
  </si>
  <si>
    <t>Profit of Rs.24/-</t>
  </si>
  <si>
    <t>BAJAJ-AUTO 8900 PE 29 FEB</t>
  </si>
  <si>
    <t>BAJAJ-AUTO 8700 CE 29 FEB</t>
  </si>
  <si>
    <t>Profit of Rs.11/-</t>
  </si>
  <si>
    <t>21850-21700</t>
  </si>
  <si>
    <t>Loss of Rs.39.5/-</t>
  </si>
  <si>
    <t>107.5-112.5</t>
  </si>
  <si>
    <t>122-130</t>
  </si>
  <si>
    <t>NIFTY 21900 PE 22 FEB</t>
  </si>
  <si>
    <t>FINNIFTY 20650 CE 27 FEB</t>
  </si>
  <si>
    <t>170-200</t>
  </si>
  <si>
    <t>Loss of Rs.34.75/-</t>
  </si>
  <si>
    <t>Profit of Rs.20.5/-</t>
  </si>
  <si>
    <t>Loss of Rs.110/-</t>
  </si>
  <si>
    <t>CHIRAG L GANDHI</t>
  </si>
  <si>
    <t>MIL</t>
  </si>
  <si>
    <t>MEHTA ATULKUMAR AMRITLAL HUF</t>
  </si>
  <si>
    <t>ATULBHAI AMRITLAL MEHTA</t>
  </si>
  <si>
    <t>PACE</t>
  </si>
  <si>
    <t>SHAIVAL D GANDHI</t>
  </si>
  <si>
    <t>RISHIROOP</t>
  </si>
  <si>
    <t>COUNTER CYCLICAL INVESTMENTS PRIVATE LIMITED</t>
  </si>
  <si>
    <t>FABER TREXIM PRIVATE LIMITED</t>
  </si>
  <si>
    <t>VEERHEALTH</t>
  </si>
  <si>
    <t>GLOBALWORTH SECURITIES LIMITED</t>
  </si>
  <si>
    <t>ANANT WEALTH CONSULTANTS PRIVATE LIMITED</t>
  </si>
  <si>
    <t>MONA LAROIA</t>
  </si>
  <si>
    <t>CLOUD</t>
  </si>
  <si>
    <t>Varanium Cloud Limited</t>
  </si>
  <si>
    <t>BHAVESHKUMAR NATVARLAL SHETH</t>
  </si>
  <si>
    <t>KHAITANLTD</t>
  </si>
  <si>
    <t>Khaitan (India) Ltd.</t>
  </si>
  <si>
    <t>MARWADI CHANDARANA INTERMEDIARIES BROKERS PRIVATE LIMITED</t>
  </si>
  <si>
    <t>RPPL</t>
  </si>
  <si>
    <t>Rajshree PolyPack Ltd</t>
  </si>
  <si>
    <t>JAINAM BROKING LIMITED</t>
  </si>
  <si>
    <t>SUNDARAM</t>
  </si>
  <si>
    <t>Sundaram Multi Pap Ltd</t>
  </si>
  <si>
    <t>PACE COMMODITY BROKERS PRIVATE LIMITED</t>
  </si>
  <si>
    <t>SHARE INDIA SECURITIES LIMITED</t>
  </si>
  <si>
    <t>TARMAT</t>
  </si>
  <si>
    <t>Tarmat Limited</t>
  </si>
  <si>
    <t>TFCILTD</t>
  </si>
  <si>
    <t>Tourism Finance Corp</t>
  </si>
  <si>
    <t>FINNIFTY 20800 CE 27 FEB</t>
  </si>
  <si>
    <t>130-170</t>
  </si>
  <si>
    <t>266-251.50</t>
  </si>
  <si>
    <t>BAJAJ-AUTO FEB FUT</t>
  </si>
  <si>
    <t>8325-8345</t>
  </si>
  <si>
    <t>8450-8550</t>
  </si>
  <si>
    <t>COLPAL FEB FUT</t>
  </si>
  <si>
    <t>2552-2555</t>
  </si>
  <si>
    <t>2590-2620</t>
  </si>
  <si>
    <t>240-220</t>
  </si>
  <si>
    <t>280-320</t>
  </si>
  <si>
    <t>ASTRAL 2100 CE 29 FEB</t>
  </si>
  <si>
    <t>ASTRAL 2160 CE 29 FEB</t>
  </si>
  <si>
    <t>38-40</t>
  </si>
  <si>
    <t>20-21</t>
  </si>
  <si>
    <t>FINNIFTY 20550 PE 27 FEB</t>
  </si>
  <si>
    <t>FINNIFTY 20850 CE 27 FEB</t>
  </si>
  <si>
    <t>50-53</t>
  </si>
  <si>
    <t>64-66</t>
  </si>
  <si>
    <t>2080-2100</t>
  </si>
  <si>
    <t>ACEMEN</t>
  </si>
  <si>
    <t>APURVABHAI DILIPBHAI SHAH</t>
  </si>
  <si>
    <t>ADCON</t>
  </si>
  <si>
    <t>ALSL</t>
  </si>
  <si>
    <t>ANISH DILIP SHAH</t>
  </si>
  <si>
    <t>SPARK FINANCE</t>
  </si>
  <si>
    <t>AVAIL FINANCIAL SERVICES LIMITED</t>
  </si>
  <si>
    <t>SAHASTRAA ADVISORS PRIVATE LIMITED</t>
  </si>
  <si>
    <t>TOPGAIN FINANCE PRIVATE LIMITED</t>
  </si>
  <si>
    <t>ARVSMART</t>
  </si>
  <si>
    <t>ICICI PRUDENTIAL EQUITY OPPORTUNITIES FUND</t>
  </si>
  <si>
    <t>KAUSALYA REALSERVE LLP .</t>
  </si>
  <si>
    <t>BHANDERI</t>
  </si>
  <si>
    <t>JOINDRE CAPITALS SERVICES LTD</t>
  </si>
  <si>
    <t>SUBHASH AGARWAL</t>
  </si>
  <si>
    <t>BRIDGESE</t>
  </si>
  <si>
    <t>B.M. HOUSE (INDIA) LIMITED</t>
  </si>
  <si>
    <t>HARSHAD AMRUTLAL PANCHAL</t>
  </si>
  <si>
    <t>CANOPYFIN</t>
  </si>
  <si>
    <t>BNM FINCORP</t>
  </si>
  <si>
    <t>CBPL</t>
  </si>
  <si>
    <t>BEENA JAIN</t>
  </si>
  <si>
    <t>CHOTHANI</t>
  </si>
  <si>
    <t>YAJUSH VIBHAVA MISHRA</t>
  </si>
  <si>
    <t>DHIRENDRA TRIPATHI</t>
  </si>
  <si>
    <t>CRESSAN</t>
  </si>
  <si>
    <t>GEETANJALI GUNAJI MEDHEKAR</t>
  </si>
  <si>
    <t>MANSI SHARE &amp; STOCK ADVISORS PRIVATE LIMITED</t>
  </si>
  <si>
    <t>GCMCOMM</t>
  </si>
  <si>
    <t>SULEKHARANI</t>
  </si>
  <si>
    <t>ITCONS</t>
  </si>
  <si>
    <t>YUGA STOCKS AND COMMODITIES PRIVATE LIMITED .</t>
  </si>
  <si>
    <t>JETMALL</t>
  </si>
  <si>
    <t>SHRENA KALPESH SHAH</t>
  </si>
  <si>
    <t>R D SHAH STOCK BROKERS PRIVATE LIMITED</t>
  </si>
  <si>
    <t>KAMANWALA</t>
  </si>
  <si>
    <t>VARSHA CHUGH</t>
  </si>
  <si>
    <t>GREEN PEAKS ENTERPRISES LLP</t>
  </si>
  <si>
    <t>DB (INTL) OWN TRADING</t>
  </si>
  <si>
    <t>LATHE DERIVATIVES TRADING PRIVATE LIMITED .</t>
  </si>
  <si>
    <t>KOLTEPATIL</t>
  </si>
  <si>
    <t>NARESH ANIRUDHA PATIL</t>
  </si>
  <si>
    <t>WHITEOAK CAPITAL MUTUAL FUND</t>
  </si>
  <si>
    <t>OMNITEX</t>
  </si>
  <si>
    <t>PIRAMAL NEXTGEN INDUSTRIES PRIVATE LTD</t>
  </si>
  <si>
    <t>SHANID</t>
  </si>
  <si>
    <t>OPTIFIN</t>
  </si>
  <si>
    <t>ARYAMAN BROKING LIMITED</t>
  </si>
  <si>
    <t>NIRBHAY FANCY VASSA</t>
  </si>
  <si>
    <t>PANKAJPO</t>
  </si>
  <si>
    <t>GARNET INTERNATIONAL LIMITED</t>
  </si>
  <si>
    <t>PRESSURS</t>
  </si>
  <si>
    <t>RGRL</t>
  </si>
  <si>
    <t>HEMA JAYPRAKASH BHAVSAR</t>
  </si>
  <si>
    <t>SELLWIN</t>
  </si>
  <si>
    <t>RAJNIKANT ARVINDBHAI RAVAL</t>
  </si>
  <si>
    <t>SOFCOM</t>
  </si>
  <si>
    <t>AMAN GARG</t>
  </si>
  <si>
    <t>THINKINK</t>
  </si>
  <si>
    <t>SUNFLOWER BROKING PRIVATE LIMITED</t>
  </si>
  <si>
    <t>NK SECURITIES RESEARCH PVT. LTD.</t>
  </si>
  <si>
    <t>NIKHIL RAJESH SINGH</t>
  </si>
  <si>
    <t>ABHINAVGOSWAMI</t>
  </si>
  <si>
    <t>KRUPA HARSH JAIN</t>
  </si>
  <si>
    <t>MATALIA STOCK BROKING PRIVATE LIMITED</t>
  </si>
  <si>
    <t>MONIKA SHARMA</t>
  </si>
  <si>
    <t>ANKIT MAHESHBHAI SHAH</t>
  </si>
  <si>
    <t>VRFILMS</t>
  </si>
  <si>
    <t>MADHUSUDHAN GUNDA</t>
  </si>
  <si>
    <t>AMIORG</t>
  </si>
  <si>
    <t>Ami Organics Limited</t>
  </si>
  <si>
    <t>SAGEONE INVESTMENT ADVISORS LLP</t>
  </si>
  <si>
    <t>ATMASTCO</t>
  </si>
  <si>
    <t>Atmastco Limited</t>
  </si>
  <si>
    <t>ROHAN GUPTA</t>
  </si>
  <si>
    <t>ASHWIN STOCKS AND INVESTMENT PRIVATE LIMITED</t>
  </si>
  <si>
    <t>HEMANT KADVABHAI BHOOT</t>
  </si>
  <si>
    <t>VINEY EQUITY MARKET LLP</t>
  </si>
  <si>
    <t>CITADEL SECURITIES INDIA MARKETS PRIVATE LIMITED</t>
  </si>
  <si>
    <t>BRIGHT</t>
  </si>
  <si>
    <t>Bright Solar Limited</t>
  </si>
  <si>
    <t>BP COMTRADE PRIVATE LIMITED</t>
  </si>
  <si>
    <t>RAJEEV SUBHASHCHAND MAHESHWARI</t>
  </si>
  <si>
    <t>Indiabulls Hsg Fin Ltd</t>
  </si>
  <si>
    <t>Vodafone Idea Limited</t>
  </si>
  <si>
    <t>INM</t>
  </si>
  <si>
    <t>Interiors &amp; More Limited</t>
  </si>
  <si>
    <t>YUGA STOCKS AND COMMODITIES PRIVATE LIMITED  .</t>
  </si>
  <si>
    <t>EPITOME TRADING AND INVESTMENTS</t>
  </si>
  <si>
    <t>JMA</t>
  </si>
  <si>
    <t>Jullundur Mot Agency Ltd</t>
  </si>
  <si>
    <t>INDRA KIRAN VENTURES</t>
  </si>
  <si>
    <t>JPASSOCIAT</t>
  </si>
  <si>
    <t>Jaiprakash Associates Lim</t>
  </si>
  <si>
    <t>PRASHANT EQUITY MANAGEMENT PRIVATE LIMITED</t>
  </si>
  <si>
    <t>NARAYAN PAL HUF</t>
  </si>
  <si>
    <t>AMIT KUMAR JAIN HUF</t>
  </si>
  <si>
    <t>JAIN POOJA</t>
  </si>
  <si>
    <t>ARIHANT CAPITAL MARKETS LIMTED</t>
  </si>
  <si>
    <t>DB INTERNATIONAL STOCK BROKERS LIMITED</t>
  </si>
  <si>
    <t>SAPTARSHI DEY</t>
  </si>
  <si>
    <t>SHRI MUKTA SHARES</t>
  </si>
  <si>
    <t>KTL</t>
  </si>
  <si>
    <t>Kalahridhaan Trendz Ltd</t>
  </si>
  <si>
    <t>PANKAJ BAFNA</t>
  </si>
  <si>
    <t>NEETU BAFNA</t>
  </si>
  <si>
    <t>MOUNTAIN VENTURES</t>
  </si>
  <si>
    <t>MEGATHERM</t>
  </si>
  <si>
    <t>Megatherm Induction Ltd</t>
  </si>
  <si>
    <t>MOKSH</t>
  </si>
  <si>
    <t>Moksh Ornaments Limited</t>
  </si>
  <si>
    <t>MOL</t>
  </si>
  <si>
    <t>Meghmani Organics Limited</t>
  </si>
  <si>
    <t>NAVKARCORP</t>
  </si>
  <si>
    <t>Navkar Corporation Ltd.</t>
  </si>
  <si>
    <t>OSIAHYPER</t>
  </si>
  <si>
    <t>Osia Hyper Retail Ltd</t>
  </si>
  <si>
    <t>MINERVA VENTURES FUND</t>
  </si>
  <si>
    <t>EVERMORE SHARE BROKING PRIVATE LIMITED</t>
  </si>
  <si>
    <t>PATINTLOG</t>
  </si>
  <si>
    <t>Patel Integrated Logistic</t>
  </si>
  <si>
    <t>PEARLPOLY</t>
  </si>
  <si>
    <t>Pearl Polymers Ltd</t>
  </si>
  <si>
    <t>CHHIMPA NARAYAN</t>
  </si>
  <si>
    <t>SAURABH SANTOSH RATHI</t>
  </si>
  <si>
    <t>RIIL</t>
  </si>
  <si>
    <t>Reliance Indl Infra Ltd</t>
  </si>
  <si>
    <t>L7 HITECH PRIVATE LIMITED</t>
  </si>
  <si>
    <t>SINDHUTRAD</t>
  </si>
  <si>
    <t>Sindhu Trade Links Ltd</t>
  </si>
  <si>
    <t>VT CAPITAL MARKET PVT LTD</t>
  </si>
  <si>
    <t>CRONY VYAPAR PVT LTD</t>
  </si>
  <si>
    <t>F3 ADVISORS PRIVATE LIMITED</t>
  </si>
  <si>
    <t>TRANSGLOBAL SECURITIES LTD</t>
  </si>
  <si>
    <t>MUDUPULAVEMULA SURENDRANADHA REDDY</t>
  </si>
  <si>
    <t>PROGNOSIS SECURITIES PVT. LTD</t>
  </si>
  <si>
    <t>UMESH PARASMAL PAGARIYA</t>
  </si>
  <si>
    <t>TCL</t>
  </si>
  <si>
    <t>Thaai Casting Limited</t>
  </si>
  <si>
    <t>SELVAMURTHY  AKILANDESWARI</t>
  </si>
  <si>
    <t>STATSOL RESEARCH LLP</t>
  </si>
  <si>
    <t>WTICAB</t>
  </si>
  <si>
    <t>Wise Travel India Limited</t>
  </si>
  <si>
    <t>ZUARIIND</t>
  </si>
  <si>
    <t>Zuari Industries Limited</t>
  </si>
  <si>
    <t>PIGEON EXPORTS INTERNATIONAL (P) LIMITED</t>
  </si>
  <si>
    <t>AHLADA</t>
  </si>
  <si>
    <t>Ahlada Engineers Limited</t>
  </si>
  <si>
    <t>K I VARAPRASAD REDDY</t>
  </si>
  <si>
    <t>ASNANI STOCK BROKER PRIVATE LIMITED - ERROR ACCOUNT</t>
  </si>
  <si>
    <t>RAJASTHAN GLOBAL SECURITIES PVT LTD</t>
  </si>
  <si>
    <t>ASTORNE CAPITAL VCC ARVEN</t>
  </si>
  <si>
    <t>SUMANCHEPURI</t>
  </si>
  <si>
    <t>PARMOD KUMAR MITTAL</t>
  </si>
  <si>
    <t>PURAV VIRATBHAI SHAH</t>
  </si>
  <si>
    <t>BISHAL MORE</t>
  </si>
  <si>
    <t>SHABBIR NAZMUDDIN PARATHA</t>
  </si>
  <si>
    <t>Olectra Greentech Limited</t>
  </si>
  <si>
    <t>UJWAL KUMAR PAGARIYA</t>
  </si>
  <si>
    <t>RAJMET</t>
  </si>
  <si>
    <t>Rajnandini Metal Limited</t>
  </si>
  <si>
    <t>HET RAM</t>
  </si>
  <si>
    <t>RBMINFRA</t>
  </si>
  <si>
    <t>Rbm Infracon Limited</t>
  </si>
  <si>
    <t>SARABPREET KAUR</t>
  </si>
  <si>
    <t>MADHUMATI ARVIND SHAH</t>
  </si>
  <si>
    <t>PREMJI JIVRAJ SAVLA</t>
  </si>
  <si>
    <t>ANUP BIRMANAND AGRAWAL</t>
  </si>
  <si>
    <t>KANTA HARGOVIND BHURA</t>
  </si>
  <si>
    <t>DEEPIKA DAMJI PATEL CHAUDHARY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</si>
</sst>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6" fillId="15" borderId="34" applyNumberFormat="0" applyAlignment="0" applyProtection="0"/>
    <xf numFmtId="0" fontId="47" fillId="16" borderId="35" applyNumberFormat="0" applyAlignment="0" applyProtection="0"/>
    <xf numFmtId="0" fontId="48" fillId="16" borderId="34" applyNumberFormat="0" applyAlignment="0" applyProtection="0"/>
    <xf numFmtId="0" fontId="49" fillId="0" borderId="36" applyNumberFormat="0" applyFill="0" applyAlignment="0" applyProtection="0"/>
    <xf numFmtId="0" fontId="50" fillId="17" borderId="37" applyNumberFormat="0" applyAlignment="0" applyProtection="0"/>
    <xf numFmtId="0" fontId="53" fillId="0" borderId="39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8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8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4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2" fontId="37" fillId="0" borderId="18" xfId="0" applyNumberFormat="1" applyFont="1" applyBorder="1" applyAlignment="1">
      <alignment horizontal="center" vertical="center"/>
    </xf>
    <xf numFmtId="166" fontId="37" fillId="0" borderId="29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0" fontId="36" fillId="44" borderId="29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5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6" fillId="43" borderId="29" xfId="0" applyNumberFormat="1" applyFont="1" applyFill="1" applyBorder="1" applyAlignment="1">
      <alignment horizontal="center" vertical="center"/>
    </xf>
    <xf numFmtId="2" fontId="36" fillId="11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left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5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6" fillId="46" borderId="29" xfId="0" applyFont="1" applyFill="1" applyBorder="1" applyAlignment="1">
      <alignment horizontal="center" vertical="center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0" fontId="37" fillId="6" borderId="28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7" fillId="47" borderId="29" xfId="0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" fontId="36" fillId="47" borderId="22" xfId="0" applyNumberFormat="1" applyFont="1" applyFill="1" applyBorder="1" applyAlignment="1">
      <alignment horizontal="center" vertical="center"/>
    </xf>
    <xf numFmtId="0" fontId="36" fillId="47" borderId="0" xfId="0" applyFont="1" applyFill="1"/>
    <xf numFmtId="0" fontId="3" fillId="47" borderId="0" xfId="0" applyFont="1" applyFill="1" applyAlignment="1">
      <alignment horizontal="center"/>
    </xf>
    <xf numFmtId="0" fontId="3" fillId="47" borderId="0" xfId="0" applyFont="1" applyFill="1"/>
    <xf numFmtId="0" fontId="36" fillId="47" borderId="0" xfId="0" applyFont="1" applyFill="1" applyAlignment="1">
      <alignment horizontal="center" vertical="center"/>
    </xf>
    <xf numFmtId="165" fontId="36" fillId="47" borderId="0" xfId="0" applyNumberFormat="1" applyFont="1" applyFill="1" applyAlignment="1">
      <alignment horizontal="center" vertical="center"/>
    </xf>
    <xf numFmtId="0" fontId="0" fillId="47" borderId="0" xfId="0" applyFill="1"/>
    <xf numFmtId="2" fontId="37" fillId="47" borderId="29" xfId="0" applyNumberFormat="1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2" fontId="36" fillId="47" borderId="29" xfId="0" applyNumberFormat="1" applyFont="1" applyFill="1" applyBorder="1" applyAlignment="1">
      <alignment horizontal="center" vertical="center"/>
    </xf>
    <xf numFmtId="0" fontId="36" fillId="44" borderId="27" xfId="0" applyFont="1" applyFill="1" applyBorder="1" applyAlignment="1">
      <alignment horizontal="center" vertical="center"/>
    </xf>
    <xf numFmtId="2" fontId="36" fillId="43" borderId="7" xfId="0" applyNumberFormat="1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11" borderId="30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11" borderId="40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6" fontId="36" fillId="6" borderId="46" xfId="0" applyNumberFormat="1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5" xfId="0" applyNumberFormat="1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166" fontId="36" fillId="44" borderId="46" xfId="0" applyNumberFormat="1" applyFont="1" applyFill="1" applyBorder="1" applyAlignment="1">
      <alignment horizontal="center" vertical="center"/>
    </xf>
    <xf numFmtId="166" fontId="36" fillId="44" borderId="42" xfId="0" applyNumberFormat="1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166" fontId="36" fillId="46" borderId="46" xfId="0" applyNumberFormat="1" applyFont="1" applyFill="1" applyBorder="1" applyAlignment="1">
      <alignment horizontal="center" vertical="center"/>
    </xf>
    <xf numFmtId="166" fontId="36" fillId="46" borderId="42" xfId="0" applyNumberFormat="1" applyFont="1" applyFill="1" applyBorder="1" applyAlignment="1">
      <alignment horizontal="center" vertical="center"/>
    </xf>
    <xf numFmtId="0" fontId="37" fillId="46" borderId="4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166" fontId="36" fillId="6" borderId="25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0" fillId="11" borderId="45" xfId="0" applyFill="1" applyBorder="1"/>
    <xf numFmtId="0" fontId="36" fillId="45" borderId="30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5" xfId="0" applyNumberFormat="1" applyFont="1" applyFill="1" applyBorder="1" applyAlignment="1">
      <alignment horizontal="center" vertical="center"/>
    </xf>
    <xf numFmtId="0" fontId="0" fillId="11" borderId="40" xfId="0" applyFill="1" applyBorder="1"/>
    <xf numFmtId="16" fontId="36" fillId="43" borderId="5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43" borderId="40" xfId="0" applyFont="1" applyFill="1" applyBorder="1" applyAlignment="1">
      <alignment horizontal="center" vertical="center"/>
    </xf>
    <xf numFmtId="166" fontId="36" fillId="44" borderId="28" xfId="0" applyNumberFormat="1" applyFont="1" applyFill="1" applyBorder="1" applyAlignment="1">
      <alignment horizontal="center" vertical="center"/>
    </xf>
    <xf numFmtId="0" fontId="37" fillId="44" borderId="51" xfId="0" applyFont="1" applyFill="1" applyBorder="1" applyAlignment="1">
      <alignment horizontal="center" vertical="center"/>
    </xf>
    <xf numFmtId="0" fontId="36" fillId="47" borderId="30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30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7" fillId="48" borderId="30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C20" sqref="C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45348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E18" sqref="E18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45348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3" t="s">
        <v>16</v>
      </c>
      <c r="B9" s="375" t="s">
        <v>17</v>
      </c>
      <c r="C9" s="375" t="s">
        <v>18</v>
      </c>
      <c r="D9" s="375" t="s">
        <v>19</v>
      </c>
      <c r="E9" s="26" t="s">
        <v>20</v>
      </c>
      <c r="F9" s="26" t="s">
        <v>21</v>
      </c>
      <c r="G9" s="370" t="s">
        <v>22</v>
      </c>
      <c r="H9" s="371"/>
      <c r="I9" s="372"/>
      <c r="J9" s="370" t="s">
        <v>23</v>
      </c>
      <c r="K9" s="371"/>
      <c r="L9" s="372"/>
      <c r="M9" s="26"/>
      <c r="N9" s="27"/>
      <c r="O9" s="27"/>
      <c r="P9" s="27"/>
    </row>
    <row r="10" spans="1:16" ht="38.25">
      <c r="A10" s="374"/>
      <c r="B10" s="376"/>
      <c r="C10" s="376"/>
      <c r="D10" s="376"/>
      <c r="E10" s="28" t="s">
        <v>24</v>
      </c>
      <c r="F10" s="28" t="s">
        <v>24</v>
      </c>
      <c r="G10" s="241" t="s">
        <v>25</v>
      </c>
      <c r="H10" s="241" t="s">
        <v>26</v>
      </c>
      <c r="I10" s="241" t="s">
        <v>27</v>
      </c>
      <c r="J10" s="241" t="s">
        <v>28</v>
      </c>
      <c r="K10" s="241" t="s">
        <v>29</v>
      </c>
      <c r="L10" s="241" t="s">
        <v>30</v>
      </c>
      <c r="M10" s="241" t="s">
        <v>31</v>
      </c>
      <c r="N10" s="29" t="s">
        <v>32</v>
      </c>
      <c r="O10" s="29" t="s">
        <v>33</v>
      </c>
      <c r="P10" s="30" t="s">
        <v>841</v>
      </c>
    </row>
    <row r="11" spans="1:16" ht="12.75" customHeight="1">
      <c r="A11" s="248">
        <v>1</v>
      </c>
      <c r="B11" s="261" t="s">
        <v>34</v>
      </c>
      <c r="C11" s="238" t="s">
        <v>35</v>
      </c>
      <c r="D11" s="252">
        <v>45351</v>
      </c>
      <c r="E11" s="238">
        <v>22228.85</v>
      </c>
      <c r="F11" s="238">
        <v>22260.100000000002</v>
      </c>
      <c r="G11" s="237">
        <v>22175.750000000004</v>
      </c>
      <c r="H11" s="237">
        <v>22122.65</v>
      </c>
      <c r="I11" s="237">
        <v>22038.300000000003</v>
      </c>
      <c r="J11" s="237">
        <v>22313.200000000004</v>
      </c>
      <c r="K11" s="237">
        <v>22397.550000000003</v>
      </c>
      <c r="L11" s="237">
        <v>22450.650000000005</v>
      </c>
      <c r="M11" s="236">
        <v>22344.45</v>
      </c>
      <c r="N11" s="236">
        <v>22207</v>
      </c>
      <c r="O11" s="236">
        <v>14271800</v>
      </c>
      <c r="P11" s="239">
        <v>-1.0074876621777687E-2</v>
      </c>
    </row>
    <row r="12" spans="1:16" ht="12.75" customHeight="1">
      <c r="A12" s="248">
        <v>2</v>
      </c>
      <c r="B12" s="261" t="s">
        <v>34</v>
      </c>
      <c r="C12" s="238" t="s">
        <v>36</v>
      </c>
      <c r="D12" s="252">
        <v>45351</v>
      </c>
      <c r="E12" s="238">
        <v>46842.65</v>
      </c>
      <c r="F12" s="238">
        <v>47002.066666666673</v>
      </c>
      <c r="G12" s="237">
        <v>46605.133333333346</v>
      </c>
      <c r="H12" s="237">
        <v>46367.616666666676</v>
      </c>
      <c r="I12" s="237">
        <v>45970.683333333349</v>
      </c>
      <c r="J12" s="237">
        <v>47239.583333333343</v>
      </c>
      <c r="K12" s="237">
        <v>47636.516666666677</v>
      </c>
      <c r="L12" s="237">
        <v>47874.03333333334</v>
      </c>
      <c r="M12" s="236">
        <v>47399</v>
      </c>
      <c r="N12" s="236">
        <v>46764.55</v>
      </c>
      <c r="O12" s="236">
        <v>3055080</v>
      </c>
      <c r="P12" s="239">
        <v>1.5638089919017033E-2</v>
      </c>
    </row>
    <row r="13" spans="1:16" ht="12.75" customHeight="1">
      <c r="A13" s="248">
        <v>3</v>
      </c>
      <c r="B13" s="261" t="s">
        <v>34</v>
      </c>
      <c r="C13" s="260" t="s">
        <v>37</v>
      </c>
      <c r="D13" s="254">
        <v>45349</v>
      </c>
      <c r="E13" s="253">
        <v>20692.45</v>
      </c>
      <c r="F13" s="253">
        <v>20730.649999999998</v>
      </c>
      <c r="G13" s="255">
        <v>20628.299999999996</v>
      </c>
      <c r="H13" s="255">
        <v>20564.149999999998</v>
      </c>
      <c r="I13" s="255">
        <v>20461.799999999996</v>
      </c>
      <c r="J13" s="255">
        <v>20794.799999999996</v>
      </c>
      <c r="K13" s="255">
        <v>20897.149999999994</v>
      </c>
      <c r="L13" s="255">
        <v>20961.299999999996</v>
      </c>
      <c r="M13" s="256">
        <v>20833</v>
      </c>
      <c r="N13" s="256">
        <v>20666.5</v>
      </c>
      <c r="O13" s="256">
        <v>110600</v>
      </c>
      <c r="P13" s="257">
        <v>8.6017282010997648E-2</v>
      </c>
    </row>
    <row r="14" spans="1:16" ht="12.75" customHeight="1">
      <c r="A14" s="248">
        <v>4</v>
      </c>
      <c r="B14" s="261" t="s">
        <v>34</v>
      </c>
      <c r="C14" s="260" t="s">
        <v>38</v>
      </c>
      <c r="D14" s="254">
        <v>45348</v>
      </c>
      <c r="E14" s="253">
        <v>11062.8</v>
      </c>
      <c r="F14" s="253">
        <v>11067.75</v>
      </c>
      <c r="G14" s="255">
        <v>10996.05</v>
      </c>
      <c r="H14" s="255">
        <v>10929.3</v>
      </c>
      <c r="I14" s="255">
        <v>10857.599999999999</v>
      </c>
      <c r="J14" s="255">
        <v>11134.5</v>
      </c>
      <c r="K14" s="255">
        <v>11206.2</v>
      </c>
      <c r="L14" s="255">
        <v>11272.95</v>
      </c>
      <c r="M14" s="256">
        <v>11139.45</v>
      </c>
      <c r="N14" s="256">
        <v>11001</v>
      </c>
      <c r="O14" s="256">
        <v>1000350</v>
      </c>
      <c r="P14" s="257">
        <v>0.11298397863818424</v>
      </c>
    </row>
    <row r="15" spans="1:16" ht="12.75" customHeight="1">
      <c r="A15" s="248">
        <v>5</v>
      </c>
      <c r="B15" s="261" t="s">
        <v>39</v>
      </c>
      <c r="C15" s="253" t="s">
        <v>40</v>
      </c>
      <c r="D15" s="254">
        <v>45351</v>
      </c>
      <c r="E15" s="253">
        <v>674.3</v>
      </c>
      <c r="F15" s="253">
        <v>678.9666666666667</v>
      </c>
      <c r="G15" s="255">
        <v>666.68333333333339</v>
      </c>
      <c r="H15" s="255">
        <v>659.06666666666672</v>
      </c>
      <c r="I15" s="255">
        <v>646.78333333333342</v>
      </c>
      <c r="J15" s="255">
        <v>686.58333333333337</v>
      </c>
      <c r="K15" s="255">
        <v>698.86666666666667</v>
      </c>
      <c r="L15" s="255">
        <v>706.48333333333335</v>
      </c>
      <c r="M15" s="256">
        <v>691.25</v>
      </c>
      <c r="N15" s="256">
        <v>671.35</v>
      </c>
      <c r="O15" s="256">
        <v>13908000</v>
      </c>
      <c r="P15" s="257">
        <v>1.2890539654795717E-2</v>
      </c>
    </row>
    <row r="16" spans="1:16" ht="12.75" customHeight="1">
      <c r="A16" s="248">
        <v>6</v>
      </c>
      <c r="B16" s="261" t="s">
        <v>41</v>
      </c>
      <c r="C16" s="258" t="s">
        <v>42</v>
      </c>
      <c r="D16" s="254">
        <v>45351</v>
      </c>
      <c r="E16" s="253">
        <v>5405.6</v>
      </c>
      <c r="F16" s="253">
        <v>5416.7</v>
      </c>
      <c r="G16" s="255">
        <v>5318.25</v>
      </c>
      <c r="H16" s="255">
        <v>5230.9000000000005</v>
      </c>
      <c r="I16" s="255">
        <v>5132.4500000000007</v>
      </c>
      <c r="J16" s="255">
        <v>5504.0499999999993</v>
      </c>
      <c r="K16" s="255">
        <v>5602.4999999999982</v>
      </c>
      <c r="L16" s="255">
        <v>5689.8499999999985</v>
      </c>
      <c r="M16" s="256">
        <v>5515.15</v>
      </c>
      <c r="N16" s="256">
        <v>5329.35</v>
      </c>
      <c r="O16" s="256">
        <v>1899750</v>
      </c>
      <c r="P16" s="257">
        <v>-6.5371133386630587E-2</v>
      </c>
    </row>
    <row r="17" spans="1:16" ht="12.75" customHeight="1">
      <c r="A17" s="248">
        <v>7</v>
      </c>
      <c r="B17" s="261" t="s">
        <v>43</v>
      </c>
      <c r="C17" s="258" t="s">
        <v>44</v>
      </c>
      <c r="D17" s="254">
        <v>45351</v>
      </c>
      <c r="E17" s="253">
        <v>28725.8</v>
      </c>
      <c r="F17" s="253">
        <v>28785.166666666668</v>
      </c>
      <c r="G17" s="255">
        <v>28580.533333333336</v>
      </c>
      <c r="H17" s="255">
        <v>28435.26666666667</v>
      </c>
      <c r="I17" s="255">
        <v>28230.633333333339</v>
      </c>
      <c r="J17" s="255">
        <v>28930.433333333334</v>
      </c>
      <c r="K17" s="255">
        <v>29135.066666666666</v>
      </c>
      <c r="L17" s="255">
        <v>29280.333333333332</v>
      </c>
      <c r="M17" s="256">
        <v>28989.8</v>
      </c>
      <c r="N17" s="256">
        <v>28639.9</v>
      </c>
      <c r="O17" s="256">
        <v>199000</v>
      </c>
      <c r="P17" s="257">
        <v>1.8006957233476572E-2</v>
      </c>
    </row>
    <row r="18" spans="1:16" ht="12.75" customHeight="1">
      <c r="A18" s="248">
        <v>8</v>
      </c>
      <c r="B18" s="261" t="s">
        <v>45</v>
      </c>
      <c r="C18" s="259" t="s">
        <v>46</v>
      </c>
      <c r="D18" s="254">
        <v>45351</v>
      </c>
      <c r="E18" s="253">
        <v>187.35</v>
      </c>
      <c r="F18" s="253">
        <v>186.36666666666665</v>
      </c>
      <c r="G18" s="255">
        <v>184.2833333333333</v>
      </c>
      <c r="H18" s="255">
        <v>181.21666666666667</v>
      </c>
      <c r="I18" s="255">
        <v>179.13333333333333</v>
      </c>
      <c r="J18" s="255">
        <v>189.43333333333328</v>
      </c>
      <c r="K18" s="255">
        <v>191.51666666666659</v>
      </c>
      <c r="L18" s="255">
        <v>194.58333333333326</v>
      </c>
      <c r="M18" s="256">
        <v>188.45</v>
      </c>
      <c r="N18" s="256">
        <v>183.3</v>
      </c>
      <c r="O18" s="256">
        <v>70097400</v>
      </c>
      <c r="P18" s="257">
        <v>8.473301579343194E-2</v>
      </c>
    </row>
    <row r="19" spans="1:16" ht="12.75" customHeight="1">
      <c r="A19" s="248">
        <v>9</v>
      </c>
      <c r="B19" s="261" t="s">
        <v>47</v>
      </c>
      <c r="C19" s="256" t="s">
        <v>48</v>
      </c>
      <c r="D19" s="254">
        <v>45351</v>
      </c>
      <c r="E19" s="253">
        <v>226</v>
      </c>
      <c r="F19" s="253">
        <v>226.63333333333333</v>
      </c>
      <c r="G19" s="255">
        <v>224.36666666666665</v>
      </c>
      <c r="H19" s="255">
        <v>222.73333333333332</v>
      </c>
      <c r="I19" s="255">
        <v>220.46666666666664</v>
      </c>
      <c r="J19" s="255">
        <v>228.26666666666665</v>
      </c>
      <c r="K19" s="255">
        <v>230.5333333333333</v>
      </c>
      <c r="L19" s="255">
        <v>232.16666666666666</v>
      </c>
      <c r="M19" s="256">
        <v>228.9</v>
      </c>
      <c r="N19" s="256">
        <v>225</v>
      </c>
      <c r="O19" s="256">
        <v>49532600</v>
      </c>
      <c r="P19" s="257">
        <v>-2.3326156054547319E-2</v>
      </c>
    </row>
    <row r="20" spans="1:16" ht="12.75" customHeight="1">
      <c r="A20" s="248">
        <v>10</v>
      </c>
      <c r="B20" s="261" t="s">
        <v>49</v>
      </c>
      <c r="C20" s="253" t="s">
        <v>50</v>
      </c>
      <c r="D20" s="254">
        <v>45351</v>
      </c>
      <c r="E20" s="253">
        <v>2683.15</v>
      </c>
      <c r="F20" s="253">
        <v>2692</v>
      </c>
      <c r="G20" s="255">
        <v>2660.15</v>
      </c>
      <c r="H20" s="255">
        <v>2637.15</v>
      </c>
      <c r="I20" s="255">
        <v>2605.3000000000002</v>
      </c>
      <c r="J20" s="255">
        <v>2715</v>
      </c>
      <c r="K20" s="255">
        <v>2746.8500000000004</v>
      </c>
      <c r="L20" s="255">
        <v>2769.85</v>
      </c>
      <c r="M20" s="256">
        <v>2723.85</v>
      </c>
      <c r="N20" s="256">
        <v>2669</v>
      </c>
      <c r="O20" s="256">
        <v>4992300</v>
      </c>
      <c r="P20" s="257">
        <v>3.2896778598473092E-2</v>
      </c>
    </row>
    <row r="21" spans="1:16" ht="12.75" customHeight="1">
      <c r="A21" s="248">
        <v>11</v>
      </c>
      <c r="B21" s="261" t="s">
        <v>45</v>
      </c>
      <c r="C21" s="253" t="s">
        <v>51</v>
      </c>
      <c r="D21" s="254">
        <v>45351</v>
      </c>
      <c r="E21" s="253">
        <v>3281.05</v>
      </c>
      <c r="F21" s="253">
        <v>3279.25</v>
      </c>
      <c r="G21" s="255">
        <v>3229.5</v>
      </c>
      <c r="H21" s="255">
        <v>3177.95</v>
      </c>
      <c r="I21" s="255">
        <v>3128.2</v>
      </c>
      <c r="J21" s="255">
        <v>3330.8</v>
      </c>
      <c r="K21" s="255">
        <v>3380.55</v>
      </c>
      <c r="L21" s="255">
        <v>3432.1000000000004</v>
      </c>
      <c r="M21" s="256">
        <v>3329</v>
      </c>
      <c r="N21" s="256">
        <v>3227.7</v>
      </c>
      <c r="O21" s="256">
        <v>15675000</v>
      </c>
      <c r="P21" s="257">
        <v>2.2865197134019813E-2</v>
      </c>
    </row>
    <row r="22" spans="1:16" ht="12.75" customHeight="1">
      <c r="A22" s="248">
        <v>12</v>
      </c>
      <c r="B22" s="261" t="s">
        <v>45</v>
      </c>
      <c r="C22" s="253" t="s">
        <v>52</v>
      </c>
      <c r="D22" s="254">
        <v>45351</v>
      </c>
      <c r="E22" s="253">
        <v>1319.85</v>
      </c>
      <c r="F22" s="253">
        <v>1316.2333333333333</v>
      </c>
      <c r="G22" s="255">
        <v>1300.4666666666667</v>
      </c>
      <c r="H22" s="255">
        <v>1281.0833333333333</v>
      </c>
      <c r="I22" s="255">
        <v>1265.3166666666666</v>
      </c>
      <c r="J22" s="255">
        <v>1335.6166666666668</v>
      </c>
      <c r="K22" s="255">
        <v>1351.3833333333337</v>
      </c>
      <c r="L22" s="255">
        <v>1370.7666666666669</v>
      </c>
      <c r="M22" s="256">
        <v>1332</v>
      </c>
      <c r="N22" s="256">
        <v>1296.8499999999999</v>
      </c>
      <c r="O22" s="256">
        <v>39364000</v>
      </c>
      <c r="P22" s="257">
        <v>1.3762696499577641E-2</v>
      </c>
    </row>
    <row r="23" spans="1:16" ht="12.75" customHeight="1">
      <c r="A23" s="248">
        <v>13</v>
      </c>
      <c r="B23" s="261" t="s">
        <v>43</v>
      </c>
      <c r="C23" s="253" t="s">
        <v>53</v>
      </c>
      <c r="D23" s="254">
        <v>45351</v>
      </c>
      <c r="E23" s="253">
        <v>5412.6</v>
      </c>
      <c r="F23" s="253">
        <v>5410.1833333333334</v>
      </c>
      <c r="G23" s="255">
        <v>5352.416666666667</v>
      </c>
      <c r="H23" s="255">
        <v>5292.2333333333336</v>
      </c>
      <c r="I23" s="255">
        <v>5234.4666666666672</v>
      </c>
      <c r="J23" s="255">
        <v>5470.3666666666668</v>
      </c>
      <c r="K23" s="255">
        <v>5528.1333333333332</v>
      </c>
      <c r="L23" s="255">
        <v>5588.3166666666666</v>
      </c>
      <c r="M23" s="256">
        <v>5467.95</v>
      </c>
      <c r="N23" s="256">
        <v>5350</v>
      </c>
      <c r="O23" s="256">
        <v>1621600</v>
      </c>
      <c r="P23" s="257">
        <v>4.256139899704256E-2</v>
      </c>
    </row>
    <row r="24" spans="1:16" ht="12.75" customHeight="1">
      <c r="A24" s="248">
        <v>14</v>
      </c>
      <c r="B24" s="261" t="s">
        <v>49</v>
      </c>
      <c r="C24" s="253" t="s">
        <v>54</v>
      </c>
      <c r="D24" s="254">
        <v>45351</v>
      </c>
      <c r="E24" s="253">
        <v>603.75</v>
      </c>
      <c r="F24" s="253">
        <v>600.11666666666667</v>
      </c>
      <c r="G24" s="255">
        <v>590.73333333333335</v>
      </c>
      <c r="H24" s="255">
        <v>577.7166666666667</v>
      </c>
      <c r="I24" s="255">
        <v>568.33333333333337</v>
      </c>
      <c r="J24" s="255">
        <v>613.13333333333333</v>
      </c>
      <c r="K24" s="255">
        <v>622.51666666666677</v>
      </c>
      <c r="L24" s="255">
        <v>635.5333333333333</v>
      </c>
      <c r="M24" s="256">
        <v>609.5</v>
      </c>
      <c r="N24" s="256">
        <v>587.1</v>
      </c>
      <c r="O24" s="256">
        <v>54313200</v>
      </c>
      <c r="P24" s="257">
        <v>5.9182813816343723E-2</v>
      </c>
    </row>
    <row r="25" spans="1:16" ht="12.75" customHeight="1">
      <c r="A25" s="248">
        <v>15</v>
      </c>
      <c r="B25" s="261" t="s">
        <v>45</v>
      </c>
      <c r="C25" s="253" t="s">
        <v>55</v>
      </c>
      <c r="D25" s="254">
        <v>45351</v>
      </c>
      <c r="E25" s="253">
        <v>6764</v>
      </c>
      <c r="F25" s="253">
        <v>6763.5166666666664</v>
      </c>
      <c r="G25" s="255">
        <v>6730.1333333333332</v>
      </c>
      <c r="H25" s="255">
        <v>6696.2666666666664</v>
      </c>
      <c r="I25" s="255">
        <v>6662.8833333333332</v>
      </c>
      <c r="J25" s="255">
        <v>6797.3833333333332</v>
      </c>
      <c r="K25" s="255">
        <v>6830.7666666666664</v>
      </c>
      <c r="L25" s="255">
        <v>6864.6333333333332</v>
      </c>
      <c r="M25" s="256">
        <v>6796.9</v>
      </c>
      <c r="N25" s="256">
        <v>6729.65</v>
      </c>
      <c r="O25" s="256">
        <v>1884500</v>
      </c>
      <c r="P25" s="257">
        <v>5.2677202107088081E-3</v>
      </c>
    </row>
    <row r="26" spans="1:16" ht="12.75" customHeight="1">
      <c r="A26" s="248">
        <v>16</v>
      </c>
      <c r="B26" s="261" t="s">
        <v>56</v>
      </c>
      <c r="C26" s="253" t="s">
        <v>57</v>
      </c>
      <c r="D26" s="254">
        <v>45351</v>
      </c>
      <c r="E26" s="253">
        <v>522.75</v>
      </c>
      <c r="F26" s="253">
        <v>523.7833333333333</v>
      </c>
      <c r="G26" s="255">
        <v>519.71666666666658</v>
      </c>
      <c r="H26" s="255">
        <v>516.68333333333328</v>
      </c>
      <c r="I26" s="255">
        <v>512.61666666666656</v>
      </c>
      <c r="J26" s="255">
        <v>526.81666666666661</v>
      </c>
      <c r="K26" s="255">
        <v>530.88333333333321</v>
      </c>
      <c r="L26" s="255">
        <v>533.91666666666663</v>
      </c>
      <c r="M26" s="256">
        <v>527.85</v>
      </c>
      <c r="N26" s="256">
        <v>520.75</v>
      </c>
      <c r="O26" s="256">
        <v>10262900</v>
      </c>
      <c r="P26" s="257">
        <v>-7.0723684210526319E-3</v>
      </c>
    </row>
    <row r="27" spans="1:16" ht="12.75" customHeight="1">
      <c r="A27" s="248">
        <v>17</v>
      </c>
      <c r="B27" s="261" t="s">
        <v>56</v>
      </c>
      <c r="C27" s="253" t="s">
        <v>58</v>
      </c>
      <c r="D27" s="254">
        <v>45351</v>
      </c>
      <c r="E27" s="253">
        <v>172.7</v>
      </c>
      <c r="F27" s="253">
        <v>172.5</v>
      </c>
      <c r="G27" s="255">
        <v>170.95</v>
      </c>
      <c r="H27" s="255">
        <v>169.2</v>
      </c>
      <c r="I27" s="255">
        <v>167.64999999999998</v>
      </c>
      <c r="J27" s="255">
        <v>174.25</v>
      </c>
      <c r="K27" s="255">
        <v>175.8</v>
      </c>
      <c r="L27" s="255">
        <v>177.55</v>
      </c>
      <c r="M27" s="256">
        <v>174.05</v>
      </c>
      <c r="N27" s="256">
        <v>170.75</v>
      </c>
      <c r="O27" s="256">
        <v>114405000</v>
      </c>
      <c r="P27" s="257">
        <v>-4.3956043956043959E-2</v>
      </c>
    </row>
    <row r="28" spans="1:16" ht="12.75" customHeight="1">
      <c r="A28" s="248">
        <v>18</v>
      </c>
      <c r="B28" s="261" t="s">
        <v>59</v>
      </c>
      <c r="C28" s="253" t="s">
        <v>60</v>
      </c>
      <c r="D28" s="254">
        <v>45351</v>
      </c>
      <c r="E28" s="253">
        <v>2981</v>
      </c>
      <c r="F28" s="253">
        <v>2983.6666666666665</v>
      </c>
      <c r="G28" s="255">
        <v>2962.9333333333329</v>
      </c>
      <c r="H28" s="255">
        <v>2944.8666666666663</v>
      </c>
      <c r="I28" s="255">
        <v>2924.1333333333328</v>
      </c>
      <c r="J28" s="255">
        <v>3001.7333333333331</v>
      </c>
      <c r="K28" s="255">
        <v>3022.4666666666667</v>
      </c>
      <c r="L28" s="255">
        <v>3040.5333333333333</v>
      </c>
      <c r="M28" s="256">
        <v>3004.4</v>
      </c>
      <c r="N28" s="256">
        <v>2965.6</v>
      </c>
      <c r="O28" s="256">
        <v>8701200</v>
      </c>
      <c r="P28" s="257">
        <v>4.6421012122378293E-2</v>
      </c>
    </row>
    <row r="29" spans="1:16" ht="12.75" customHeight="1">
      <c r="A29" s="248">
        <v>19</v>
      </c>
      <c r="B29" s="261" t="s">
        <v>45</v>
      </c>
      <c r="C29" s="253" t="s">
        <v>61</v>
      </c>
      <c r="D29" s="254">
        <v>45351</v>
      </c>
      <c r="E29" s="253">
        <v>2079.35</v>
      </c>
      <c r="F29" s="253">
        <v>2049.3000000000002</v>
      </c>
      <c r="G29" s="255">
        <v>1999.6000000000004</v>
      </c>
      <c r="H29" s="255">
        <v>1919.8500000000001</v>
      </c>
      <c r="I29" s="255">
        <v>1870.1500000000003</v>
      </c>
      <c r="J29" s="255">
        <v>2129.0500000000002</v>
      </c>
      <c r="K29" s="255">
        <v>2178.75</v>
      </c>
      <c r="L29" s="255">
        <v>2258.5000000000005</v>
      </c>
      <c r="M29" s="256">
        <v>2099</v>
      </c>
      <c r="N29" s="256">
        <v>1969.55</v>
      </c>
      <c r="O29" s="256">
        <v>4098289</v>
      </c>
      <c r="P29" s="257">
        <v>0.27710430009149128</v>
      </c>
    </row>
    <row r="30" spans="1:16" ht="12.75" customHeight="1">
      <c r="A30" s="248">
        <v>20</v>
      </c>
      <c r="B30" s="261" t="s">
        <v>45</v>
      </c>
      <c r="C30" s="258" t="s">
        <v>62</v>
      </c>
      <c r="D30" s="254">
        <v>45351</v>
      </c>
      <c r="E30" s="253">
        <v>6291.75</v>
      </c>
      <c r="F30" s="253">
        <v>6313.5</v>
      </c>
      <c r="G30" s="255">
        <v>6259.4</v>
      </c>
      <c r="H30" s="255">
        <v>6227.0499999999993</v>
      </c>
      <c r="I30" s="255">
        <v>6172.9499999999989</v>
      </c>
      <c r="J30" s="255">
        <v>6345.85</v>
      </c>
      <c r="K30" s="255">
        <v>6399.9500000000007</v>
      </c>
      <c r="L30" s="255">
        <v>6432.3000000000011</v>
      </c>
      <c r="M30" s="256">
        <v>6367.6</v>
      </c>
      <c r="N30" s="256">
        <v>6281.15</v>
      </c>
      <c r="O30" s="256">
        <v>351525</v>
      </c>
      <c r="P30" s="257">
        <v>8.3907056798623071E-3</v>
      </c>
    </row>
    <row r="31" spans="1:16" ht="12.75" customHeight="1">
      <c r="A31" s="248">
        <v>21</v>
      </c>
      <c r="B31" s="261" t="s">
        <v>63</v>
      </c>
      <c r="C31" s="253" t="s">
        <v>64</v>
      </c>
      <c r="D31" s="254">
        <v>45351</v>
      </c>
      <c r="E31" s="253">
        <v>599.1</v>
      </c>
      <c r="F31" s="253">
        <v>600.29999999999995</v>
      </c>
      <c r="G31" s="255">
        <v>593.09999999999991</v>
      </c>
      <c r="H31" s="255">
        <v>587.09999999999991</v>
      </c>
      <c r="I31" s="255">
        <v>579.89999999999986</v>
      </c>
      <c r="J31" s="255">
        <v>606.29999999999995</v>
      </c>
      <c r="K31" s="255">
        <v>613.5</v>
      </c>
      <c r="L31" s="255">
        <v>619.5</v>
      </c>
      <c r="M31" s="256">
        <v>607.5</v>
      </c>
      <c r="N31" s="256">
        <v>594.29999999999995</v>
      </c>
      <c r="O31" s="256">
        <v>25194000</v>
      </c>
      <c r="P31" s="257">
        <v>-2.3412667648654933E-2</v>
      </c>
    </row>
    <row r="32" spans="1:16" ht="12.75" customHeight="1">
      <c r="A32" s="248">
        <v>22</v>
      </c>
      <c r="B32" s="261" t="s">
        <v>43</v>
      </c>
      <c r="C32" s="253" t="s">
        <v>65</v>
      </c>
      <c r="D32" s="254">
        <v>45351</v>
      </c>
      <c r="E32" s="253">
        <v>1043.95</v>
      </c>
      <c r="F32" s="253">
        <v>1046.2166666666665</v>
      </c>
      <c r="G32" s="255">
        <v>1038.4333333333329</v>
      </c>
      <c r="H32" s="255">
        <v>1032.9166666666665</v>
      </c>
      <c r="I32" s="255">
        <v>1025.133333333333</v>
      </c>
      <c r="J32" s="255">
        <v>1051.7333333333329</v>
      </c>
      <c r="K32" s="255">
        <v>1059.5166666666662</v>
      </c>
      <c r="L32" s="255">
        <v>1065.0333333333328</v>
      </c>
      <c r="M32" s="256">
        <v>1054</v>
      </c>
      <c r="N32" s="256">
        <v>1040.7</v>
      </c>
      <c r="O32" s="256">
        <v>21771200</v>
      </c>
      <c r="P32" s="257">
        <v>-3.4741453099038314E-3</v>
      </c>
    </row>
    <row r="33" spans="1:16" ht="12.75" customHeight="1">
      <c r="A33" s="248">
        <v>23</v>
      </c>
      <c r="B33" s="261" t="s">
        <v>63</v>
      </c>
      <c r="C33" s="253" t="s">
        <v>66</v>
      </c>
      <c r="D33" s="254">
        <v>45351</v>
      </c>
      <c r="E33" s="253">
        <v>1094.45</v>
      </c>
      <c r="F33" s="253">
        <v>1097.4166666666667</v>
      </c>
      <c r="G33" s="255">
        <v>1087.5833333333335</v>
      </c>
      <c r="H33" s="255">
        <v>1080.7166666666667</v>
      </c>
      <c r="I33" s="255">
        <v>1070.8833333333334</v>
      </c>
      <c r="J33" s="255">
        <v>1104.2833333333335</v>
      </c>
      <c r="K33" s="255">
        <v>1114.116666666667</v>
      </c>
      <c r="L33" s="255">
        <v>1120.9833333333336</v>
      </c>
      <c r="M33" s="256">
        <v>1107.25</v>
      </c>
      <c r="N33" s="256">
        <v>1090.55</v>
      </c>
      <c r="O33" s="256">
        <v>46263125</v>
      </c>
      <c r="P33" s="257">
        <v>-1.0652516774038332E-2</v>
      </c>
    </row>
    <row r="34" spans="1:16" ht="12.75" customHeight="1">
      <c r="A34" s="248">
        <v>24</v>
      </c>
      <c r="B34" s="261" t="s">
        <v>56</v>
      </c>
      <c r="C34" s="253" t="s">
        <v>67</v>
      </c>
      <c r="D34" s="254">
        <v>45351</v>
      </c>
      <c r="E34" s="253">
        <v>8335.15</v>
      </c>
      <c r="F34" s="253">
        <v>8363.5333333333328</v>
      </c>
      <c r="G34" s="255">
        <v>8288.2666666666664</v>
      </c>
      <c r="H34" s="255">
        <v>8241.3833333333332</v>
      </c>
      <c r="I34" s="255">
        <v>8166.1166666666668</v>
      </c>
      <c r="J34" s="255">
        <v>8410.4166666666661</v>
      </c>
      <c r="K34" s="255">
        <v>8485.6833333333325</v>
      </c>
      <c r="L34" s="255">
        <v>8532.5666666666657</v>
      </c>
      <c r="M34" s="256">
        <v>8438.7999999999993</v>
      </c>
      <c r="N34" s="256">
        <v>8316.65</v>
      </c>
      <c r="O34" s="256">
        <v>2296250</v>
      </c>
      <c r="P34" s="257">
        <v>-3.2699699857827391E-2</v>
      </c>
    </row>
    <row r="35" spans="1:16" ht="12.75" customHeight="1">
      <c r="A35" s="248">
        <v>25</v>
      </c>
      <c r="B35" s="261" t="s">
        <v>68</v>
      </c>
      <c r="C35" s="253" t="s">
        <v>69</v>
      </c>
      <c r="D35" s="254">
        <v>45351</v>
      </c>
      <c r="E35" s="253">
        <v>1618.2</v>
      </c>
      <c r="F35" s="253">
        <v>1612.4333333333334</v>
      </c>
      <c r="G35" s="255">
        <v>1603.9666666666667</v>
      </c>
      <c r="H35" s="255">
        <v>1589.7333333333333</v>
      </c>
      <c r="I35" s="255">
        <v>1581.2666666666667</v>
      </c>
      <c r="J35" s="255">
        <v>1626.6666666666667</v>
      </c>
      <c r="K35" s="255">
        <v>1635.1333333333334</v>
      </c>
      <c r="L35" s="255">
        <v>1649.3666666666668</v>
      </c>
      <c r="M35" s="256">
        <v>1620.9</v>
      </c>
      <c r="N35" s="256">
        <v>1598.2</v>
      </c>
      <c r="O35" s="256">
        <v>9708000</v>
      </c>
      <c r="P35" s="257">
        <v>-2.8762943324496023E-2</v>
      </c>
    </row>
    <row r="36" spans="1:16" ht="12.75" customHeight="1">
      <c r="A36" s="248">
        <v>26</v>
      </c>
      <c r="B36" s="261" t="s">
        <v>68</v>
      </c>
      <c r="C36" s="253" t="s">
        <v>70</v>
      </c>
      <c r="D36" s="254">
        <v>45351</v>
      </c>
      <c r="E36" s="253">
        <v>6704.9</v>
      </c>
      <c r="F36" s="253">
        <v>6693.5</v>
      </c>
      <c r="G36" s="255">
        <v>6656.05</v>
      </c>
      <c r="H36" s="255">
        <v>6607.2</v>
      </c>
      <c r="I36" s="255">
        <v>6569.75</v>
      </c>
      <c r="J36" s="255">
        <v>6742.35</v>
      </c>
      <c r="K36" s="255">
        <v>6779.8000000000011</v>
      </c>
      <c r="L36" s="255">
        <v>6828.6500000000005</v>
      </c>
      <c r="M36" s="256">
        <v>6730.95</v>
      </c>
      <c r="N36" s="256">
        <v>6644.65</v>
      </c>
      <c r="O36" s="256">
        <v>8932125</v>
      </c>
      <c r="P36" s="257">
        <v>1.5981118393926037E-2</v>
      </c>
    </row>
    <row r="37" spans="1:16" ht="12.75" customHeight="1">
      <c r="A37" s="248">
        <v>27</v>
      </c>
      <c r="B37" s="261" t="s">
        <v>56</v>
      </c>
      <c r="C37" s="253" t="s">
        <v>71</v>
      </c>
      <c r="D37" s="254">
        <v>45351</v>
      </c>
      <c r="E37" s="253">
        <v>2334.25</v>
      </c>
      <c r="F37" s="253">
        <v>2327.7166666666667</v>
      </c>
      <c r="G37" s="255">
        <v>2303.4833333333336</v>
      </c>
      <c r="H37" s="255">
        <v>2272.7166666666667</v>
      </c>
      <c r="I37" s="255">
        <v>2248.4833333333336</v>
      </c>
      <c r="J37" s="255">
        <v>2358.4833333333336</v>
      </c>
      <c r="K37" s="255">
        <v>2382.7166666666662</v>
      </c>
      <c r="L37" s="255">
        <v>2413.4833333333336</v>
      </c>
      <c r="M37" s="256">
        <v>2351.9499999999998</v>
      </c>
      <c r="N37" s="256">
        <v>2296.9499999999998</v>
      </c>
      <c r="O37" s="256">
        <v>2646900</v>
      </c>
      <c r="P37" s="257">
        <v>-1.4300078203552676E-2</v>
      </c>
    </row>
    <row r="38" spans="1:16" ht="12.75" customHeight="1">
      <c r="A38" s="248">
        <v>28</v>
      </c>
      <c r="B38" s="261" t="s">
        <v>45</v>
      </c>
      <c r="C38" s="259" t="s">
        <v>72</v>
      </c>
      <c r="D38" s="254">
        <v>45351</v>
      </c>
      <c r="E38" s="253">
        <v>380.1</v>
      </c>
      <c r="F38" s="253">
        <v>381.43333333333334</v>
      </c>
      <c r="G38" s="255">
        <v>376.41666666666669</v>
      </c>
      <c r="H38" s="255">
        <v>372.73333333333335</v>
      </c>
      <c r="I38" s="255">
        <v>367.7166666666667</v>
      </c>
      <c r="J38" s="255">
        <v>385.11666666666667</v>
      </c>
      <c r="K38" s="255">
        <v>390.13333333333333</v>
      </c>
      <c r="L38" s="255">
        <v>393.81666666666666</v>
      </c>
      <c r="M38" s="256">
        <v>386.45</v>
      </c>
      <c r="N38" s="256">
        <v>377.75</v>
      </c>
      <c r="O38" s="256">
        <v>12841600</v>
      </c>
      <c r="P38" s="257">
        <v>-3.5104592450108198E-2</v>
      </c>
    </row>
    <row r="39" spans="1:16" ht="12.75" customHeight="1">
      <c r="A39" s="248">
        <v>29</v>
      </c>
      <c r="B39" s="261" t="s">
        <v>63</v>
      </c>
      <c r="C39" s="253" t="s">
        <v>73</v>
      </c>
      <c r="D39" s="254">
        <v>45351</v>
      </c>
      <c r="E39" s="253">
        <v>209</v>
      </c>
      <c r="F39" s="253">
        <v>207.76666666666665</v>
      </c>
      <c r="G39" s="255">
        <v>205.5333333333333</v>
      </c>
      <c r="H39" s="255">
        <v>202.06666666666666</v>
      </c>
      <c r="I39" s="255">
        <v>199.83333333333331</v>
      </c>
      <c r="J39" s="255">
        <v>211.23333333333329</v>
      </c>
      <c r="K39" s="255">
        <v>213.46666666666664</v>
      </c>
      <c r="L39" s="255">
        <v>216.93333333333328</v>
      </c>
      <c r="M39" s="256">
        <v>210</v>
      </c>
      <c r="N39" s="256">
        <v>204.3</v>
      </c>
      <c r="O39" s="256">
        <v>96420000</v>
      </c>
      <c r="P39" s="257">
        <v>-4.6455855811308629E-2</v>
      </c>
    </row>
    <row r="40" spans="1:16" ht="12.75" customHeight="1">
      <c r="A40" s="248">
        <v>30</v>
      </c>
      <c r="B40" s="261" t="s">
        <v>63</v>
      </c>
      <c r="C40" s="253" t="s">
        <v>74</v>
      </c>
      <c r="D40" s="254">
        <v>45351</v>
      </c>
      <c r="E40" s="253">
        <v>269</v>
      </c>
      <c r="F40" s="253">
        <v>271.45</v>
      </c>
      <c r="G40" s="255">
        <v>262.75</v>
      </c>
      <c r="H40" s="255">
        <v>256.5</v>
      </c>
      <c r="I40" s="255">
        <v>247.8</v>
      </c>
      <c r="J40" s="255">
        <v>277.7</v>
      </c>
      <c r="K40" s="255">
        <v>286.39999999999992</v>
      </c>
      <c r="L40" s="255">
        <v>292.64999999999998</v>
      </c>
      <c r="M40" s="256">
        <v>280.14999999999998</v>
      </c>
      <c r="N40" s="256">
        <v>265.2</v>
      </c>
      <c r="O40" s="256">
        <v>147057300</v>
      </c>
      <c r="P40" s="257">
        <v>1.1915304725867482E-2</v>
      </c>
    </row>
    <row r="41" spans="1:16" ht="12.75" customHeight="1">
      <c r="A41" s="248">
        <v>31</v>
      </c>
      <c r="B41" s="261" t="s">
        <v>59</v>
      </c>
      <c r="C41" s="253" t="s">
        <v>75</v>
      </c>
      <c r="D41" s="254">
        <v>45351</v>
      </c>
      <c r="E41" s="253">
        <v>1419.9</v>
      </c>
      <c r="F41" s="253">
        <v>1421.3500000000001</v>
      </c>
      <c r="G41" s="255">
        <v>1413.7000000000003</v>
      </c>
      <c r="H41" s="255">
        <v>1407.5000000000002</v>
      </c>
      <c r="I41" s="255">
        <v>1399.8500000000004</v>
      </c>
      <c r="J41" s="255">
        <v>1427.5500000000002</v>
      </c>
      <c r="K41" s="255">
        <v>1435.2000000000003</v>
      </c>
      <c r="L41" s="255">
        <v>1441.4</v>
      </c>
      <c r="M41" s="256">
        <v>1429</v>
      </c>
      <c r="N41" s="256">
        <v>1415.15</v>
      </c>
      <c r="O41" s="256">
        <v>3702000</v>
      </c>
      <c r="P41" s="257">
        <v>1.4906960008224529E-2</v>
      </c>
    </row>
    <row r="42" spans="1:16" ht="12.75" customHeight="1">
      <c r="A42" s="248">
        <v>32</v>
      </c>
      <c r="B42" s="261" t="s">
        <v>41</v>
      </c>
      <c r="C42" s="253" t="s">
        <v>76</v>
      </c>
      <c r="D42" s="254">
        <v>45351</v>
      </c>
      <c r="E42" s="253">
        <v>205.55</v>
      </c>
      <c r="F42" s="253">
        <v>202.80000000000004</v>
      </c>
      <c r="G42" s="255">
        <v>198.80000000000007</v>
      </c>
      <c r="H42" s="255">
        <v>192.05000000000004</v>
      </c>
      <c r="I42" s="255">
        <v>188.05000000000007</v>
      </c>
      <c r="J42" s="255">
        <v>209.55000000000007</v>
      </c>
      <c r="K42" s="255">
        <v>213.55</v>
      </c>
      <c r="L42" s="255">
        <v>220.30000000000007</v>
      </c>
      <c r="M42" s="256">
        <v>206.8</v>
      </c>
      <c r="N42" s="256">
        <v>196.05</v>
      </c>
      <c r="O42" s="256">
        <v>128369700</v>
      </c>
      <c r="P42" s="257">
        <v>2.629420342690485E-2</v>
      </c>
    </row>
    <row r="43" spans="1:16" ht="12.75" customHeight="1">
      <c r="A43" s="248">
        <v>33</v>
      </c>
      <c r="B43" s="261" t="s">
        <v>59</v>
      </c>
      <c r="C43" s="253" t="s">
        <v>77</v>
      </c>
      <c r="D43" s="254">
        <v>45351</v>
      </c>
      <c r="E43" s="253">
        <v>556.85</v>
      </c>
      <c r="F43" s="253">
        <v>559.06666666666672</v>
      </c>
      <c r="G43" s="255">
        <v>553.53333333333342</v>
      </c>
      <c r="H43" s="255">
        <v>550.2166666666667</v>
      </c>
      <c r="I43" s="255">
        <v>544.68333333333339</v>
      </c>
      <c r="J43" s="255">
        <v>562.38333333333344</v>
      </c>
      <c r="K43" s="255">
        <v>567.91666666666674</v>
      </c>
      <c r="L43" s="255">
        <v>571.23333333333346</v>
      </c>
      <c r="M43" s="256">
        <v>564.6</v>
      </c>
      <c r="N43" s="256">
        <v>555.75</v>
      </c>
      <c r="O43" s="256">
        <v>18969720</v>
      </c>
      <c r="P43" s="257">
        <v>4.2812568028444964E-2</v>
      </c>
    </row>
    <row r="44" spans="1:16" ht="12.75" customHeight="1">
      <c r="A44" s="248">
        <v>34</v>
      </c>
      <c r="B44" s="261" t="s">
        <v>56</v>
      </c>
      <c r="C44" s="253" t="s">
        <v>78</v>
      </c>
      <c r="D44" s="254">
        <v>45351</v>
      </c>
      <c r="E44" s="253">
        <v>1131.7</v>
      </c>
      <c r="F44" s="253">
        <v>1134.6833333333334</v>
      </c>
      <c r="G44" s="255">
        <v>1123.0666666666668</v>
      </c>
      <c r="H44" s="255">
        <v>1114.4333333333334</v>
      </c>
      <c r="I44" s="255">
        <v>1102.8166666666668</v>
      </c>
      <c r="J44" s="255">
        <v>1143.3166666666668</v>
      </c>
      <c r="K44" s="255">
        <v>1154.9333333333336</v>
      </c>
      <c r="L44" s="255">
        <v>1163.5666666666668</v>
      </c>
      <c r="M44" s="256">
        <v>1146.3</v>
      </c>
      <c r="N44" s="256">
        <v>1126.05</v>
      </c>
      <c r="O44" s="256">
        <v>8535000</v>
      </c>
      <c r="P44" s="257">
        <v>2.3074617920287685E-2</v>
      </c>
    </row>
    <row r="45" spans="1:16" ht="12.75" customHeight="1">
      <c r="A45" s="248">
        <v>35</v>
      </c>
      <c r="B45" s="261" t="s">
        <v>79</v>
      </c>
      <c r="C45" s="253" t="s">
        <v>80</v>
      </c>
      <c r="D45" s="254">
        <v>45351</v>
      </c>
      <c r="E45" s="253">
        <v>1126.1500000000001</v>
      </c>
      <c r="F45" s="253">
        <v>1126</v>
      </c>
      <c r="G45" s="255">
        <v>1117.9000000000001</v>
      </c>
      <c r="H45" s="255">
        <v>1109.6500000000001</v>
      </c>
      <c r="I45" s="255">
        <v>1101.5500000000002</v>
      </c>
      <c r="J45" s="255">
        <v>1134.25</v>
      </c>
      <c r="K45" s="255">
        <v>1142.3499999999999</v>
      </c>
      <c r="L45" s="255">
        <v>1150.5999999999999</v>
      </c>
      <c r="M45" s="256">
        <v>1134.0999999999999</v>
      </c>
      <c r="N45" s="256">
        <v>1117.75</v>
      </c>
      <c r="O45" s="256">
        <v>35442600</v>
      </c>
      <c r="P45" s="257">
        <v>1.1193928716628269E-2</v>
      </c>
    </row>
    <row r="46" spans="1:16" ht="12.75" customHeight="1">
      <c r="A46" s="248">
        <v>36</v>
      </c>
      <c r="B46" s="261" t="s">
        <v>41</v>
      </c>
      <c r="C46" s="253" t="s">
        <v>81</v>
      </c>
      <c r="D46" s="254">
        <v>45351</v>
      </c>
      <c r="E46" s="253">
        <v>229.4</v>
      </c>
      <c r="F46" s="253">
        <v>230.45000000000002</v>
      </c>
      <c r="G46" s="255">
        <v>227.30000000000004</v>
      </c>
      <c r="H46" s="255">
        <v>225.20000000000002</v>
      </c>
      <c r="I46" s="255">
        <v>222.05000000000004</v>
      </c>
      <c r="J46" s="255">
        <v>232.55000000000004</v>
      </c>
      <c r="K46" s="255">
        <v>235.70000000000002</v>
      </c>
      <c r="L46" s="255">
        <v>237.80000000000004</v>
      </c>
      <c r="M46" s="256">
        <v>233.6</v>
      </c>
      <c r="N46" s="256">
        <v>228.35</v>
      </c>
      <c r="O46" s="256">
        <v>96332250</v>
      </c>
      <c r="P46" s="257">
        <v>-1.4501315860142866E-2</v>
      </c>
    </row>
    <row r="47" spans="1:16" ht="12.75" customHeight="1">
      <c r="A47" s="248">
        <v>37</v>
      </c>
      <c r="B47" s="261" t="s">
        <v>43</v>
      </c>
      <c r="C47" s="253" t="s">
        <v>82</v>
      </c>
      <c r="D47" s="254">
        <v>45351</v>
      </c>
      <c r="E47" s="253">
        <v>272.55</v>
      </c>
      <c r="F47" s="253">
        <v>272.23333333333335</v>
      </c>
      <c r="G47" s="255">
        <v>269.61666666666667</v>
      </c>
      <c r="H47" s="255">
        <v>266.68333333333334</v>
      </c>
      <c r="I47" s="255">
        <v>264.06666666666666</v>
      </c>
      <c r="J47" s="255">
        <v>275.16666666666669</v>
      </c>
      <c r="K47" s="255">
        <v>277.78333333333336</v>
      </c>
      <c r="L47" s="255">
        <v>280.7166666666667</v>
      </c>
      <c r="M47" s="256">
        <v>274.85000000000002</v>
      </c>
      <c r="N47" s="256">
        <v>269.3</v>
      </c>
      <c r="O47" s="256">
        <v>40532500</v>
      </c>
      <c r="P47" s="257">
        <v>-2.1544960772480387E-2</v>
      </c>
    </row>
    <row r="48" spans="1:16" ht="12.75" customHeight="1">
      <c r="A48" s="248">
        <v>38</v>
      </c>
      <c r="B48" s="261" t="s">
        <v>56</v>
      </c>
      <c r="C48" s="253" t="s">
        <v>83</v>
      </c>
      <c r="D48" s="254">
        <v>45351</v>
      </c>
      <c r="E48" s="253">
        <v>28365</v>
      </c>
      <c r="F48" s="253">
        <v>28397.383333333331</v>
      </c>
      <c r="G48" s="255">
        <v>28118.816666666662</v>
      </c>
      <c r="H48" s="255">
        <v>27872.633333333331</v>
      </c>
      <c r="I48" s="255">
        <v>27594.066666666662</v>
      </c>
      <c r="J48" s="255">
        <v>28643.566666666662</v>
      </c>
      <c r="K48" s="255">
        <v>28922.133333333328</v>
      </c>
      <c r="L48" s="255">
        <v>29168.316666666662</v>
      </c>
      <c r="M48" s="256">
        <v>28675.95</v>
      </c>
      <c r="N48" s="256">
        <v>28151.200000000001</v>
      </c>
      <c r="O48" s="256">
        <v>227500</v>
      </c>
      <c r="P48" s="257">
        <v>2.1982853374367993E-4</v>
      </c>
    </row>
    <row r="49" spans="1:16" ht="12.75" customHeight="1">
      <c r="A49" s="248">
        <v>39</v>
      </c>
      <c r="B49" s="261" t="s">
        <v>84</v>
      </c>
      <c r="C49" s="253" t="s">
        <v>85</v>
      </c>
      <c r="D49" s="254">
        <v>45351</v>
      </c>
      <c r="E49" s="253">
        <v>618.15</v>
      </c>
      <c r="F49" s="253">
        <v>621.11666666666667</v>
      </c>
      <c r="G49" s="255">
        <v>612.2833333333333</v>
      </c>
      <c r="H49" s="255">
        <v>606.41666666666663</v>
      </c>
      <c r="I49" s="255">
        <v>597.58333333333326</v>
      </c>
      <c r="J49" s="255">
        <v>626.98333333333335</v>
      </c>
      <c r="K49" s="255">
        <v>635.81666666666661</v>
      </c>
      <c r="L49" s="255">
        <v>641.68333333333339</v>
      </c>
      <c r="M49" s="256">
        <v>629.95000000000005</v>
      </c>
      <c r="N49" s="256">
        <v>615.25</v>
      </c>
      <c r="O49" s="256">
        <v>36423000</v>
      </c>
      <c r="P49" s="257">
        <v>4.6331247737732041E-2</v>
      </c>
    </row>
    <row r="50" spans="1:16" ht="12.75" customHeight="1">
      <c r="A50" s="248">
        <v>40</v>
      </c>
      <c r="B50" s="261" t="s">
        <v>59</v>
      </c>
      <c r="C50" s="253" t="s">
        <v>86</v>
      </c>
      <c r="D50" s="254">
        <v>45351</v>
      </c>
      <c r="E50" s="253">
        <v>4939.2</v>
      </c>
      <c r="F50" s="253">
        <v>4947.8166666666666</v>
      </c>
      <c r="G50" s="255">
        <v>4914.333333333333</v>
      </c>
      <c r="H50" s="255">
        <v>4889.4666666666662</v>
      </c>
      <c r="I50" s="255">
        <v>4855.9833333333327</v>
      </c>
      <c r="J50" s="255">
        <v>4972.6833333333334</v>
      </c>
      <c r="K50" s="255">
        <v>5006.166666666667</v>
      </c>
      <c r="L50" s="255">
        <v>5031.0333333333338</v>
      </c>
      <c r="M50" s="256">
        <v>4981.3</v>
      </c>
      <c r="N50" s="256">
        <v>4922.95</v>
      </c>
      <c r="O50" s="256">
        <v>2563200</v>
      </c>
      <c r="P50" s="257">
        <v>-1.6348146442551233E-2</v>
      </c>
    </row>
    <row r="51" spans="1:16" ht="12.75" customHeight="1">
      <c r="A51" s="248">
        <v>41</v>
      </c>
      <c r="B51" s="261" t="s">
        <v>87</v>
      </c>
      <c r="C51" s="258" t="s">
        <v>88</v>
      </c>
      <c r="D51" s="254">
        <v>45351</v>
      </c>
      <c r="E51" s="253">
        <v>811.65</v>
      </c>
      <c r="F51" s="253">
        <v>818.88333333333333</v>
      </c>
      <c r="G51" s="255">
        <v>801.76666666666665</v>
      </c>
      <c r="H51" s="255">
        <v>791.88333333333333</v>
      </c>
      <c r="I51" s="255">
        <v>774.76666666666665</v>
      </c>
      <c r="J51" s="255">
        <v>828.76666666666665</v>
      </c>
      <c r="K51" s="255">
        <v>845.88333333333321</v>
      </c>
      <c r="L51" s="255">
        <v>855.76666666666665</v>
      </c>
      <c r="M51" s="256">
        <v>836</v>
      </c>
      <c r="N51" s="256">
        <v>809</v>
      </c>
      <c r="O51" s="256">
        <v>7936000</v>
      </c>
      <c r="P51" s="257">
        <v>4.3523997370151217E-2</v>
      </c>
    </row>
    <row r="52" spans="1:16" ht="12.75" customHeight="1">
      <c r="A52" s="248">
        <v>42</v>
      </c>
      <c r="B52" s="261" t="s">
        <v>63</v>
      </c>
      <c r="C52" s="253" t="s">
        <v>89</v>
      </c>
      <c r="D52" s="254">
        <v>45351</v>
      </c>
      <c r="E52" s="253">
        <v>580.6</v>
      </c>
      <c r="F52" s="253">
        <v>586.45000000000005</v>
      </c>
      <c r="G52" s="255">
        <v>573.20000000000005</v>
      </c>
      <c r="H52" s="255">
        <v>565.79999999999995</v>
      </c>
      <c r="I52" s="255">
        <v>552.54999999999995</v>
      </c>
      <c r="J52" s="255">
        <v>593.85000000000014</v>
      </c>
      <c r="K52" s="255">
        <v>607.10000000000014</v>
      </c>
      <c r="L52" s="255">
        <v>614.50000000000023</v>
      </c>
      <c r="M52" s="256">
        <v>599.70000000000005</v>
      </c>
      <c r="N52" s="256">
        <v>579.04999999999995</v>
      </c>
      <c r="O52" s="256">
        <v>54828900</v>
      </c>
      <c r="P52" s="257">
        <v>0.19466996117190258</v>
      </c>
    </row>
    <row r="53" spans="1:16" ht="12.75" customHeight="1">
      <c r="A53" s="248">
        <v>43</v>
      </c>
      <c r="B53" s="261" t="s">
        <v>68</v>
      </c>
      <c r="C53" s="260" t="s">
        <v>90</v>
      </c>
      <c r="D53" s="254">
        <v>45351</v>
      </c>
      <c r="E53" s="253">
        <v>800.4</v>
      </c>
      <c r="F53" s="253">
        <v>803.44999999999993</v>
      </c>
      <c r="G53" s="255">
        <v>795.54999999999984</v>
      </c>
      <c r="H53" s="255">
        <v>790.69999999999993</v>
      </c>
      <c r="I53" s="255">
        <v>782.79999999999984</v>
      </c>
      <c r="J53" s="255">
        <v>808.29999999999984</v>
      </c>
      <c r="K53" s="255">
        <v>816.19999999999993</v>
      </c>
      <c r="L53" s="255">
        <v>821.04999999999984</v>
      </c>
      <c r="M53" s="256">
        <v>811.35</v>
      </c>
      <c r="N53" s="256">
        <v>798.6</v>
      </c>
      <c r="O53" s="256">
        <v>4704375</v>
      </c>
      <c r="P53" s="257">
        <v>5.7186678352322523E-2</v>
      </c>
    </row>
    <row r="54" spans="1:16" ht="12.75" customHeight="1">
      <c r="A54" s="248">
        <v>44</v>
      </c>
      <c r="B54" s="261" t="s">
        <v>45</v>
      </c>
      <c r="C54" s="258" t="s">
        <v>91</v>
      </c>
      <c r="D54" s="254">
        <v>45351</v>
      </c>
      <c r="E54" s="253">
        <v>367.55</v>
      </c>
      <c r="F54" s="253">
        <v>369.33333333333331</v>
      </c>
      <c r="G54" s="255">
        <v>364.71666666666664</v>
      </c>
      <c r="H54" s="255">
        <v>361.88333333333333</v>
      </c>
      <c r="I54" s="255">
        <v>357.26666666666665</v>
      </c>
      <c r="J54" s="255">
        <v>372.16666666666663</v>
      </c>
      <c r="K54" s="255">
        <v>376.7833333333333</v>
      </c>
      <c r="L54" s="255">
        <v>379.61666666666662</v>
      </c>
      <c r="M54" s="256">
        <v>373.95</v>
      </c>
      <c r="N54" s="256">
        <v>366.5</v>
      </c>
      <c r="O54" s="256">
        <v>9194100</v>
      </c>
      <c r="P54" s="257">
        <v>6.8664169787765296E-3</v>
      </c>
    </row>
    <row r="55" spans="1:16" ht="12.75" customHeight="1">
      <c r="A55" s="248">
        <v>45</v>
      </c>
      <c r="B55" s="261" t="s">
        <v>68</v>
      </c>
      <c r="C55" s="253" t="s">
        <v>92</v>
      </c>
      <c r="D55" s="254">
        <v>45351</v>
      </c>
      <c r="E55" s="253">
        <v>1105.75</v>
      </c>
      <c r="F55" s="253">
        <v>1099.1833333333334</v>
      </c>
      <c r="G55" s="255">
        <v>1088.3666666666668</v>
      </c>
      <c r="H55" s="255">
        <v>1070.9833333333333</v>
      </c>
      <c r="I55" s="255">
        <v>1060.1666666666667</v>
      </c>
      <c r="J55" s="255">
        <v>1116.5666666666668</v>
      </c>
      <c r="K55" s="255">
        <v>1127.3833333333334</v>
      </c>
      <c r="L55" s="255">
        <v>1144.7666666666669</v>
      </c>
      <c r="M55" s="256">
        <v>1110</v>
      </c>
      <c r="N55" s="256">
        <v>1081.8</v>
      </c>
      <c r="O55" s="256">
        <v>16159375</v>
      </c>
      <c r="P55" s="257">
        <v>3.012072194111319E-2</v>
      </c>
    </row>
    <row r="56" spans="1:16" ht="12.75" customHeight="1">
      <c r="A56" s="248">
        <v>46</v>
      </c>
      <c r="B56" s="261" t="s">
        <v>43</v>
      </c>
      <c r="C56" s="253" t="s">
        <v>93</v>
      </c>
      <c r="D56" s="254">
        <v>45351</v>
      </c>
      <c r="E56" s="253">
        <v>1462.45</v>
      </c>
      <c r="F56" s="253">
        <v>1463.2333333333333</v>
      </c>
      <c r="G56" s="255">
        <v>1446.9166666666667</v>
      </c>
      <c r="H56" s="255">
        <v>1431.3833333333334</v>
      </c>
      <c r="I56" s="255">
        <v>1415.0666666666668</v>
      </c>
      <c r="J56" s="255">
        <v>1478.7666666666667</v>
      </c>
      <c r="K56" s="255">
        <v>1495.0833333333333</v>
      </c>
      <c r="L56" s="255">
        <v>1510.6166666666666</v>
      </c>
      <c r="M56" s="256">
        <v>1479.55</v>
      </c>
      <c r="N56" s="256">
        <v>1447.7</v>
      </c>
      <c r="O56" s="256">
        <v>9950200</v>
      </c>
      <c r="P56" s="257">
        <v>2.2578490313961256E-2</v>
      </c>
    </row>
    <row r="57" spans="1:16" ht="12.75" customHeight="1">
      <c r="A57" s="248">
        <v>47</v>
      </c>
      <c r="B57" s="261" t="s">
        <v>45</v>
      </c>
      <c r="C57" s="253" t="s">
        <v>94</v>
      </c>
      <c r="D57" s="254">
        <v>45351</v>
      </c>
      <c r="E57" s="253">
        <v>443.5</v>
      </c>
      <c r="F57" s="253">
        <v>444.76666666666671</v>
      </c>
      <c r="G57" s="255">
        <v>440.08333333333343</v>
      </c>
      <c r="H57" s="255">
        <v>436.66666666666674</v>
      </c>
      <c r="I57" s="255">
        <v>431.98333333333346</v>
      </c>
      <c r="J57" s="255">
        <v>448.18333333333339</v>
      </c>
      <c r="K57" s="255">
        <v>452.86666666666667</v>
      </c>
      <c r="L57" s="255">
        <v>456.28333333333336</v>
      </c>
      <c r="M57" s="256">
        <v>449.45</v>
      </c>
      <c r="N57" s="256">
        <v>441.35</v>
      </c>
      <c r="O57" s="256">
        <v>66702300</v>
      </c>
      <c r="P57" s="257">
        <v>-5.7869134484190544E-2</v>
      </c>
    </row>
    <row r="58" spans="1:16" ht="12.75" customHeight="1">
      <c r="A58" s="248">
        <v>48</v>
      </c>
      <c r="B58" s="261" t="s">
        <v>87</v>
      </c>
      <c r="C58" s="253" t="s">
        <v>95</v>
      </c>
      <c r="D58" s="254">
        <v>45351</v>
      </c>
      <c r="E58" s="253">
        <v>6616.7</v>
      </c>
      <c r="F58" s="253">
        <v>6651</v>
      </c>
      <c r="G58" s="255">
        <v>6567</v>
      </c>
      <c r="H58" s="255">
        <v>6517.3</v>
      </c>
      <c r="I58" s="255">
        <v>6433.3</v>
      </c>
      <c r="J58" s="255">
        <v>6700.7</v>
      </c>
      <c r="K58" s="255">
        <v>6784.7</v>
      </c>
      <c r="L58" s="255">
        <v>6834.4</v>
      </c>
      <c r="M58" s="256">
        <v>6735</v>
      </c>
      <c r="N58" s="256">
        <v>6601.3</v>
      </c>
      <c r="O58" s="256">
        <v>1458750</v>
      </c>
      <c r="P58" s="257">
        <v>1.0599605112750701E-2</v>
      </c>
    </row>
    <row r="59" spans="1:16" ht="12.75" customHeight="1">
      <c r="A59" s="248">
        <v>49</v>
      </c>
      <c r="B59" s="261" t="s">
        <v>59</v>
      </c>
      <c r="C59" s="253" t="s">
        <v>96</v>
      </c>
      <c r="D59" s="254">
        <v>45351</v>
      </c>
      <c r="E59" s="253">
        <v>2554.5</v>
      </c>
      <c r="F59" s="253">
        <v>2550.1</v>
      </c>
      <c r="G59" s="255">
        <v>2532.3999999999996</v>
      </c>
      <c r="H59" s="255">
        <v>2510.2999999999997</v>
      </c>
      <c r="I59" s="255">
        <v>2492.5999999999995</v>
      </c>
      <c r="J59" s="255">
        <v>2572.1999999999998</v>
      </c>
      <c r="K59" s="255">
        <v>2589.8999999999996</v>
      </c>
      <c r="L59" s="255">
        <v>2612</v>
      </c>
      <c r="M59" s="256">
        <v>2567.8000000000002</v>
      </c>
      <c r="N59" s="256">
        <v>2528</v>
      </c>
      <c r="O59" s="256">
        <v>3526250</v>
      </c>
      <c r="P59" s="257">
        <v>5.9910134797803291E-3</v>
      </c>
    </row>
    <row r="60" spans="1:16" ht="12.75" customHeight="1">
      <c r="A60" s="248">
        <v>50</v>
      </c>
      <c r="B60" s="261" t="s">
        <v>45</v>
      </c>
      <c r="C60" s="253" t="s">
        <v>97</v>
      </c>
      <c r="D60" s="254">
        <v>45351</v>
      </c>
      <c r="E60" s="253">
        <v>1005.55</v>
      </c>
      <c r="F60" s="253">
        <v>1010</v>
      </c>
      <c r="G60" s="255">
        <v>998.8</v>
      </c>
      <c r="H60" s="255">
        <v>992.05</v>
      </c>
      <c r="I60" s="255">
        <v>980.84999999999991</v>
      </c>
      <c r="J60" s="255">
        <v>1016.75</v>
      </c>
      <c r="K60" s="255">
        <v>1027.95</v>
      </c>
      <c r="L60" s="255">
        <v>1034.7</v>
      </c>
      <c r="M60" s="256">
        <v>1021.2</v>
      </c>
      <c r="N60" s="256">
        <v>1003.25</v>
      </c>
      <c r="O60" s="256">
        <v>17443000</v>
      </c>
      <c r="P60" s="257">
        <v>1.0953981685406282E-2</v>
      </c>
    </row>
    <row r="61" spans="1:16" ht="12.75" customHeight="1">
      <c r="A61" s="248">
        <v>51</v>
      </c>
      <c r="B61" s="261" t="s">
        <v>45</v>
      </c>
      <c r="C61" s="260" t="s">
        <v>98</v>
      </c>
      <c r="D61" s="254">
        <v>45351</v>
      </c>
      <c r="E61" s="253">
        <v>1080.4000000000001</v>
      </c>
      <c r="F61" s="253">
        <v>1086.3</v>
      </c>
      <c r="G61" s="255">
        <v>1070.8499999999999</v>
      </c>
      <c r="H61" s="255">
        <v>1061.3</v>
      </c>
      <c r="I61" s="255">
        <v>1045.8499999999999</v>
      </c>
      <c r="J61" s="255">
        <v>1095.8499999999999</v>
      </c>
      <c r="K61" s="255">
        <v>1111.3000000000002</v>
      </c>
      <c r="L61" s="255">
        <v>1120.8499999999999</v>
      </c>
      <c r="M61" s="256">
        <v>1101.75</v>
      </c>
      <c r="N61" s="256">
        <v>1076.75</v>
      </c>
      <c r="O61" s="256">
        <v>1756300</v>
      </c>
      <c r="P61" s="257">
        <v>2.3246329526916801E-2</v>
      </c>
    </row>
    <row r="62" spans="1:16" ht="12.75" customHeight="1">
      <c r="A62" s="248">
        <v>52</v>
      </c>
      <c r="B62" s="261" t="s">
        <v>41</v>
      </c>
      <c r="C62" s="258" t="s">
        <v>99</v>
      </c>
      <c r="D62" s="254">
        <v>45351</v>
      </c>
      <c r="E62" s="253">
        <v>293.95</v>
      </c>
      <c r="F62" s="253">
        <v>294.58333333333331</v>
      </c>
      <c r="G62" s="255">
        <v>291.51666666666665</v>
      </c>
      <c r="H62" s="255">
        <v>289.08333333333331</v>
      </c>
      <c r="I62" s="255">
        <v>286.01666666666665</v>
      </c>
      <c r="J62" s="255">
        <v>297.01666666666665</v>
      </c>
      <c r="K62" s="255">
        <v>300.08333333333337</v>
      </c>
      <c r="L62" s="255">
        <v>302.51666666666665</v>
      </c>
      <c r="M62" s="256">
        <v>297.64999999999998</v>
      </c>
      <c r="N62" s="256">
        <v>292.14999999999998</v>
      </c>
      <c r="O62" s="256">
        <v>16822800</v>
      </c>
      <c r="P62" s="257">
        <v>-7.1178157866779983E-3</v>
      </c>
    </row>
    <row r="63" spans="1:16" ht="12.75" customHeight="1">
      <c r="A63" s="248">
        <v>53</v>
      </c>
      <c r="B63" s="261" t="s">
        <v>63</v>
      </c>
      <c r="C63" s="253" t="s">
        <v>100</v>
      </c>
      <c r="D63" s="254">
        <v>45351</v>
      </c>
      <c r="E63" s="253">
        <v>135.19999999999999</v>
      </c>
      <c r="F63" s="253">
        <v>135.63333333333335</v>
      </c>
      <c r="G63" s="255">
        <v>134.3666666666667</v>
      </c>
      <c r="H63" s="255">
        <v>133.53333333333336</v>
      </c>
      <c r="I63" s="255">
        <v>132.26666666666671</v>
      </c>
      <c r="J63" s="255">
        <v>136.4666666666667</v>
      </c>
      <c r="K63" s="255">
        <v>137.73333333333335</v>
      </c>
      <c r="L63" s="255">
        <v>138.56666666666669</v>
      </c>
      <c r="M63" s="256">
        <v>136.9</v>
      </c>
      <c r="N63" s="256">
        <v>134.80000000000001</v>
      </c>
      <c r="O63" s="256">
        <v>44155000</v>
      </c>
      <c r="P63" s="257">
        <v>1.1917039074137733E-2</v>
      </c>
    </row>
    <row r="64" spans="1:16" ht="12.75" customHeight="1">
      <c r="A64" s="248">
        <v>54</v>
      </c>
      <c r="B64" s="261" t="s">
        <v>41</v>
      </c>
      <c r="C64" s="253" t="s">
        <v>101</v>
      </c>
      <c r="D64" s="254">
        <v>45351</v>
      </c>
      <c r="E64" s="253">
        <v>2804.9</v>
      </c>
      <c r="F64" s="253">
        <v>2793.7999999999997</v>
      </c>
      <c r="G64" s="255">
        <v>2759.8499999999995</v>
      </c>
      <c r="H64" s="255">
        <v>2714.7999999999997</v>
      </c>
      <c r="I64" s="255">
        <v>2680.8499999999995</v>
      </c>
      <c r="J64" s="255">
        <v>2838.8499999999995</v>
      </c>
      <c r="K64" s="255">
        <v>2872.7999999999993</v>
      </c>
      <c r="L64" s="255">
        <v>2917.8499999999995</v>
      </c>
      <c r="M64" s="256">
        <v>2827.75</v>
      </c>
      <c r="N64" s="256">
        <v>2748.75</v>
      </c>
      <c r="O64" s="256">
        <v>4558500</v>
      </c>
      <c r="P64" s="257">
        <v>-1.9739439399921041E-4</v>
      </c>
    </row>
    <row r="65" spans="1:16" ht="12.75" customHeight="1">
      <c r="A65" s="248">
        <v>55</v>
      </c>
      <c r="B65" s="261" t="s">
        <v>59</v>
      </c>
      <c r="C65" s="253" t="s">
        <v>102</v>
      </c>
      <c r="D65" s="254">
        <v>45351</v>
      </c>
      <c r="E65" s="253">
        <v>535.9</v>
      </c>
      <c r="F65" s="253">
        <v>538.88333333333333</v>
      </c>
      <c r="G65" s="255">
        <v>532.11666666666667</v>
      </c>
      <c r="H65" s="255">
        <v>528.33333333333337</v>
      </c>
      <c r="I65" s="255">
        <v>521.56666666666672</v>
      </c>
      <c r="J65" s="255">
        <v>542.66666666666663</v>
      </c>
      <c r="K65" s="255">
        <v>549.43333333333328</v>
      </c>
      <c r="L65" s="255">
        <v>553.21666666666658</v>
      </c>
      <c r="M65" s="256">
        <v>545.65</v>
      </c>
      <c r="N65" s="256">
        <v>535.1</v>
      </c>
      <c r="O65" s="256">
        <v>23098750</v>
      </c>
      <c r="P65" s="257">
        <v>2.4789263531499555E-2</v>
      </c>
    </row>
    <row r="66" spans="1:16" ht="12.75" customHeight="1">
      <c r="A66" s="248">
        <v>56</v>
      </c>
      <c r="B66" s="261" t="s">
        <v>49</v>
      </c>
      <c r="C66" s="258" t="s">
        <v>103</v>
      </c>
      <c r="D66" s="254">
        <v>45351</v>
      </c>
      <c r="E66" s="253">
        <v>2087.8000000000002</v>
      </c>
      <c r="F66" s="253">
        <v>2095.8833333333332</v>
      </c>
      <c r="G66" s="255">
        <v>2071.8166666666666</v>
      </c>
      <c r="H66" s="255">
        <v>2055.8333333333335</v>
      </c>
      <c r="I66" s="255">
        <v>2031.7666666666669</v>
      </c>
      <c r="J66" s="255">
        <v>2111.8666666666663</v>
      </c>
      <c r="K66" s="255">
        <v>2135.9333333333329</v>
      </c>
      <c r="L66" s="255">
        <v>2151.9166666666661</v>
      </c>
      <c r="M66" s="256">
        <v>2119.9499999999998</v>
      </c>
      <c r="N66" s="256">
        <v>2079.9</v>
      </c>
      <c r="O66" s="256">
        <v>3299000</v>
      </c>
      <c r="P66" s="257">
        <v>2.735562310030395E-3</v>
      </c>
    </row>
    <row r="67" spans="1:16" ht="12.75" customHeight="1">
      <c r="A67" s="248">
        <v>57</v>
      </c>
      <c r="B67" s="261" t="s">
        <v>39</v>
      </c>
      <c r="C67" s="253" t="s">
        <v>104</v>
      </c>
      <c r="D67" s="254">
        <v>45351</v>
      </c>
      <c r="E67" s="253">
        <v>2309.15</v>
      </c>
      <c r="F67" s="253">
        <v>2325.9499999999998</v>
      </c>
      <c r="G67" s="255">
        <v>2284.8999999999996</v>
      </c>
      <c r="H67" s="255">
        <v>2260.6499999999996</v>
      </c>
      <c r="I67" s="255">
        <v>2219.5999999999995</v>
      </c>
      <c r="J67" s="255">
        <v>2350.1999999999998</v>
      </c>
      <c r="K67" s="255">
        <v>2391.25</v>
      </c>
      <c r="L67" s="255">
        <v>2415.5</v>
      </c>
      <c r="M67" s="256">
        <v>2367</v>
      </c>
      <c r="N67" s="256">
        <v>2301.6999999999998</v>
      </c>
      <c r="O67" s="256">
        <v>3033300</v>
      </c>
      <c r="P67" s="257">
        <v>3.2744592180988293E-3</v>
      </c>
    </row>
    <row r="68" spans="1:16" ht="12.75" customHeight="1">
      <c r="A68" s="248">
        <v>58</v>
      </c>
      <c r="B68" s="261" t="s">
        <v>45</v>
      </c>
      <c r="C68" s="258" t="s">
        <v>105</v>
      </c>
      <c r="D68" s="254">
        <v>45351</v>
      </c>
      <c r="E68" s="253">
        <v>147.15</v>
      </c>
      <c r="F68" s="253">
        <v>146.11666666666667</v>
      </c>
      <c r="G68" s="255">
        <v>144.63333333333335</v>
      </c>
      <c r="H68" s="255">
        <v>142.11666666666667</v>
      </c>
      <c r="I68" s="255">
        <v>140.63333333333335</v>
      </c>
      <c r="J68" s="255">
        <v>148.63333333333335</v>
      </c>
      <c r="K68" s="255">
        <v>150.1166666666667</v>
      </c>
      <c r="L68" s="255">
        <v>152.63333333333335</v>
      </c>
      <c r="M68" s="256">
        <v>147.6</v>
      </c>
      <c r="N68" s="256">
        <v>143.6</v>
      </c>
      <c r="O68" s="256">
        <v>14295000</v>
      </c>
      <c r="P68" s="257">
        <v>-3.0124160390799917E-2</v>
      </c>
    </row>
    <row r="69" spans="1:16" ht="12.75" customHeight="1">
      <c r="A69" s="248">
        <v>59</v>
      </c>
      <c r="B69" s="261" t="s">
        <v>43</v>
      </c>
      <c r="C69" s="253" t="s">
        <v>106</v>
      </c>
      <c r="D69" s="254">
        <v>45351</v>
      </c>
      <c r="E69" s="253">
        <v>3644.4</v>
      </c>
      <c r="F69" s="253">
        <v>3653.15</v>
      </c>
      <c r="G69" s="255">
        <v>3627.25</v>
      </c>
      <c r="H69" s="255">
        <v>3610.1</v>
      </c>
      <c r="I69" s="255">
        <v>3584.2</v>
      </c>
      <c r="J69" s="255">
        <v>3670.3</v>
      </c>
      <c r="K69" s="255">
        <v>3696.2000000000007</v>
      </c>
      <c r="L69" s="255">
        <v>3713.3500000000004</v>
      </c>
      <c r="M69" s="256">
        <v>3679.05</v>
      </c>
      <c r="N69" s="256">
        <v>3636</v>
      </c>
      <c r="O69" s="256">
        <v>3939200</v>
      </c>
      <c r="P69" s="257">
        <v>2.3115682302218065E-2</v>
      </c>
    </row>
    <row r="70" spans="1:16" ht="12.75" customHeight="1">
      <c r="A70" s="248">
        <v>60</v>
      </c>
      <c r="B70" s="261" t="s">
        <v>45</v>
      </c>
      <c r="C70" s="260" t="s">
        <v>107</v>
      </c>
      <c r="D70" s="254">
        <v>45351</v>
      </c>
      <c r="E70" s="253">
        <v>6869.85</v>
      </c>
      <c r="F70" s="253">
        <v>6847.25</v>
      </c>
      <c r="G70" s="255">
        <v>6754.55</v>
      </c>
      <c r="H70" s="255">
        <v>6639.25</v>
      </c>
      <c r="I70" s="255">
        <v>6546.55</v>
      </c>
      <c r="J70" s="255">
        <v>6962.55</v>
      </c>
      <c r="K70" s="255">
        <v>7055.2500000000009</v>
      </c>
      <c r="L70" s="255">
        <v>7170.55</v>
      </c>
      <c r="M70" s="256">
        <v>6939.95</v>
      </c>
      <c r="N70" s="256">
        <v>6731.95</v>
      </c>
      <c r="O70" s="256">
        <v>1531700</v>
      </c>
      <c r="P70" s="257">
        <v>3.0199085283831046E-2</v>
      </c>
    </row>
    <row r="71" spans="1:16" ht="12.75" customHeight="1">
      <c r="A71" s="248">
        <v>61</v>
      </c>
      <c r="B71" s="261" t="s">
        <v>108</v>
      </c>
      <c r="C71" s="253" t="s">
        <v>109</v>
      </c>
      <c r="D71" s="254">
        <v>45351</v>
      </c>
      <c r="E71" s="253">
        <v>898.55</v>
      </c>
      <c r="F71" s="253">
        <v>898.2166666666667</v>
      </c>
      <c r="G71" s="255">
        <v>892.33333333333337</v>
      </c>
      <c r="H71" s="255">
        <v>886.11666666666667</v>
      </c>
      <c r="I71" s="255">
        <v>880.23333333333335</v>
      </c>
      <c r="J71" s="255">
        <v>904.43333333333339</v>
      </c>
      <c r="K71" s="255">
        <v>910.31666666666661</v>
      </c>
      <c r="L71" s="255">
        <v>916.53333333333342</v>
      </c>
      <c r="M71" s="256">
        <v>904.1</v>
      </c>
      <c r="N71" s="256">
        <v>892</v>
      </c>
      <c r="O71" s="256">
        <v>35159850</v>
      </c>
      <c r="P71" s="257">
        <v>6.1381557202889658E-3</v>
      </c>
    </row>
    <row r="72" spans="1:16" ht="12.75" customHeight="1">
      <c r="A72" s="248">
        <v>62</v>
      </c>
      <c r="B72" s="261" t="s">
        <v>43</v>
      </c>
      <c r="C72" s="253" t="s">
        <v>110</v>
      </c>
      <c r="D72" s="254">
        <v>45351</v>
      </c>
      <c r="E72" s="253">
        <v>6428.95</v>
      </c>
      <c r="F72" s="253">
        <v>6421.0666666666666</v>
      </c>
      <c r="G72" s="255">
        <v>6363.8833333333332</v>
      </c>
      <c r="H72" s="255">
        <v>6298.8166666666666</v>
      </c>
      <c r="I72" s="255">
        <v>6241.6333333333332</v>
      </c>
      <c r="J72" s="255">
        <v>6486.1333333333332</v>
      </c>
      <c r="K72" s="255">
        <v>6543.3166666666657</v>
      </c>
      <c r="L72" s="255">
        <v>6608.3833333333332</v>
      </c>
      <c r="M72" s="256">
        <v>6478.25</v>
      </c>
      <c r="N72" s="256">
        <v>6356</v>
      </c>
      <c r="O72" s="256">
        <v>2099750</v>
      </c>
      <c r="P72" s="257">
        <v>6.2626518218623486E-2</v>
      </c>
    </row>
    <row r="73" spans="1:16" ht="12.75" customHeight="1">
      <c r="A73" s="248">
        <v>63</v>
      </c>
      <c r="B73" s="261" t="s">
        <v>56</v>
      </c>
      <c r="C73" s="253" t="s">
        <v>111</v>
      </c>
      <c r="D73" s="254">
        <v>45351</v>
      </c>
      <c r="E73" s="253">
        <v>3917.15</v>
      </c>
      <c r="F73" s="253">
        <v>3929.9</v>
      </c>
      <c r="G73" s="255">
        <v>3895.8500000000004</v>
      </c>
      <c r="H73" s="255">
        <v>3874.55</v>
      </c>
      <c r="I73" s="255">
        <v>3840.5000000000005</v>
      </c>
      <c r="J73" s="255">
        <v>3951.2000000000003</v>
      </c>
      <c r="K73" s="255">
        <v>3985.2500000000005</v>
      </c>
      <c r="L73" s="255">
        <v>4006.55</v>
      </c>
      <c r="M73" s="256">
        <v>3963.95</v>
      </c>
      <c r="N73" s="256">
        <v>3908.6</v>
      </c>
      <c r="O73" s="256">
        <v>3932075</v>
      </c>
      <c r="P73" s="257">
        <v>-1.7147106425790648E-2</v>
      </c>
    </row>
    <row r="74" spans="1:16" ht="12.75" customHeight="1">
      <c r="A74" s="248">
        <v>64</v>
      </c>
      <c r="B74" s="261" t="s">
        <v>56</v>
      </c>
      <c r="C74" s="253" t="s">
        <v>112</v>
      </c>
      <c r="D74" s="254">
        <v>45351</v>
      </c>
      <c r="E74" s="253">
        <v>2910.7</v>
      </c>
      <c r="F74" s="253">
        <v>2925.75</v>
      </c>
      <c r="G74" s="255">
        <v>2888</v>
      </c>
      <c r="H74" s="255">
        <v>2865.3</v>
      </c>
      <c r="I74" s="255">
        <v>2827.55</v>
      </c>
      <c r="J74" s="255">
        <v>2948.45</v>
      </c>
      <c r="K74" s="255">
        <v>2986.2</v>
      </c>
      <c r="L74" s="255">
        <v>3008.8999999999996</v>
      </c>
      <c r="M74" s="256">
        <v>2963.5</v>
      </c>
      <c r="N74" s="256">
        <v>2903.05</v>
      </c>
      <c r="O74" s="256">
        <v>2503325</v>
      </c>
      <c r="P74" s="257">
        <v>2.800677583286279E-2</v>
      </c>
    </row>
    <row r="75" spans="1:16" ht="12.75" customHeight="1">
      <c r="A75" s="248">
        <v>65</v>
      </c>
      <c r="B75" s="261" t="s">
        <v>56</v>
      </c>
      <c r="C75" s="253" t="s">
        <v>113</v>
      </c>
      <c r="D75" s="254">
        <v>45351</v>
      </c>
      <c r="E75" s="253">
        <v>330.55</v>
      </c>
      <c r="F75" s="253">
        <v>331.71666666666664</v>
      </c>
      <c r="G75" s="255">
        <v>328.43333333333328</v>
      </c>
      <c r="H75" s="255">
        <v>326.31666666666666</v>
      </c>
      <c r="I75" s="255">
        <v>323.0333333333333</v>
      </c>
      <c r="J75" s="255">
        <v>333.83333333333326</v>
      </c>
      <c r="K75" s="255">
        <v>337.11666666666667</v>
      </c>
      <c r="L75" s="255">
        <v>339.23333333333323</v>
      </c>
      <c r="M75" s="256">
        <v>335</v>
      </c>
      <c r="N75" s="256">
        <v>329.6</v>
      </c>
      <c r="O75" s="256">
        <v>19479600</v>
      </c>
      <c r="P75" s="257">
        <v>1.4435695538057743E-2</v>
      </c>
    </row>
    <row r="76" spans="1:16" ht="12.75" customHeight="1">
      <c r="A76" s="248">
        <v>66</v>
      </c>
      <c r="B76" s="261" t="s">
        <v>63</v>
      </c>
      <c r="C76" s="253" t="s">
        <v>114</v>
      </c>
      <c r="D76" s="254">
        <v>45351</v>
      </c>
      <c r="E76" s="253">
        <v>152.55000000000001</v>
      </c>
      <c r="F76" s="253">
        <v>153.20000000000002</v>
      </c>
      <c r="G76" s="255">
        <v>151.50000000000003</v>
      </c>
      <c r="H76" s="255">
        <v>150.45000000000002</v>
      </c>
      <c r="I76" s="255">
        <v>148.75000000000003</v>
      </c>
      <c r="J76" s="255">
        <v>154.25000000000003</v>
      </c>
      <c r="K76" s="255">
        <v>155.95000000000002</v>
      </c>
      <c r="L76" s="255">
        <v>157.00000000000003</v>
      </c>
      <c r="M76" s="256">
        <v>154.9</v>
      </c>
      <c r="N76" s="256">
        <v>152.15</v>
      </c>
      <c r="O76" s="256">
        <v>97485000</v>
      </c>
      <c r="P76" s="257">
        <v>4.8676850258175558E-2</v>
      </c>
    </row>
    <row r="77" spans="1:16" ht="12.75" customHeight="1">
      <c r="A77" s="248">
        <v>67</v>
      </c>
      <c r="B77" s="261" t="s">
        <v>84</v>
      </c>
      <c r="C77" s="253" t="s">
        <v>115</v>
      </c>
      <c r="D77" s="254">
        <v>45351</v>
      </c>
      <c r="E77" s="253">
        <v>179.85</v>
      </c>
      <c r="F77" s="253">
        <v>180.76666666666665</v>
      </c>
      <c r="G77" s="255">
        <v>178.18333333333331</v>
      </c>
      <c r="H77" s="255">
        <v>176.51666666666665</v>
      </c>
      <c r="I77" s="255">
        <v>173.93333333333331</v>
      </c>
      <c r="J77" s="255">
        <v>182.43333333333331</v>
      </c>
      <c r="K77" s="255">
        <v>185.01666666666668</v>
      </c>
      <c r="L77" s="255">
        <v>186.68333333333331</v>
      </c>
      <c r="M77" s="256">
        <v>183.35</v>
      </c>
      <c r="N77" s="256">
        <v>179.1</v>
      </c>
      <c r="O77" s="256">
        <v>136993800</v>
      </c>
      <c r="P77" s="257">
        <v>2.3096897635643023E-2</v>
      </c>
    </row>
    <row r="78" spans="1:16" ht="12.75" customHeight="1">
      <c r="A78" s="248">
        <v>68</v>
      </c>
      <c r="B78" s="261" t="s">
        <v>43</v>
      </c>
      <c r="C78" s="253" t="s">
        <v>116</v>
      </c>
      <c r="D78" s="254">
        <v>45351</v>
      </c>
      <c r="E78" s="253">
        <v>899.25</v>
      </c>
      <c r="F78" s="253">
        <v>905.65</v>
      </c>
      <c r="G78" s="255">
        <v>889.59999999999991</v>
      </c>
      <c r="H78" s="255">
        <v>879.94999999999993</v>
      </c>
      <c r="I78" s="255">
        <v>863.89999999999986</v>
      </c>
      <c r="J78" s="255">
        <v>915.3</v>
      </c>
      <c r="K78" s="255">
        <v>931.34999999999991</v>
      </c>
      <c r="L78" s="255">
        <v>941</v>
      </c>
      <c r="M78" s="256">
        <v>921.7</v>
      </c>
      <c r="N78" s="256">
        <v>896</v>
      </c>
      <c r="O78" s="256">
        <v>15466425</v>
      </c>
      <c r="P78" s="257">
        <v>-6.2884292901062046E-3</v>
      </c>
    </row>
    <row r="79" spans="1:16" ht="12.75" customHeight="1">
      <c r="A79" s="248">
        <v>69</v>
      </c>
      <c r="B79" s="261" t="s">
        <v>117</v>
      </c>
      <c r="C79" s="253" t="s">
        <v>118</v>
      </c>
      <c r="D79" s="254">
        <v>45351</v>
      </c>
      <c r="E79" s="253">
        <v>88.2</v>
      </c>
      <c r="F79" s="253">
        <v>88.399999999999991</v>
      </c>
      <c r="G79" s="255">
        <v>87.499999999999986</v>
      </c>
      <c r="H79" s="255">
        <v>86.8</v>
      </c>
      <c r="I79" s="255">
        <v>85.899999999999991</v>
      </c>
      <c r="J79" s="255">
        <v>89.09999999999998</v>
      </c>
      <c r="K79" s="255">
        <v>89.999999999999986</v>
      </c>
      <c r="L79" s="255">
        <v>90.699999999999974</v>
      </c>
      <c r="M79" s="256">
        <v>89.3</v>
      </c>
      <c r="N79" s="256">
        <v>87.7</v>
      </c>
      <c r="O79" s="256">
        <v>221366250</v>
      </c>
      <c r="P79" s="257">
        <v>-2.560166386055264E-2</v>
      </c>
    </row>
    <row r="80" spans="1:16" ht="12.75" customHeight="1">
      <c r="A80" s="248">
        <v>70</v>
      </c>
      <c r="B80" s="261" t="s">
        <v>45</v>
      </c>
      <c r="C80" s="259" t="s">
        <v>119</v>
      </c>
      <c r="D80" s="254">
        <v>45351</v>
      </c>
      <c r="E80" s="253">
        <v>674.4</v>
      </c>
      <c r="F80" s="253">
        <v>674.51666666666665</v>
      </c>
      <c r="G80" s="255">
        <v>670.43333333333328</v>
      </c>
      <c r="H80" s="255">
        <v>666.46666666666658</v>
      </c>
      <c r="I80" s="255">
        <v>662.38333333333321</v>
      </c>
      <c r="J80" s="255">
        <v>678.48333333333335</v>
      </c>
      <c r="K80" s="255">
        <v>682.56666666666683</v>
      </c>
      <c r="L80" s="255">
        <v>686.53333333333342</v>
      </c>
      <c r="M80" s="256">
        <v>678.6</v>
      </c>
      <c r="N80" s="256">
        <v>670.55</v>
      </c>
      <c r="O80" s="256">
        <v>8348600</v>
      </c>
      <c r="P80" s="257">
        <v>-2.1782178217821781E-2</v>
      </c>
    </row>
    <row r="81" spans="1:16" ht="12.75" customHeight="1">
      <c r="A81" s="248">
        <v>71</v>
      </c>
      <c r="B81" s="261" t="s">
        <v>59</v>
      </c>
      <c r="C81" s="253" t="s">
        <v>120</v>
      </c>
      <c r="D81" s="254">
        <v>45351</v>
      </c>
      <c r="E81" s="253">
        <v>1249.6500000000001</v>
      </c>
      <c r="F81" s="253">
        <v>1250.5999999999999</v>
      </c>
      <c r="G81" s="255">
        <v>1237.6499999999999</v>
      </c>
      <c r="H81" s="255">
        <v>1225.6499999999999</v>
      </c>
      <c r="I81" s="255">
        <v>1212.6999999999998</v>
      </c>
      <c r="J81" s="255">
        <v>1262.5999999999999</v>
      </c>
      <c r="K81" s="255">
        <v>1275.5499999999997</v>
      </c>
      <c r="L81" s="255">
        <v>1287.55</v>
      </c>
      <c r="M81" s="256">
        <v>1263.55</v>
      </c>
      <c r="N81" s="256">
        <v>1238.5999999999999</v>
      </c>
      <c r="O81" s="256">
        <v>6438500</v>
      </c>
      <c r="P81" s="257">
        <v>-2.807759076156691E-2</v>
      </c>
    </row>
    <row r="82" spans="1:16" ht="12.75" customHeight="1">
      <c r="A82" s="248">
        <v>72</v>
      </c>
      <c r="B82" s="261" t="s">
        <v>108</v>
      </c>
      <c r="C82" s="253" t="s">
        <v>121</v>
      </c>
      <c r="D82" s="254">
        <v>45351</v>
      </c>
      <c r="E82" s="253">
        <v>2467.1999999999998</v>
      </c>
      <c r="F82" s="253">
        <v>2449.0333333333333</v>
      </c>
      <c r="G82" s="255">
        <v>2416.1666666666665</v>
      </c>
      <c r="H82" s="255">
        <v>2365.1333333333332</v>
      </c>
      <c r="I82" s="255">
        <v>2332.2666666666664</v>
      </c>
      <c r="J82" s="255">
        <v>2500.0666666666666</v>
      </c>
      <c r="K82" s="255">
        <v>2532.9333333333334</v>
      </c>
      <c r="L82" s="255">
        <v>2583.9666666666667</v>
      </c>
      <c r="M82" s="256">
        <v>2481.9</v>
      </c>
      <c r="N82" s="256">
        <v>2398</v>
      </c>
      <c r="O82" s="256">
        <v>5011725</v>
      </c>
      <c r="P82" s="257">
        <v>1.3286514188099079E-3</v>
      </c>
    </row>
    <row r="83" spans="1:16" ht="12.75" customHeight="1">
      <c r="A83" s="248">
        <v>73</v>
      </c>
      <c r="B83" s="261" t="s">
        <v>43</v>
      </c>
      <c r="C83" s="253" t="s">
        <v>122</v>
      </c>
      <c r="D83" s="254">
        <v>45351</v>
      </c>
      <c r="E83" s="253">
        <v>466.2</v>
      </c>
      <c r="F83" s="253">
        <v>465.86666666666662</v>
      </c>
      <c r="G83" s="255">
        <v>460.83333333333326</v>
      </c>
      <c r="H83" s="255">
        <v>455.46666666666664</v>
      </c>
      <c r="I83" s="255">
        <v>450.43333333333328</v>
      </c>
      <c r="J83" s="255">
        <v>471.23333333333323</v>
      </c>
      <c r="K83" s="255">
        <v>476.26666666666665</v>
      </c>
      <c r="L83" s="255">
        <v>481.63333333333321</v>
      </c>
      <c r="M83" s="256">
        <v>470.9</v>
      </c>
      <c r="N83" s="256">
        <v>460.5</v>
      </c>
      <c r="O83" s="256">
        <v>11364000</v>
      </c>
      <c r="P83" s="257">
        <v>-1.0548523206751054E-3</v>
      </c>
    </row>
    <row r="84" spans="1:16" ht="12.75" customHeight="1">
      <c r="A84" s="248">
        <v>74</v>
      </c>
      <c r="B84" s="261" t="s">
        <v>49</v>
      </c>
      <c r="C84" s="253" t="s">
        <v>123</v>
      </c>
      <c r="D84" s="254">
        <v>45351</v>
      </c>
      <c r="E84" s="253">
        <v>2191.35</v>
      </c>
      <c r="F84" s="253">
        <v>2200.0833333333335</v>
      </c>
      <c r="G84" s="255">
        <v>2170.166666666667</v>
      </c>
      <c r="H84" s="255">
        <v>2148.9833333333336</v>
      </c>
      <c r="I84" s="255">
        <v>2119.0666666666671</v>
      </c>
      <c r="J84" s="255">
        <v>2221.2666666666669</v>
      </c>
      <c r="K84" s="255">
        <v>2251.1833333333338</v>
      </c>
      <c r="L84" s="255">
        <v>2272.3666666666668</v>
      </c>
      <c r="M84" s="256">
        <v>2230</v>
      </c>
      <c r="N84" s="256">
        <v>2178.9</v>
      </c>
      <c r="O84" s="256">
        <v>8907021</v>
      </c>
      <c r="P84" s="257">
        <v>4.8431361997524616E-3</v>
      </c>
    </row>
    <row r="85" spans="1:16" ht="12.75" customHeight="1">
      <c r="A85" s="248">
        <v>75</v>
      </c>
      <c r="B85" s="261" t="s">
        <v>84</v>
      </c>
      <c r="C85" s="253" t="s">
        <v>124</v>
      </c>
      <c r="D85" s="254">
        <v>45351</v>
      </c>
      <c r="E85" s="253">
        <v>578.20000000000005</v>
      </c>
      <c r="F85" s="253">
        <v>574.65000000000009</v>
      </c>
      <c r="G85" s="255">
        <v>568.45000000000016</v>
      </c>
      <c r="H85" s="255">
        <v>558.70000000000005</v>
      </c>
      <c r="I85" s="255">
        <v>552.50000000000011</v>
      </c>
      <c r="J85" s="255">
        <v>584.4000000000002</v>
      </c>
      <c r="K85" s="255">
        <v>590.6</v>
      </c>
      <c r="L85" s="255">
        <v>600.35000000000025</v>
      </c>
      <c r="M85" s="256">
        <v>580.85</v>
      </c>
      <c r="N85" s="256">
        <v>564.9</v>
      </c>
      <c r="O85" s="256">
        <v>8828750</v>
      </c>
      <c r="P85" s="257">
        <v>5.9079322237216972E-2</v>
      </c>
    </row>
    <row r="86" spans="1:16" ht="12.75" customHeight="1">
      <c r="A86" s="248">
        <v>76</v>
      </c>
      <c r="B86" s="261" t="s">
        <v>45</v>
      </c>
      <c r="C86" s="260" t="s">
        <v>125</v>
      </c>
      <c r="D86" s="254">
        <v>45351</v>
      </c>
      <c r="E86" s="253">
        <v>3046.25</v>
      </c>
      <c r="F86" s="253">
        <v>3041.75</v>
      </c>
      <c r="G86" s="255">
        <v>3014.5</v>
      </c>
      <c r="H86" s="255">
        <v>2982.75</v>
      </c>
      <c r="I86" s="255">
        <v>2955.5</v>
      </c>
      <c r="J86" s="255">
        <v>3073.5</v>
      </c>
      <c r="K86" s="255">
        <v>3100.75</v>
      </c>
      <c r="L86" s="255">
        <v>3132.5</v>
      </c>
      <c r="M86" s="256">
        <v>3069</v>
      </c>
      <c r="N86" s="256">
        <v>3010</v>
      </c>
      <c r="O86" s="256">
        <v>9080700</v>
      </c>
      <c r="P86" s="257">
        <v>-2.438783244899977E-3</v>
      </c>
    </row>
    <row r="87" spans="1:16" ht="12.75" customHeight="1">
      <c r="A87" s="248">
        <v>77</v>
      </c>
      <c r="B87" s="261" t="s">
        <v>41</v>
      </c>
      <c r="C87" s="253" t="s">
        <v>126</v>
      </c>
      <c r="D87" s="254">
        <v>45351</v>
      </c>
      <c r="E87" s="253">
        <v>1427.45</v>
      </c>
      <c r="F87" s="253">
        <v>1428.7666666666667</v>
      </c>
      <c r="G87" s="255">
        <v>1418.9833333333333</v>
      </c>
      <c r="H87" s="255">
        <v>1410.5166666666667</v>
      </c>
      <c r="I87" s="255">
        <v>1400.7333333333333</v>
      </c>
      <c r="J87" s="255">
        <v>1437.2333333333333</v>
      </c>
      <c r="K87" s="255">
        <v>1447.0166666666667</v>
      </c>
      <c r="L87" s="255">
        <v>1455.4833333333333</v>
      </c>
      <c r="M87" s="256">
        <v>1438.55</v>
      </c>
      <c r="N87" s="256">
        <v>1420.3</v>
      </c>
      <c r="O87" s="256">
        <v>4375500</v>
      </c>
      <c r="P87" s="257">
        <v>8.9934278796264273E-3</v>
      </c>
    </row>
    <row r="88" spans="1:16" ht="12.75" customHeight="1">
      <c r="A88" s="248">
        <v>78</v>
      </c>
      <c r="B88" s="261" t="s">
        <v>87</v>
      </c>
      <c r="C88" s="253" t="s">
        <v>127</v>
      </c>
      <c r="D88" s="254">
        <v>45351</v>
      </c>
      <c r="E88" s="253">
        <v>1668.2</v>
      </c>
      <c r="F88" s="253">
        <v>1676.0666666666666</v>
      </c>
      <c r="G88" s="255">
        <v>1658.1333333333332</v>
      </c>
      <c r="H88" s="255">
        <v>1648.0666666666666</v>
      </c>
      <c r="I88" s="255">
        <v>1630.1333333333332</v>
      </c>
      <c r="J88" s="255">
        <v>1686.1333333333332</v>
      </c>
      <c r="K88" s="255">
        <v>1704.0666666666666</v>
      </c>
      <c r="L88" s="255">
        <v>1714.1333333333332</v>
      </c>
      <c r="M88" s="256">
        <v>1694</v>
      </c>
      <c r="N88" s="256">
        <v>1666</v>
      </c>
      <c r="O88" s="256">
        <v>13771100</v>
      </c>
      <c r="P88" s="257">
        <v>-7.0159499293357564E-3</v>
      </c>
    </row>
    <row r="89" spans="1:16" ht="12.75" customHeight="1">
      <c r="A89" s="248">
        <v>79</v>
      </c>
      <c r="B89" s="261" t="s">
        <v>68</v>
      </c>
      <c r="C89" s="253" t="s">
        <v>128</v>
      </c>
      <c r="D89" s="254">
        <v>45351</v>
      </c>
      <c r="E89" s="253">
        <v>3815.8</v>
      </c>
      <c r="F89" s="253">
        <v>3811.9500000000003</v>
      </c>
      <c r="G89" s="255">
        <v>3784.9500000000007</v>
      </c>
      <c r="H89" s="255">
        <v>3754.1000000000004</v>
      </c>
      <c r="I89" s="255">
        <v>3727.1000000000008</v>
      </c>
      <c r="J89" s="255">
        <v>3842.8000000000006</v>
      </c>
      <c r="K89" s="255">
        <v>3869.7999999999997</v>
      </c>
      <c r="L89" s="255">
        <v>3900.6500000000005</v>
      </c>
      <c r="M89" s="256">
        <v>3838.95</v>
      </c>
      <c r="N89" s="256">
        <v>3781.1</v>
      </c>
      <c r="O89" s="256">
        <v>3003600</v>
      </c>
      <c r="P89" s="257">
        <v>-1.9296698991086297E-2</v>
      </c>
    </row>
    <row r="90" spans="1:16" ht="12.75" customHeight="1">
      <c r="A90" s="248">
        <v>80</v>
      </c>
      <c r="B90" s="261" t="s">
        <v>63</v>
      </c>
      <c r="C90" s="253" t="s">
        <v>129</v>
      </c>
      <c r="D90" s="254">
        <v>45351</v>
      </c>
      <c r="E90" s="253">
        <v>1425.1</v>
      </c>
      <c r="F90" s="253">
        <v>1428.5166666666664</v>
      </c>
      <c r="G90" s="255">
        <v>1418.7333333333329</v>
      </c>
      <c r="H90" s="255">
        <v>1412.3666666666666</v>
      </c>
      <c r="I90" s="255">
        <v>1402.583333333333</v>
      </c>
      <c r="J90" s="255">
        <v>1434.8833333333328</v>
      </c>
      <c r="K90" s="255">
        <v>1444.6666666666665</v>
      </c>
      <c r="L90" s="255">
        <v>1451.0333333333326</v>
      </c>
      <c r="M90" s="256">
        <v>1438.3</v>
      </c>
      <c r="N90" s="256">
        <v>1422.15</v>
      </c>
      <c r="O90" s="256">
        <v>228654250</v>
      </c>
      <c r="P90" s="257">
        <v>-5.0140009094607856E-3</v>
      </c>
    </row>
    <row r="91" spans="1:16" ht="12.75" customHeight="1">
      <c r="A91" s="248">
        <v>81</v>
      </c>
      <c r="B91" s="261" t="s">
        <v>68</v>
      </c>
      <c r="C91" s="253" t="s">
        <v>130</v>
      </c>
      <c r="D91" s="254">
        <v>45351</v>
      </c>
      <c r="E91" s="253">
        <v>580.5</v>
      </c>
      <c r="F91" s="253">
        <v>580.25</v>
      </c>
      <c r="G91" s="255">
        <v>576.54999999999995</v>
      </c>
      <c r="H91" s="255">
        <v>572.59999999999991</v>
      </c>
      <c r="I91" s="255">
        <v>568.89999999999986</v>
      </c>
      <c r="J91" s="255">
        <v>584.20000000000005</v>
      </c>
      <c r="K91" s="255">
        <v>587.90000000000009</v>
      </c>
      <c r="L91" s="255">
        <v>591.85000000000014</v>
      </c>
      <c r="M91" s="256">
        <v>583.95000000000005</v>
      </c>
      <c r="N91" s="256">
        <v>576.29999999999995</v>
      </c>
      <c r="O91" s="256">
        <v>33804100</v>
      </c>
      <c r="P91" s="257">
        <v>1.7852411234764175E-2</v>
      </c>
    </row>
    <row r="92" spans="1:16" ht="12.75" customHeight="1">
      <c r="A92" s="248">
        <v>82</v>
      </c>
      <c r="B92" s="261" t="s">
        <v>56</v>
      </c>
      <c r="C92" s="253" t="s">
        <v>131</v>
      </c>
      <c r="D92" s="254">
        <v>45351</v>
      </c>
      <c r="E92" s="253">
        <v>4507.3</v>
      </c>
      <c r="F92" s="253">
        <v>4535.7833333333338</v>
      </c>
      <c r="G92" s="255">
        <v>4463.7166666666672</v>
      </c>
      <c r="H92" s="255">
        <v>4420.1333333333332</v>
      </c>
      <c r="I92" s="255">
        <v>4348.0666666666666</v>
      </c>
      <c r="J92" s="255">
        <v>4579.3666666666677</v>
      </c>
      <c r="K92" s="255">
        <v>4651.4333333333352</v>
      </c>
      <c r="L92" s="255">
        <v>4695.0166666666682</v>
      </c>
      <c r="M92" s="256">
        <v>4607.8500000000004</v>
      </c>
      <c r="N92" s="256">
        <v>4492.2</v>
      </c>
      <c r="O92" s="256">
        <v>4162200</v>
      </c>
      <c r="P92" s="257">
        <v>1.7603051195540561E-2</v>
      </c>
    </row>
    <row r="93" spans="1:16" ht="12.75" customHeight="1">
      <c r="A93" s="248">
        <v>83</v>
      </c>
      <c r="B93" s="261" t="s">
        <v>132</v>
      </c>
      <c r="C93" s="253" t="s">
        <v>133</v>
      </c>
      <c r="D93" s="254">
        <v>45351</v>
      </c>
      <c r="E93" s="253">
        <v>517.79999999999995</v>
      </c>
      <c r="F93" s="253">
        <v>519.54999999999995</v>
      </c>
      <c r="G93" s="255">
        <v>514.69999999999993</v>
      </c>
      <c r="H93" s="255">
        <v>511.6</v>
      </c>
      <c r="I93" s="255">
        <v>506.75</v>
      </c>
      <c r="J93" s="255">
        <v>522.64999999999986</v>
      </c>
      <c r="K93" s="255">
        <v>527.49999999999977</v>
      </c>
      <c r="L93" s="255">
        <v>530.5999999999998</v>
      </c>
      <c r="M93" s="256">
        <v>524.4</v>
      </c>
      <c r="N93" s="256">
        <v>516.45000000000005</v>
      </c>
      <c r="O93" s="256">
        <v>51675400</v>
      </c>
      <c r="P93" s="257">
        <v>3.3979494649560196E-2</v>
      </c>
    </row>
    <row r="94" spans="1:16" ht="12.75" customHeight="1">
      <c r="A94" s="248">
        <v>84</v>
      </c>
      <c r="B94" s="261" t="s">
        <v>132</v>
      </c>
      <c r="C94" s="259" t="s">
        <v>134</v>
      </c>
      <c r="D94" s="254">
        <v>45351</v>
      </c>
      <c r="E94" s="253">
        <v>262.85000000000002</v>
      </c>
      <c r="F94" s="253">
        <v>263.05</v>
      </c>
      <c r="G94" s="255">
        <v>260.10000000000002</v>
      </c>
      <c r="H94" s="255">
        <v>257.35000000000002</v>
      </c>
      <c r="I94" s="255">
        <v>254.40000000000003</v>
      </c>
      <c r="J94" s="255">
        <v>265.8</v>
      </c>
      <c r="K94" s="255">
        <v>268.74999999999994</v>
      </c>
      <c r="L94" s="255">
        <v>271.5</v>
      </c>
      <c r="M94" s="256">
        <v>266</v>
      </c>
      <c r="N94" s="256">
        <v>260.3</v>
      </c>
      <c r="O94" s="256">
        <v>32499600</v>
      </c>
      <c r="P94" s="257">
        <v>-1.2560386473429951E-2</v>
      </c>
    </row>
    <row r="95" spans="1:16" ht="12.75" customHeight="1">
      <c r="A95" s="248">
        <v>85</v>
      </c>
      <c r="B95" s="261" t="s">
        <v>84</v>
      </c>
      <c r="C95" s="253" t="s">
        <v>135</v>
      </c>
      <c r="D95" s="254">
        <v>45351</v>
      </c>
      <c r="E95" s="253">
        <v>527.5</v>
      </c>
      <c r="F95" s="253">
        <v>530.11666666666667</v>
      </c>
      <c r="G95" s="255">
        <v>519.38333333333333</v>
      </c>
      <c r="H95" s="255">
        <v>511.26666666666665</v>
      </c>
      <c r="I95" s="255">
        <v>500.5333333333333</v>
      </c>
      <c r="J95" s="255">
        <v>538.23333333333335</v>
      </c>
      <c r="K95" s="255">
        <v>548.9666666666667</v>
      </c>
      <c r="L95" s="255">
        <v>557.08333333333337</v>
      </c>
      <c r="M95" s="256">
        <v>540.85</v>
      </c>
      <c r="N95" s="256">
        <v>522</v>
      </c>
      <c r="O95" s="256">
        <v>35937000</v>
      </c>
      <c r="P95" s="257">
        <v>1.3246041412911084E-2</v>
      </c>
    </row>
    <row r="96" spans="1:16" ht="12.75" customHeight="1">
      <c r="A96" s="248">
        <v>86</v>
      </c>
      <c r="B96" s="261" t="s">
        <v>59</v>
      </c>
      <c r="C96" s="253" t="s">
        <v>136</v>
      </c>
      <c r="D96" s="254">
        <v>45351</v>
      </c>
      <c r="E96" s="253">
        <v>2394.65</v>
      </c>
      <c r="F96" s="253">
        <v>2393.5500000000002</v>
      </c>
      <c r="G96" s="255">
        <v>2385.3000000000002</v>
      </c>
      <c r="H96" s="255">
        <v>2375.9499999999998</v>
      </c>
      <c r="I96" s="255">
        <v>2367.6999999999998</v>
      </c>
      <c r="J96" s="255">
        <v>2402.9000000000005</v>
      </c>
      <c r="K96" s="255">
        <v>2411.1500000000005</v>
      </c>
      <c r="L96" s="255">
        <v>2420.5000000000009</v>
      </c>
      <c r="M96" s="256">
        <v>2401.8000000000002</v>
      </c>
      <c r="N96" s="256">
        <v>2384.1999999999998</v>
      </c>
      <c r="O96" s="256">
        <v>12518700</v>
      </c>
      <c r="P96" s="257">
        <v>1.5748989825227593E-2</v>
      </c>
    </row>
    <row r="97" spans="1:16" ht="12.75" customHeight="1">
      <c r="A97" s="248">
        <v>87</v>
      </c>
      <c r="B97" s="261" t="s">
        <v>63</v>
      </c>
      <c r="C97" s="253" t="s">
        <v>138</v>
      </c>
      <c r="D97" s="254">
        <v>45351</v>
      </c>
      <c r="E97" s="253">
        <v>1062.55</v>
      </c>
      <c r="F97" s="253">
        <v>1064.3833333333334</v>
      </c>
      <c r="G97" s="255">
        <v>1057.3166666666668</v>
      </c>
      <c r="H97" s="255">
        <v>1052.0833333333335</v>
      </c>
      <c r="I97" s="255">
        <v>1045.0166666666669</v>
      </c>
      <c r="J97" s="255">
        <v>1069.6166666666668</v>
      </c>
      <c r="K97" s="255">
        <v>1076.6833333333334</v>
      </c>
      <c r="L97" s="255">
        <v>1081.9166666666667</v>
      </c>
      <c r="M97" s="256">
        <v>1071.45</v>
      </c>
      <c r="N97" s="256">
        <v>1059.1500000000001</v>
      </c>
      <c r="O97" s="256">
        <v>79793700</v>
      </c>
      <c r="P97" s="257">
        <v>-3.813991950114335E-2</v>
      </c>
    </row>
    <row r="98" spans="1:16" ht="12.75" customHeight="1">
      <c r="A98" s="248">
        <v>88</v>
      </c>
      <c r="B98" s="261" t="s">
        <v>68</v>
      </c>
      <c r="C98" s="253" t="s">
        <v>139</v>
      </c>
      <c r="D98" s="254">
        <v>45351</v>
      </c>
      <c r="E98" s="253">
        <v>1640.1</v>
      </c>
      <c r="F98" s="253">
        <v>1639.8500000000001</v>
      </c>
      <c r="G98" s="255">
        <v>1624.3000000000002</v>
      </c>
      <c r="H98" s="255">
        <v>1608.5</v>
      </c>
      <c r="I98" s="255">
        <v>1592.95</v>
      </c>
      <c r="J98" s="255">
        <v>1655.6500000000003</v>
      </c>
      <c r="K98" s="255">
        <v>1671.2</v>
      </c>
      <c r="L98" s="255">
        <v>1687.0000000000005</v>
      </c>
      <c r="M98" s="256">
        <v>1655.4</v>
      </c>
      <c r="N98" s="256">
        <v>1624.05</v>
      </c>
      <c r="O98" s="256">
        <v>3112000</v>
      </c>
      <c r="P98" s="257">
        <v>5.9802812348472602E-3</v>
      </c>
    </row>
    <row r="99" spans="1:16" ht="12.75" customHeight="1">
      <c r="A99" s="248">
        <v>89</v>
      </c>
      <c r="B99" s="261" t="s">
        <v>68</v>
      </c>
      <c r="C99" s="253" t="s">
        <v>140</v>
      </c>
      <c r="D99" s="254">
        <v>45351</v>
      </c>
      <c r="E99" s="253">
        <v>522.04999999999995</v>
      </c>
      <c r="F99" s="253">
        <v>522.15</v>
      </c>
      <c r="G99" s="255">
        <v>518.54999999999995</v>
      </c>
      <c r="H99" s="255">
        <v>515.04999999999995</v>
      </c>
      <c r="I99" s="255">
        <v>511.44999999999993</v>
      </c>
      <c r="J99" s="255">
        <v>525.65</v>
      </c>
      <c r="K99" s="255">
        <v>529.25000000000011</v>
      </c>
      <c r="L99" s="255">
        <v>532.75</v>
      </c>
      <c r="M99" s="256">
        <v>525.75</v>
      </c>
      <c r="N99" s="256">
        <v>518.65</v>
      </c>
      <c r="O99" s="256">
        <v>12864000</v>
      </c>
      <c r="P99" s="257">
        <v>7.874015748031496E-3</v>
      </c>
    </row>
    <row r="100" spans="1:16" ht="12.75" customHeight="1">
      <c r="A100" s="248">
        <v>90</v>
      </c>
      <c r="B100" s="261" t="s">
        <v>79</v>
      </c>
      <c r="C100" s="253" t="s">
        <v>141</v>
      </c>
      <c r="D100" s="254">
        <v>45351</v>
      </c>
      <c r="E100" s="253">
        <v>17.55</v>
      </c>
      <c r="F100" s="253">
        <v>17.566666666666666</v>
      </c>
      <c r="G100" s="255">
        <v>16.733333333333334</v>
      </c>
      <c r="H100" s="255">
        <v>15.916666666666668</v>
      </c>
      <c r="I100" s="255">
        <v>15.083333333333336</v>
      </c>
      <c r="J100" s="255">
        <v>18.383333333333333</v>
      </c>
      <c r="K100" s="255">
        <v>19.216666666666669</v>
      </c>
      <c r="L100" s="255">
        <v>20.033333333333331</v>
      </c>
      <c r="M100" s="256">
        <v>18.399999999999999</v>
      </c>
      <c r="N100" s="256">
        <v>16.75</v>
      </c>
      <c r="O100" s="256">
        <v>2219280000</v>
      </c>
      <c r="P100" s="257">
        <v>8.4692082111436945E-2</v>
      </c>
    </row>
    <row r="101" spans="1:16" ht="12.75" customHeight="1">
      <c r="A101" s="248">
        <v>91</v>
      </c>
      <c r="B101" s="261" t="s">
        <v>68</v>
      </c>
      <c r="C101" s="253" t="s">
        <v>142</v>
      </c>
      <c r="D101" s="254">
        <v>45351</v>
      </c>
      <c r="E101" s="253">
        <v>118.8</v>
      </c>
      <c r="F101" s="253">
        <v>118.58333333333333</v>
      </c>
      <c r="G101" s="255">
        <v>117.21666666666665</v>
      </c>
      <c r="H101" s="255">
        <v>115.63333333333333</v>
      </c>
      <c r="I101" s="255">
        <v>114.26666666666665</v>
      </c>
      <c r="J101" s="255">
        <v>120.16666666666666</v>
      </c>
      <c r="K101" s="255">
        <v>121.53333333333333</v>
      </c>
      <c r="L101" s="255">
        <v>123.11666666666666</v>
      </c>
      <c r="M101" s="256">
        <v>119.95</v>
      </c>
      <c r="N101" s="256">
        <v>117</v>
      </c>
      <c r="O101" s="256">
        <v>72310000</v>
      </c>
      <c r="P101" s="257">
        <v>5.9821925431274344E-3</v>
      </c>
    </row>
    <row r="102" spans="1:16" ht="12.75" customHeight="1">
      <c r="A102" s="248">
        <v>92</v>
      </c>
      <c r="B102" s="261" t="s">
        <v>63</v>
      </c>
      <c r="C102" s="259" t="s">
        <v>143</v>
      </c>
      <c r="D102" s="254">
        <v>45351</v>
      </c>
      <c r="E102" s="253">
        <v>83</v>
      </c>
      <c r="F102" s="253">
        <v>82.850000000000009</v>
      </c>
      <c r="G102" s="255">
        <v>81.700000000000017</v>
      </c>
      <c r="H102" s="255">
        <v>80.400000000000006</v>
      </c>
      <c r="I102" s="255">
        <v>79.250000000000014</v>
      </c>
      <c r="J102" s="255">
        <v>84.15000000000002</v>
      </c>
      <c r="K102" s="255">
        <v>85.300000000000026</v>
      </c>
      <c r="L102" s="255">
        <v>86.600000000000023</v>
      </c>
      <c r="M102" s="256">
        <v>84</v>
      </c>
      <c r="N102" s="256">
        <v>81.55</v>
      </c>
      <c r="O102" s="256">
        <v>394185000</v>
      </c>
      <c r="P102" s="257">
        <v>1.9826895946924925E-3</v>
      </c>
    </row>
    <row r="103" spans="1:16" ht="12.75" customHeight="1">
      <c r="A103" s="248">
        <v>93</v>
      </c>
      <c r="B103" s="261" t="s">
        <v>45</v>
      </c>
      <c r="C103" s="253" t="s">
        <v>144</v>
      </c>
      <c r="D103" s="254">
        <v>45351</v>
      </c>
      <c r="E103" s="253">
        <v>147</v>
      </c>
      <c r="F103" s="253">
        <v>147.06666666666666</v>
      </c>
      <c r="G103" s="255">
        <v>145.68333333333334</v>
      </c>
      <c r="H103" s="255">
        <v>144.36666666666667</v>
      </c>
      <c r="I103" s="255">
        <v>142.98333333333335</v>
      </c>
      <c r="J103" s="255">
        <v>148.38333333333333</v>
      </c>
      <c r="K103" s="255">
        <v>149.76666666666665</v>
      </c>
      <c r="L103" s="255">
        <v>151.08333333333331</v>
      </c>
      <c r="M103" s="256">
        <v>148.44999999999999</v>
      </c>
      <c r="N103" s="256">
        <v>145.75</v>
      </c>
      <c r="O103" s="256">
        <v>70215000</v>
      </c>
      <c r="P103" s="257">
        <v>2.0882176544354179E-2</v>
      </c>
    </row>
    <row r="104" spans="1:16" ht="12.75" customHeight="1">
      <c r="A104" s="248">
        <v>94</v>
      </c>
      <c r="B104" s="261" t="s">
        <v>84</v>
      </c>
      <c r="C104" s="260" t="s">
        <v>145</v>
      </c>
      <c r="D104" s="254">
        <v>45351</v>
      </c>
      <c r="E104" s="253">
        <v>437.95</v>
      </c>
      <c r="F104" s="253">
        <v>439.83333333333331</v>
      </c>
      <c r="G104" s="255">
        <v>434.76666666666665</v>
      </c>
      <c r="H104" s="255">
        <v>431.58333333333331</v>
      </c>
      <c r="I104" s="255">
        <v>426.51666666666665</v>
      </c>
      <c r="J104" s="255">
        <v>443.01666666666665</v>
      </c>
      <c r="K104" s="255">
        <v>448.08333333333337</v>
      </c>
      <c r="L104" s="255">
        <v>451.26666666666665</v>
      </c>
      <c r="M104" s="256">
        <v>444.9</v>
      </c>
      <c r="N104" s="256">
        <v>436.65</v>
      </c>
      <c r="O104" s="256">
        <v>14551625</v>
      </c>
      <c r="P104" s="257">
        <v>-3.9529411764705879E-3</v>
      </c>
    </row>
    <row r="105" spans="1:16" ht="12.75" customHeight="1">
      <c r="A105" s="248">
        <v>95</v>
      </c>
      <c r="B105" s="261" t="s">
        <v>117</v>
      </c>
      <c r="C105" s="253" t="s">
        <v>146</v>
      </c>
      <c r="D105" s="254">
        <v>45351</v>
      </c>
      <c r="E105" s="253">
        <v>594</v>
      </c>
      <c r="F105" s="253">
        <v>591.31666666666672</v>
      </c>
      <c r="G105" s="255">
        <v>581.13333333333344</v>
      </c>
      <c r="H105" s="255">
        <v>568.26666666666677</v>
      </c>
      <c r="I105" s="255">
        <v>558.08333333333348</v>
      </c>
      <c r="J105" s="255">
        <v>604.18333333333339</v>
      </c>
      <c r="K105" s="255">
        <v>614.36666666666656</v>
      </c>
      <c r="L105" s="255">
        <v>627.23333333333335</v>
      </c>
      <c r="M105" s="256">
        <v>601.5</v>
      </c>
      <c r="N105" s="256">
        <v>578.45000000000005</v>
      </c>
      <c r="O105" s="256">
        <v>18594000</v>
      </c>
      <c r="P105" s="257">
        <v>0.14241828459080855</v>
      </c>
    </row>
    <row r="106" spans="1:16" ht="12.75" customHeight="1">
      <c r="A106" s="248">
        <v>96</v>
      </c>
      <c r="B106" s="261" t="s">
        <v>49</v>
      </c>
      <c r="C106" s="260" t="s">
        <v>147</v>
      </c>
      <c r="D106" s="254">
        <v>45351</v>
      </c>
      <c r="E106" s="253">
        <v>245.15</v>
      </c>
      <c r="F106" s="253">
        <v>247.36666666666667</v>
      </c>
      <c r="G106" s="255">
        <v>241.83333333333334</v>
      </c>
      <c r="H106" s="255">
        <v>238.51666666666668</v>
      </c>
      <c r="I106" s="255">
        <v>232.98333333333335</v>
      </c>
      <c r="J106" s="255">
        <v>250.68333333333334</v>
      </c>
      <c r="K106" s="255">
        <v>256.21666666666664</v>
      </c>
      <c r="L106" s="255">
        <v>259.5333333333333</v>
      </c>
      <c r="M106" s="256">
        <v>252.9</v>
      </c>
      <c r="N106" s="256">
        <v>244.05</v>
      </c>
      <c r="O106" s="256">
        <v>21457100</v>
      </c>
      <c r="P106" s="257">
        <v>6.9065163993642542E-2</v>
      </c>
    </row>
    <row r="107" spans="1:16" ht="12.75" customHeight="1">
      <c r="A107" s="248">
        <v>97</v>
      </c>
      <c r="B107" s="261" t="s">
        <v>45</v>
      </c>
      <c r="C107" s="258" t="s">
        <v>148</v>
      </c>
      <c r="D107" s="254">
        <v>45351</v>
      </c>
      <c r="E107" s="253">
        <v>2676</v>
      </c>
      <c r="F107" s="253">
        <v>2690.4833333333331</v>
      </c>
      <c r="G107" s="255">
        <v>2651.0666666666662</v>
      </c>
      <c r="H107" s="255">
        <v>2626.1333333333332</v>
      </c>
      <c r="I107" s="255">
        <v>2586.7166666666662</v>
      </c>
      <c r="J107" s="255">
        <v>2715.4166666666661</v>
      </c>
      <c r="K107" s="255">
        <v>2754.833333333333</v>
      </c>
      <c r="L107" s="255">
        <v>2779.766666666666</v>
      </c>
      <c r="M107" s="256">
        <v>2729.9</v>
      </c>
      <c r="N107" s="256">
        <v>2665.55</v>
      </c>
      <c r="O107" s="256">
        <v>1054200</v>
      </c>
      <c r="P107" s="257">
        <v>6.1952251435479E-2</v>
      </c>
    </row>
    <row r="108" spans="1:16" ht="12.75" customHeight="1">
      <c r="A108" s="248">
        <v>98</v>
      </c>
      <c r="B108" s="261" t="s">
        <v>45</v>
      </c>
      <c r="C108" s="260" t="s">
        <v>149</v>
      </c>
      <c r="D108" s="254">
        <v>45351</v>
      </c>
      <c r="E108" s="253">
        <v>3179</v>
      </c>
      <c r="F108" s="253">
        <v>3177.4</v>
      </c>
      <c r="G108" s="255">
        <v>3140.3500000000004</v>
      </c>
      <c r="H108" s="255">
        <v>3101.7000000000003</v>
      </c>
      <c r="I108" s="255">
        <v>3064.6500000000005</v>
      </c>
      <c r="J108" s="255">
        <v>3216.05</v>
      </c>
      <c r="K108" s="255">
        <v>3253.1000000000004</v>
      </c>
      <c r="L108" s="255">
        <v>3291.75</v>
      </c>
      <c r="M108" s="256">
        <v>3214.45</v>
      </c>
      <c r="N108" s="256">
        <v>3138.75</v>
      </c>
      <c r="O108" s="256">
        <v>5858400</v>
      </c>
      <c r="P108" s="257">
        <v>9.2260379292670425E-4</v>
      </c>
    </row>
    <row r="109" spans="1:16" ht="12.75" customHeight="1">
      <c r="A109" s="248">
        <v>99</v>
      </c>
      <c r="B109" s="261" t="s">
        <v>63</v>
      </c>
      <c r="C109" s="253" t="s">
        <v>150</v>
      </c>
      <c r="D109" s="254">
        <v>45351</v>
      </c>
      <c r="E109" s="253">
        <v>1481.55</v>
      </c>
      <c r="F109" s="253">
        <v>1488.7666666666664</v>
      </c>
      <c r="G109" s="255">
        <v>1469.8833333333328</v>
      </c>
      <c r="H109" s="255">
        <v>1458.2166666666662</v>
      </c>
      <c r="I109" s="255">
        <v>1439.3333333333326</v>
      </c>
      <c r="J109" s="255">
        <v>1500.4333333333329</v>
      </c>
      <c r="K109" s="255">
        <v>1519.3166666666666</v>
      </c>
      <c r="L109" s="255">
        <v>1530.9833333333331</v>
      </c>
      <c r="M109" s="256">
        <v>1507.65</v>
      </c>
      <c r="N109" s="256">
        <v>1477.1</v>
      </c>
      <c r="O109" s="256">
        <v>27641000</v>
      </c>
      <c r="P109" s="257">
        <v>-1.787616691645149E-3</v>
      </c>
    </row>
    <row r="110" spans="1:16" ht="12.75" customHeight="1">
      <c r="A110" s="248">
        <v>100</v>
      </c>
      <c r="B110" s="261" t="s">
        <v>79</v>
      </c>
      <c r="C110" s="253" t="s">
        <v>151</v>
      </c>
      <c r="D110" s="254">
        <v>45351</v>
      </c>
      <c r="E110" s="253">
        <v>240.8</v>
      </c>
      <c r="F110" s="253">
        <v>238.41666666666666</v>
      </c>
      <c r="G110" s="255">
        <v>231.83333333333331</v>
      </c>
      <c r="H110" s="255">
        <v>222.86666666666665</v>
      </c>
      <c r="I110" s="255">
        <v>216.2833333333333</v>
      </c>
      <c r="J110" s="255">
        <v>247.38333333333333</v>
      </c>
      <c r="K110" s="255">
        <v>253.96666666666664</v>
      </c>
      <c r="L110" s="255">
        <v>262.93333333333334</v>
      </c>
      <c r="M110" s="256">
        <v>245</v>
      </c>
      <c r="N110" s="256">
        <v>229.45</v>
      </c>
      <c r="O110" s="256">
        <v>98430000</v>
      </c>
      <c r="P110" s="257">
        <v>-0.13972423630096278</v>
      </c>
    </row>
    <row r="111" spans="1:16" ht="12.75" customHeight="1">
      <c r="A111" s="248">
        <v>101</v>
      </c>
      <c r="B111" s="261" t="s">
        <v>87</v>
      </c>
      <c r="C111" s="253" t="s">
        <v>152</v>
      </c>
      <c r="D111" s="254">
        <v>45351</v>
      </c>
      <c r="E111" s="253">
        <v>1678.15</v>
      </c>
      <c r="F111" s="253">
        <v>1683.3999999999999</v>
      </c>
      <c r="G111" s="255">
        <v>1669.9499999999998</v>
      </c>
      <c r="H111" s="255">
        <v>1661.75</v>
      </c>
      <c r="I111" s="255">
        <v>1648.3</v>
      </c>
      <c r="J111" s="255">
        <v>1691.5999999999997</v>
      </c>
      <c r="K111" s="255">
        <v>1705.05</v>
      </c>
      <c r="L111" s="255">
        <v>1713.2499999999995</v>
      </c>
      <c r="M111" s="256">
        <v>1696.85</v>
      </c>
      <c r="N111" s="256">
        <v>1675.2</v>
      </c>
      <c r="O111" s="256">
        <v>24761200</v>
      </c>
      <c r="P111" s="257">
        <v>7.9951800950954204E-3</v>
      </c>
    </row>
    <row r="112" spans="1:16" ht="12.75" customHeight="1">
      <c r="A112" s="248">
        <v>102</v>
      </c>
      <c r="B112" s="261" t="s">
        <v>84</v>
      </c>
      <c r="C112" s="253" t="s">
        <v>154</v>
      </c>
      <c r="D112" s="254">
        <v>45351</v>
      </c>
      <c r="E112" s="253">
        <v>175.95</v>
      </c>
      <c r="F112" s="253">
        <v>177.4666666666667</v>
      </c>
      <c r="G112" s="255">
        <v>173.78333333333339</v>
      </c>
      <c r="H112" s="255">
        <v>171.6166666666667</v>
      </c>
      <c r="I112" s="255">
        <v>167.93333333333339</v>
      </c>
      <c r="J112" s="255">
        <v>179.63333333333338</v>
      </c>
      <c r="K112" s="255">
        <v>183.31666666666666</v>
      </c>
      <c r="L112" s="255">
        <v>185.48333333333338</v>
      </c>
      <c r="M112" s="256">
        <v>181.15</v>
      </c>
      <c r="N112" s="256">
        <v>175.3</v>
      </c>
      <c r="O112" s="256">
        <v>176582250</v>
      </c>
      <c r="P112" s="257">
        <v>2.2989154993221871E-2</v>
      </c>
    </row>
    <row r="113" spans="1:16" ht="12.75" customHeight="1">
      <c r="A113" s="248">
        <v>103</v>
      </c>
      <c r="B113" s="261" t="s">
        <v>43</v>
      </c>
      <c r="C113" s="253" t="s">
        <v>155</v>
      </c>
      <c r="D113" s="254">
        <v>45351</v>
      </c>
      <c r="E113" s="253">
        <v>1220</v>
      </c>
      <c r="F113" s="253">
        <v>1224.2166666666667</v>
      </c>
      <c r="G113" s="255">
        <v>1212.4333333333334</v>
      </c>
      <c r="H113" s="255">
        <v>1204.8666666666668</v>
      </c>
      <c r="I113" s="255">
        <v>1193.0833333333335</v>
      </c>
      <c r="J113" s="255">
        <v>1231.7833333333333</v>
      </c>
      <c r="K113" s="255">
        <v>1243.5666666666666</v>
      </c>
      <c r="L113" s="255">
        <v>1251.1333333333332</v>
      </c>
      <c r="M113" s="256">
        <v>1236</v>
      </c>
      <c r="N113" s="256">
        <v>1216.6500000000001</v>
      </c>
      <c r="O113" s="256">
        <v>3704350</v>
      </c>
      <c r="P113" s="257">
        <v>1.2076007813887409E-2</v>
      </c>
    </row>
    <row r="114" spans="1:16" ht="12.75" customHeight="1">
      <c r="A114" s="248">
        <v>104</v>
      </c>
      <c r="B114" s="261" t="s">
        <v>45</v>
      </c>
      <c r="C114" s="260" t="s">
        <v>156</v>
      </c>
      <c r="D114" s="254">
        <v>45351</v>
      </c>
      <c r="E114" s="253">
        <v>963.75</v>
      </c>
      <c r="F114" s="253">
        <v>960.7833333333333</v>
      </c>
      <c r="G114" s="255">
        <v>948.96666666666658</v>
      </c>
      <c r="H114" s="255">
        <v>934.18333333333328</v>
      </c>
      <c r="I114" s="255">
        <v>922.36666666666656</v>
      </c>
      <c r="J114" s="255">
        <v>975.56666666666661</v>
      </c>
      <c r="K114" s="255">
        <v>987.38333333333321</v>
      </c>
      <c r="L114" s="255">
        <v>1002.1666666666666</v>
      </c>
      <c r="M114" s="256">
        <v>972.6</v>
      </c>
      <c r="N114" s="256">
        <v>946</v>
      </c>
      <c r="O114" s="256">
        <v>18067875</v>
      </c>
      <c r="P114" s="257">
        <v>1.9653350451829539E-2</v>
      </c>
    </row>
    <row r="115" spans="1:16" ht="12.75" customHeight="1">
      <c r="A115" s="248">
        <v>105</v>
      </c>
      <c r="B115" s="261" t="s">
        <v>59</v>
      </c>
      <c r="C115" s="253" t="s">
        <v>157</v>
      </c>
      <c r="D115" s="254">
        <v>45351</v>
      </c>
      <c r="E115" s="253">
        <v>411.45</v>
      </c>
      <c r="F115" s="253">
        <v>412.7833333333333</v>
      </c>
      <c r="G115" s="255">
        <v>409.66666666666663</v>
      </c>
      <c r="H115" s="255">
        <v>407.88333333333333</v>
      </c>
      <c r="I115" s="255">
        <v>404.76666666666665</v>
      </c>
      <c r="J115" s="255">
        <v>414.56666666666661</v>
      </c>
      <c r="K115" s="255">
        <v>417.68333333333328</v>
      </c>
      <c r="L115" s="255">
        <v>419.46666666666658</v>
      </c>
      <c r="M115" s="256">
        <v>415.9</v>
      </c>
      <c r="N115" s="256">
        <v>411</v>
      </c>
      <c r="O115" s="256">
        <v>119886400</v>
      </c>
      <c r="P115" s="257">
        <v>-2.7817783140658855E-2</v>
      </c>
    </row>
    <row r="116" spans="1:16" ht="12.75" customHeight="1">
      <c r="A116" s="248">
        <v>106</v>
      </c>
      <c r="B116" s="261" t="s">
        <v>132</v>
      </c>
      <c r="C116" s="253" t="s">
        <v>158</v>
      </c>
      <c r="D116" s="254">
        <v>45351</v>
      </c>
      <c r="E116" s="253">
        <v>785.3</v>
      </c>
      <c r="F116" s="253">
        <v>787.69999999999993</v>
      </c>
      <c r="G116" s="255">
        <v>780.59999999999991</v>
      </c>
      <c r="H116" s="255">
        <v>775.9</v>
      </c>
      <c r="I116" s="255">
        <v>768.8</v>
      </c>
      <c r="J116" s="255">
        <v>792.39999999999986</v>
      </c>
      <c r="K116" s="255">
        <v>799.5</v>
      </c>
      <c r="L116" s="255">
        <v>804.19999999999982</v>
      </c>
      <c r="M116" s="256">
        <v>794.8</v>
      </c>
      <c r="N116" s="256">
        <v>783</v>
      </c>
      <c r="O116" s="256">
        <v>24957500</v>
      </c>
      <c r="P116" s="257">
        <v>-3.6947713679336289E-2</v>
      </c>
    </row>
    <row r="117" spans="1:16" ht="12.75" customHeight="1">
      <c r="A117" s="248">
        <v>107</v>
      </c>
      <c r="B117" s="261" t="s">
        <v>49</v>
      </c>
      <c r="C117" s="253" t="s">
        <v>159</v>
      </c>
      <c r="D117" s="254">
        <v>45351</v>
      </c>
      <c r="E117" s="253">
        <v>4336.95</v>
      </c>
      <c r="F117" s="253">
        <v>4323.0166666666673</v>
      </c>
      <c r="G117" s="255">
        <v>4291.0333333333347</v>
      </c>
      <c r="H117" s="255">
        <v>4245.1166666666677</v>
      </c>
      <c r="I117" s="255">
        <v>4213.133333333335</v>
      </c>
      <c r="J117" s="255">
        <v>4368.9333333333343</v>
      </c>
      <c r="K117" s="255">
        <v>4400.9166666666661</v>
      </c>
      <c r="L117" s="255">
        <v>4446.8333333333339</v>
      </c>
      <c r="M117" s="256">
        <v>4355</v>
      </c>
      <c r="N117" s="256">
        <v>4277.1000000000004</v>
      </c>
      <c r="O117" s="256">
        <v>763000</v>
      </c>
      <c r="P117" s="257">
        <v>-1.2617275962471692E-2</v>
      </c>
    </row>
    <row r="118" spans="1:16" ht="12.75" customHeight="1">
      <c r="A118" s="248">
        <v>108</v>
      </c>
      <c r="B118" s="261" t="s">
        <v>132</v>
      </c>
      <c r="C118" s="258" t="s">
        <v>160</v>
      </c>
      <c r="D118" s="254">
        <v>45351</v>
      </c>
      <c r="E118" s="253">
        <v>822.9</v>
      </c>
      <c r="F118" s="253">
        <v>826.48333333333323</v>
      </c>
      <c r="G118" s="255">
        <v>817.56666666666649</v>
      </c>
      <c r="H118" s="255">
        <v>812.23333333333323</v>
      </c>
      <c r="I118" s="255">
        <v>803.31666666666649</v>
      </c>
      <c r="J118" s="255">
        <v>831.81666666666649</v>
      </c>
      <c r="K118" s="255">
        <v>840.73333333333323</v>
      </c>
      <c r="L118" s="255">
        <v>846.06666666666649</v>
      </c>
      <c r="M118" s="256">
        <v>835.4</v>
      </c>
      <c r="N118" s="256">
        <v>821.15</v>
      </c>
      <c r="O118" s="256">
        <v>16978950</v>
      </c>
      <c r="P118" s="257">
        <v>8.7537800413815055E-4</v>
      </c>
    </row>
    <row r="119" spans="1:16" ht="12.75" customHeight="1">
      <c r="A119" s="248">
        <v>109</v>
      </c>
      <c r="B119" s="261" t="s">
        <v>45</v>
      </c>
      <c r="C119" s="253" t="s">
        <v>161</v>
      </c>
      <c r="D119" s="254">
        <v>45351</v>
      </c>
      <c r="E119" s="253">
        <v>493.7</v>
      </c>
      <c r="F119" s="253">
        <v>495.43333333333334</v>
      </c>
      <c r="G119" s="255">
        <v>489.2166666666667</v>
      </c>
      <c r="H119" s="255">
        <v>484.73333333333335</v>
      </c>
      <c r="I119" s="255">
        <v>478.51666666666671</v>
      </c>
      <c r="J119" s="255">
        <v>499.91666666666669</v>
      </c>
      <c r="K119" s="255">
        <v>506.13333333333327</v>
      </c>
      <c r="L119" s="255">
        <v>510.61666666666667</v>
      </c>
      <c r="M119" s="256">
        <v>501.65</v>
      </c>
      <c r="N119" s="256">
        <v>490.95</v>
      </c>
      <c r="O119" s="256">
        <v>22183750</v>
      </c>
      <c r="P119" s="257">
        <v>7.2067174096895004E-2</v>
      </c>
    </row>
    <row r="120" spans="1:16" ht="12.75" customHeight="1">
      <c r="A120" s="248">
        <v>110</v>
      </c>
      <c r="B120" s="261" t="s">
        <v>63</v>
      </c>
      <c r="C120" s="253" t="s">
        <v>162</v>
      </c>
      <c r="D120" s="254">
        <v>45351</v>
      </c>
      <c r="E120" s="253">
        <v>1723.6</v>
      </c>
      <c r="F120" s="253">
        <v>1725.2333333333333</v>
      </c>
      <c r="G120" s="255">
        <v>1715.5666666666666</v>
      </c>
      <c r="H120" s="255">
        <v>1707.5333333333333</v>
      </c>
      <c r="I120" s="255">
        <v>1697.8666666666666</v>
      </c>
      <c r="J120" s="255">
        <v>1733.2666666666667</v>
      </c>
      <c r="K120" s="255">
        <v>1742.9333333333332</v>
      </c>
      <c r="L120" s="255">
        <v>1750.9666666666667</v>
      </c>
      <c r="M120" s="256">
        <v>1734.9</v>
      </c>
      <c r="N120" s="256">
        <v>1717.2</v>
      </c>
      <c r="O120" s="256">
        <v>36830000</v>
      </c>
      <c r="P120" s="257">
        <v>2.9507133592736705E-2</v>
      </c>
    </row>
    <row r="121" spans="1:16" ht="12.75" customHeight="1">
      <c r="A121" s="248">
        <v>111</v>
      </c>
      <c r="B121" s="261" t="s">
        <v>68</v>
      </c>
      <c r="C121" s="253" t="s">
        <v>163</v>
      </c>
      <c r="D121" s="254">
        <v>45351</v>
      </c>
      <c r="E121" s="253">
        <v>171.9</v>
      </c>
      <c r="F121" s="253">
        <v>172.33333333333334</v>
      </c>
      <c r="G121" s="255">
        <v>171.01666666666668</v>
      </c>
      <c r="H121" s="255">
        <v>170.13333333333333</v>
      </c>
      <c r="I121" s="255">
        <v>168.81666666666666</v>
      </c>
      <c r="J121" s="255">
        <v>173.2166666666667</v>
      </c>
      <c r="K121" s="255">
        <v>174.53333333333336</v>
      </c>
      <c r="L121" s="255">
        <v>175.41666666666671</v>
      </c>
      <c r="M121" s="256">
        <v>173.65</v>
      </c>
      <c r="N121" s="256">
        <v>171.45</v>
      </c>
      <c r="O121" s="256">
        <v>40474802</v>
      </c>
      <c r="P121" s="257">
        <v>2.90414066931367E-2</v>
      </c>
    </row>
    <row r="122" spans="1:16" ht="12.75" customHeight="1">
      <c r="A122" s="248">
        <v>112</v>
      </c>
      <c r="B122" s="261" t="s">
        <v>45</v>
      </c>
      <c r="C122" s="253" t="s">
        <v>164</v>
      </c>
      <c r="D122" s="254">
        <v>45351</v>
      </c>
      <c r="E122" s="253">
        <v>2449.8000000000002</v>
      </c>
      <c r="F122" s="253">
        <v>2457.8666666666668</v>
      </c>
      <c r="G122" s="255">
        <v>2432.9333333333334</v>
      </c>
      <c r="H122" s="255">
        <v>2416.0666666666666</v>
      </c>
      <c r="I122" s="255">
        <v>2391.1333333333332</v>
      </c>
      <c r="J122" s="255">
        <v>2474.7333333333336</v>
      </c>
      <c r="K122" s="255">
        <v>2499.666666666667</v>
      </c>
      <c r="L122" s="255">
        <v>2516.5333333333338</v>
      </c>
      <c r="M122" s="256">
        <v>2482.8000000000002</v>
      </c>
      <c r="N122" s="256">
        <v>2441</v>
      </c>
      <c r="O122" s="256">
        <v>1326300</v>
      </c>
      <c r="P122" s="257">
        <v>1.3061411549037579E-2</v>
      </c>
    </row>
    <row r="123" spans="1:16" ht="12.75" customHeight="1">
      <c r="A123" s="248">
        <v>113</v>
      </c>
      <c r="B123" s="261" t="s">
        <v>43</v>
      </c>
      <c r="C123" s="253" t="s">
        <v>165</v>
      </c>
      <c r="D123" s="254">
        <v>45351</v>
      </c>
      <c r="E123" s="253">
        <v>398.55</v>
      </c>
      <c r="F123" s="253">
        <v>400.31666666666666</v>
      </c>
      <c r="G123" s="255">
        <v>395.83333333333331</v>
      </c>
      <c r="H123" s="255">
        <v>393.11666666666667</v>
      </c>
      <c r="I123" s="255">
        <v>388.63333333333333</v>
      </c>
      <c r="J123" s="255">
        <v>403.0333333333333</v>
      </c>
      <c r="K123" s="255">
        <v>407.51666666666665</v>
      </c>
      <c r="L123" s="255">
        <v>410.23333333333329</v>
      </c>
      <c r="M123" s="256">
        <v>404.8</v>
      </c>
      <c r="N123" s="256">
        <v>397.6</v>
      </c>
      <c r="O123" s="256">
        <v>15662100</v>
      </c>
      <c r="P123" s="257">
        <v>2.9730635967363361E-2</v>
      </c>
    </row>
    <row r="124" spans="1:16" ht="12.75" customHeight="1">
      <c r="A124" s="248">
        <v>114</v>
      </c>
      <c r="B124" s="261" t="s">
        <v>68</v>
      </c>
      <c r="C124" s="258" t="s">
        <v>166</v>
      </c>
      <c r="D124" s="254">
        <v>45351</v>
      </c>
      <c r="E124" s="253">
        <v>642.65</v>
      </c>
      <c r="F124" s="253">
        <v>643.74999999999989</v>
      </c>
      <c r="G124" s="255">
        <v>638.19999999999982</v>
      </c>
      <c r="H124" s="255">
        <v>633.74999999999989</v>
      </c>
      <c r="I124" s="255">
        <v>628.19999999999982</v>
      </c>
      <c r="J124" s="255">
        <v>648.19999999999982</v>
      </c>
      <c r="K124" s="255">
        <v>653.74999999999977</v>
      </c>
      <c r="L124" s="255">
        <v>658.19999999999982</v>
      </c>
      <c r="M124" s="256">
        <v>649.29999999999995</v>
      </c>
      <c r="N124" s="256">
        <v>639.29999999999995</v>
      </c>
      <c r="O124" s="256">
        <v>15504000</v>
      </c>
      <c r="P124" s="257">
        <v>2.5668166181529506E-2</v>
      </c>
    </row>
    <row r="125" spans="1:16" ht="12.75" customHeight="1">
      <c r="A125" s="248">
        <v>115</v>
      </c>
      <c r="B125" s="261" t="s">
        <v>41</v>
      </c>
      <c r="C125" s="253" t="s">
        <v>167</v>
      </c>
      <c r="D125" s="254">
        <v>45351</v>
      </c>
      <c r="E125" s="253">
        <v>3386.85</v>
      </c>
      <c r="F125" s="253">
        <v>3377.7666666666664</v>
      </c>
      <c r="G125" s="255">
        <v>3353.5333333333328</v>
      </c>
      <c r="H125" s="255">
        <v>3320.2166666666662</v>
      </c>
      <c r="I125" s="255">
        <v>3295.9833333333327</v>
      </c>
      <c r="J125" s="255">
        <v>3411.083333333333</v>
      </c>
      <c r="K125" s="255">
        <v>3435.3166666666666</v>
      </c>
      <c r="L125" s="255">
        <v>3468.6333333333332</v>
      </c>
      <c r="M125" s="256">
        <v>3402</v>
      </c>
      <c r="N125" s="256">
        <v>3344.45</v>
      </c>
      <c r="O125" s="256">
        <v>15341700</v>
      </c>
      <c r="P125" s="257">
        <v>-5.007894492430575E-2</v>
      </c>
    </row>
    <row r="126" spans="1:16" ht="12.75" customHeight="1">
      <c r="A126" s="248">
        <v>116</v>
      </c>
      <c r="B126" s="261" t="s">
        <v>87</v>
      </c>
      <c r="C126" s="253" t="s">
        <v>168</v>
      </c>
      <c r="D126" s="254">
        <v>45351</v>
      </c>
      <c r="E126" s="253">
        <v>5531.95</v>
      </c>
      <c r="F126" s="253">
        <v>5536.7</v>
      </c>
      <c r="G126" s="255">
        <v>5509.5</v>
      </c>
      <c r="H126" s="255">
        <v>5487.05</v>
      </c>
      <c r="I126" s="255">
        <v>5459.85</v>
      </c>
      <c r="J126" s="255">
        <v>5559.15</v>
      </c>
      <c r="K126" s="255">
        <v>5586.3499999999985</v>
      </c>
      <c r="L126" s="255">
        <v>5608.7999999999993</v>
      </c>
      <c r="M126" s="256">
        <v>5563.9</v>
      </c>
      <c r="N126" s="256">
        <v>5514.25</v>
      </c>
      <c r="O126" s="256">
        <v>2340300</v>
      </c>
      <c r="P126" s="257">
        <v>-4.2293290774047018E-2</v>
      </c>
    </row>
    <row r="127" spans="1:16" ht="12.75" customHeight="1">
      <c r="A127" s="248">
        <v>117</v>
      </c>
      <c r="B127" s="261" t="s">
        <v>87</v>
      </c>
      <c r="C127" s="253" t="s">
        <v>169</v>
      </c>
      <c r="D127" s="254">
        <v>45351</v>
      </c>
      <c r="E127" s="253">
        <v>5457.5</v>
      </c>
      <c r="F127" s="253">
        <v>5468.45</v>
      </c>
      <c r="G127" s="255">
        <v>5394.0499999999993</v>
      </c>
      <c r="H127" s="255">
        <v>5330.5999999999995</v>
      </c>
      <c r="I127" s="255">
        <v>5256.1999999999989</v>
      </c>
      <c r="J127" s="255">
        <v>5531.9</v>
      </c>
      <c r="K127" s="255">
        <v>5606.2999999999993</v>
      </c>
      <c r="L127" s="255">
        <v>5669.75</v>
      </c>
      <c r="M127" s="256">
        <v>5542.85</v>
      </c>
      <c r="N127" s="256">
        <v>5405</v>
      </c>
      <c r="O127" s="256">
        <v>797400</v>
      </c>
      <c r="P127" s="257">
        <v>-3.7189084762134748E-2</v>
      </c>
    </row>
    <row r="128" spans="1:16" ht="12.75" customHeight="1">
      <c r="A128" s="248">
        <v>118</v>
      </c>
      <c r="B128" s="261" t="s">
        <v>43</v>
      </c>
      <c r="C128" s="253" t="s">
        <v>170</v>
      </c>
      <c r="D128" s="254">
        <v>45351</v>
      </c>
      <c r="E128" s="253">
        <v>1612.55</v>
      </c>
      <c r="F128" s="253">
        <v>1610.9333333333334</v>
      </c>
      <c r="G128" s="255">
        <v>1598.1166666666668</v>
      </c>
      <c r="H128" s="255">
        <v>1583.6833333333334</v>
      </c>
      <c r="I128" s="255">
        <v>1570.8666666666668</v>
      </c>
      <c r="J128" s="255">
        <v>1625.3666666666668</v>
      </c>
      <c r="K128" s="255">
        <v>1638.1833333333334</v>
      </c>
      <c r="L128" s="255">
        <v>1652.6166666666668</v>
      </c>
      <c r="M128" s="256">
        <v>1623.75</v>
      </c>
      <c r="N128" s="256">
        <v>1596.5</v>
      </c>
      <c r="O128" s="256">
        <v>7891400</v>
      </c>
      <c r="P128" s="257">
        <v>-3.3118100395750888E-2</v>
      </c>
    </row>
    <row r="129" spans="1:16" ht="12.75" customHeight="1">
      <c r="A129" s="248">
        <v>119</v>
      </c>
      <c r="B129" s="261" t="s">
        <v>56</v>
      </c>
      <c r="C129" s="253" t="s">
        <v>171</v>
      </c>
      <c r="D129" s="254">
        <v>45351</v>
      </c>
      <c r="E129" s="253">
        <v>1928.2</v>
      </c>
      <c r="F129" s="253">
        <v>1922.9333333333334</v>
      </c>
      <c r="G129" s="255">
        <v>1902.5166666666669</v>
      </c>
      <c r="H129" s="255">
        <v>1876.8333333333335</v>
      </c>
      <c r="I129" s="255">
        <v>1856.416666666667</v>
      </c>
      <c r="J129" s="255">
        <v>1948.6166666666668</v>
      </c>
      <c r="K129" s="255">
        <v>1969.0333333333333</v>
      </c>
      <c r="L129" s="255">
        <v>1994.7166666666667</v>
      </c>
      <c r="M129" s="256">
        <v>1943.35</v>
      </c>
      <c r="N129" s="256">
        <v>1897.25</v>
      </c>
      <c r="O129" s="256">
        <v>12239500</v>
      </c>
      <c r="P129" s="257">
        <v>-2.6149433289704531E-2</v>
      </c>
    </row>
    <row r="130" spans="1:16" ht="12.75" customHeight="1">
      <c r="A130" s="248">
        <v>120</v>
      </c>
      <c r="B130" s="261" t="s">
        <v>68</v>
      </c>
      <c r="C130" s="253" t="s">
        <v>172</v>
      </c>
      <c r="D130" s="254">
        <v>45351</v>
      </c>
      <c r="E130" s="253">
        <v>292.5</v>
      </c>
      <c r="F130" s="253">
        <v>291.89999999999998</v>
      </c>
      <c r="G130" s="255">
        <v>289.24999999999994</v>
      </c>
      <c r="H130" s="255">
        <v>285.99999999999994</v>
      </c>
      <c r="I130" s="255">
        <v>283.34999999999991</v>
      </c>
      <c r="J130" s="255">
        <v>295.14999999999998</v>
      </c>
      <c r="K130" s="255">
        <v>297.80000000000007</v>
      </c>
      <c r="L130" s="255">
        <v>301.05</v>
      </c>
      <c r="M130" s="256">
        <v>294.55</v>
      </c>
      <c r="N130" s="256">
        <v>288.64999999999998</v>
      </c>
      <c r="O130" s="256">
        <v>32254000</v>
      </c>
      <c r="P130" s="257">
        <v>1.1414236437754782E-2</v>
      </c>
    </row>
    <row r="131" spans="1:16" ht="12.75" customHeight="1">
      <c r="A131" s="248">
        <v>121</v>
      </c>
      <c r="B131" s="261" t="s">
        <v>68</v>
      </c>
      <c r="C131" s="253" t="s">
        <v>173</v>
      </c>
      <c r="D131" s="254">
        <v>45351</v>
      </c>
      <c r="E131" s="253">
        <v>183.15</v>
      </c>
      <c r="F131" s="253">
        <v>182.83333333333334</v>
      </c>
      <c r="G131" s="255">
        <v>181.31666666666669</v>
      </c>
      <c r="H131" s="255">
        <v>179.48333333333335</v>
      </c>
      <c r="I131" s="255">
        <v>177.9666666666667</v>
      </c>
      <c r="J131" s="255">
        <v>184.66666666666669</v>
      </c>
      <c r="K131" s="255">
        <v>186.18333333333334</v>
      </c>
      <c r="L131" s="255">
        <v>188.01666666666668</v>
      </c>
      <c r="M131" s="256">
        <v>184.35</v>
      </c>
      <c r="N131" s="256">
        <v>181</v>
      </c>
      <c r="O131" s="256">
        <v>60102000</v>
      </c>
      <c r="P131" s="257">
        <v>-3.9773292234264691E-3</v>
      </c>
    </row>
    <row r="132" spans="1:16" ht="12.75" customHeight="1">
      <c r="A132" s="248">
        <v>122</v>
      </c>
      <c r="B132" s="261" t="s">
        <v>59</v>
      </c>
      <c r="C132" s="253" t="s">
        <v>174</v>
      </c>
      <c r="D132" s="254">
        <v>45351</v>
      </c>
      <c r="E132" s="253">
        <v>530.95000000000005</v>
      </c>
      <c r="F132" s="253">
        <v>533.66666666666663</v>
      </c>
      <c r="G132" s="255">
        <v>527.33333333333326</v>
      </c>
      <c r="H132" s="255">
        <v>523.71666666666658</v>
      </c>
      <c r="I132" s="255">
        <v>517.38333333333321</v>
      </c>
      <c r="J132" s="255">
        <v>537.2833333333333</v>
      </c>
      <c r="K132" s="255">
        <v>543.61666666666656</v>
      </c>
      <c r="L132" s="255">
        <v>547.23333333333335</v>
      </c>
      <c r="M132" s="256">
        <v>540</v>
      </c>
      <c r="N132" s="256">
        <v>530.04999999999995</v>
      </c>
      <c r="O132" s="256">
        <v>10772400</v>
      </c>
      <c r="P132" s="257">
        <v>3.6605080831408773E-2</v>
      </c>
    </row>
    <row r="133" spans="1:16" ht="12.75" customHeight="1">
      <c r="A133" s="248">
        <v>123</v>
      </c>
      <c r="B133" s="261" t="s">
        <v>56</v>
      </c>
      <c r="C133" s="253" t="s">
        <v>175</v>
      </c>
      <c r="D133" s="254">
        <v>45351</v>
      </c>
      <c r="E133" s="253">
        <v>11543.65</v>
      </c>
      <c r="F133" s="253">
        <v>11576.1</v>
      </c>
      <c r="G133" s="255">
        <v>11460.85</v>
      </c>
      <c r="H133" s="255">
        <v>11378.05</v>
      </c>
      <c r="I133" s="255">
        <v>11262.8</v>
      </c>
      <c r="J133" s="255">
        <v>11658.900000000001</v>
      </c>
      <c r="K133" s="255">
        <v>11774.150000000001</v>
      </c>
      <c r="L133" s="255">
        <v>11856.950000000003</v>
      </c>
      <c r="M133" s="256">
        <v>11691.35</v>
      </c>
      <c r="N133" s="256">
        <v>11493.3</v>
      </c>
      <c r="O133" s="256">
        <v>2474400</v>
      </c>
      <c r="P133" s="257">
        <v>-1.9593081997741544E-2</v>
      </c>
    </row>
    <row r="134" spans="1:16" ht="12.75" customHeight="1">
      <c r="A134" s="248">
        <v>124</v>
      </c>
      <c r="B134" s="261" t="s">
        <v>59</v>
      </c>
      <c r="C134" s="253" t="s">
        <v>176</v>
      </c>
      <c r="D134" s="254">
        <v>45351</v>
      </c>
      <c r="E134" s="253">
        <v>1165.2</v>
      </c>
      <c r="F134" s="253">
        <v>1167.55</v>
      </c>
      <c r="G134" s="255">
        <v>1156.3</v>
      </c>
      <c r="H134" s="255">
        <v>1147.4000000000001</v>
      </c>
      <c r="I134" s="255">
        <v>1136.1500000000001</v>
      </c>
      <c r="J134" s="255">
        <v>1176.4499999999998</v>
      </c>
      <c r="K134" s="255">
        <v>1187.6999999999998</v>
      </c>
      <c r="L134" s="255">
        <v>1196.5999999999997</v>
      </c>
      <c r="M134" s="256">
        <v>1178.8</v>
      </c>
      <c r="N134" s="256">
        <v>1158.6500000000001</v>
      </c>
      <c r="O134" s="256">
        <v>6867700</v>
      </c>
      <c r="P134" s="257">
        <v>-2.3392394983077842E-2</v>
      </c>
    </row>
    <row r="135" spans="1:16" ht="12.75" customHeight="1">
      <c r="A135" s="248">
        <v>125</v>
      </c>
      <c r="B135" s="261" t="s">
        <v>45</v>
      </c>
      <c r="C135" s="253" t="s">
        <v>177</v>
      </c>
      <c r="D135" s="254">
        <v>45351</v>
      </c>
      <c r="E135" s="253">
        <v>3676.25</v>
      </c>
      <c r="F135" s="253">
        <v>3678.9</v>
      </c>
      <c r="G135" s="255">
        <v>3638.1000000000004</v>
      </c>
      <c r="H135" s="255">
        <v>3599.9500000000003</v>
      </c>
      <c r="I135" s="255">
        <v>3559.1500000000005</v>
      </c>
      <c r="J135" s="255">
        <v>3717.05</v>
      </c>
      <c r="K135" s="255">
        <v>3757.8500000000004</v>
      </c>
      <c r="L135" s="255">
        <v>3796</v>
      </c>
      <c r="M135" s="256">
        <v>3719.7</v>
      </c>
      <c r="N135" s="256">
        <v>3640.75</v>
      </c>
      <c r="O135" s="256">
        <v>2482400</v>
      </c>
      <c r="P135" s="257">
        <v>-3.2216494845360824E-4</v>
      </c>
    </row>
    <row r="136" spans="1:16" ht="12.75" customHeight="1">
      <c r="A136" s="248">
        <v>126</v>
      </c>
      <c r="B136" s="261" t="s">
        <v>43</v>
      </c>
      <c r="C136" s="260" t="s">
        <v>178</v>
      </c>
      <c r="D136" s="254">
        <v>45351</v>
      </c>
      <c r="E136" s="253">
        <v>1748.6</v>
      </c>
      <c r="F136" s="253">
        <v>1750.1000000000001</v>
      </c>
      <c r="G136" s="255">
        <v>1733.5000000000002</v>
      </c>
      <c r="H136" s="255">
        <v>1718.4</v>
      </c>
      <c r="I136" s="255">
        <v>1701.8000000000002</v>
      </c>
      <c r="J136" s="255">
        <v>1765.2000000000003</v>
      </c>
      <c r="K136" s="255">
        <v>1781.8000000000002</v>
      </c>
      <c r="L136" s="255">
        <v>1796.9000000000003</v>
      </c>
      <c r="M136" s="256">
        <v>1766.7</v>
      </c>
      <c r="N136" s="256">
        <v>1735</v>
      </c>
      <c r="O136" s="256">
        <v>1345200</v>
      </c>
      <c r="P136" s="257">
        <v>6.2223626026531899E-2</v>
      </c>
    </row>
    <row r="137" spans="1:16" ht="12.75" customHeight="1">
      <c r="A137" s="248">
        <v>127</v>
      </c>
      <c r="B137" s="261" t="s">
        <v>68</v>
      </c>
      <c r="C137" s="260" t="s">
        <v>179</v>
      </c>
      <c r="D137" s="254">
        <v>45351</v>
      </c>
      <c r="E137" s="253">
        <v>930.45</v>
      </c>
      <c r="F137" s="253">
        <v>934.23333333333323</v>
      </c>
      <c r="G137" s="255">
        <v>918.31666666666649</v>
      </c>
      <c r="H137" s="255">
        <v>906.18333333333328</v>
      </c>
      <c r="I137" s="255">
        <v>890.26666666666654</v>
      </c>
      <c r="J137" s="255">
        <v>946.36666666666645</v>
      </c>
      <c r="K137" s="255">
        <v>962.28333333333319</v>
      </c>
      <c r="L137" s="255">
        <v>974.4166666666664</v>
      </c>
      <c r="M137" s="256">
        <v>950.15</v>
      </c>
      <c r="N137" s="256">
        <v>922.1</v>
      </c>
      <c r="O137" s="256">
        <v>9883200</v>
      </c>
      <c r="P137" s="257">
        <v>1.5870405394293234E-2</v>
      </c>
    </row>
    <row r="138" spans="1:16" ht="12.75" customHeight="1">
      <c r="A138" s="248">
        <v>128</v>
      </c>
      <c r="B138" s="261" t="s">
        <v>84</v>
      </c>
      <c r="C138" s="253" t="s">
        <v>180</v>
      </c>
      <c r="D138" s="254">
        <v>45351</v>
      </c>
      <c r="E138" s="253">
        <v>1524.6</v>
      </c>
      <c r="F138" s="253">
        <v>1529.2</v>
      </c>
      <c r="G138" s="255">
        <v>1514.4</v>
      </c>
      <c r="H138" s="255">
        <v>1504.2</v>
      </c>
      <c r="I138" s="255">
        <v>1489.4</v>
      </c>
      <c r="J138" s="255">
        <v>1539.4</v>
      </c>
      <c r="K138" s="255">
        <v>1554.1999999999998</v>
      </c>
      <c r="L138" s="255">
        <v>1564.4</v>
      </c>
      <c r="M138" s="256">
        <v>1544</v>
      </c>
      <c r="N138" s="256">
        <v>1519</v>
      </c>
      <c r="O138" s="256">
        <v>2402400</v>
      </c>
      <c r="P138" s="257">
        <v>1.5556307067974298E-2</v>
      </c>
    </row>
    <row r="139" spans="1:16" ht="12.75" customHeight="1">
      <c r="A139" s="248">
        <v>129</v>
      </c>
      <c r="B139" s="261" t="s">
        <v>56</v>
      </c>
      <c r="C139" s="253" t="s">
        <v>181</v>
      </c>
      <c r="D139" s="254">
        <v>45351</v>
      </c>
      <c r="E139" s="253">
        <v>115.35</v>
      </c>
      <c r="F139" s="253">
        <v>115.31666666666666</v>
      </c>
      <c r="G139" s="255">
        <v>113.98333333333332</v>
      </c>
      <c r="H139" s="255">
        <v>112.61666666666666</v>
      </c>
      <c r="I139" s="255">
        <v>111.28333333333332</v>
      </c>
      <c r="J139" s="255">
        <v>116.68333333333332</v>
      </c>
      <c r="K139" s="255">
        <v>118.01666666666667</v>
      </c>
      <c r="L139" s="255">
        <v>119.38333333333333</v>
      </c>
      <c r="M139" s="256">
        <v>116.65</v>
      </c>
      <c r="N139" s="256">
        <v>113.95</v>
      </c>
      <c r="O139" s="256">
        <v>107465600</v>
      </c>
      <c r="P139" s="257">
        <v>-1.0783608914450037E-2</v>
      </c>
    </row>
    <row r="140" spans="1:16" ht="12.75" customHeight="1">
      <c r="A140" s="248">
        <v>130</v>
      </c>
      <c r="B140" s="261" t="s">
        <v>87</v>
      </c>
      <c r="C140" s="258" t="s">
        <v>182</v>
      </c>
      <c r="D140" s="254">
        <v>45351</v>
      </c>
      <c r="E140" s="253">
        <v>2732.1</v>
      </c>
      <c r="F140" s="253">
        <v>2749.25</v>
      </c>
      <c r="G140" s="255">
        <v>2706.65</v>
      </c>
      <c r="H140" s="255">
        <v>2681.2000000000003</v>
      </c>
      <c r="I140" s="255">
        <v>2638.6000000000004</v>
      </c>
      <c r="J140" s="255">
        <v>2774.7</v>
      </c>
      <c r="K140" s="255">
        <v>2817.3</v>
      </c>
      <c r="L140" s="255">
        <v>2842.7499999999995</v>
      </c>
      <c r="M140" s="256">
        <v>2791.85</v>
      </c>
      <c r="N140" s="256">
        <v>2723.8</v>
      </c>
      <c r="O140" s="256">
        <v>3904725</v>
      </c>
      <c r="P140" s="257">
        <v>1.2911970323869312E-2</v>
      </c>
    </row>
    <row r="141" spans="1:16" ht="12.75" customHeight="1">
      <c r="A141" s="248">
        <v>131</v>
      </c>
      <c r="B141" s="261" t="s">
        <v>56</v>
      </c>
      <c r="C141" s="253" t="s">
        <v>183</v>
      </c>
      <c r="D141" s="254">
        <v>45351</v>
      </c>
      <c r="E141" s="253">
        <v>150606.54999999999</v>
      </c>
      <c r="F141" s="253">
        <v>150745.46666666667</v>
      </c>
      <c r="G141" s="255">
        <v>149890.93333333335</v>
      </c>
      <c r="H141" s="255">
        <v>149175.31666666668</v>
      </c>
      <c r="I141" s="255">
        <v>148320.78333333335</v>
      </c>
      <c r="J141" s="255">
        <v>151461.08333333334</v>
      </c>
      <c r="K141" s="255">
        <v>152315.61666666667</v>
      </c>
      <c r="L141" s="255">
        <v>153031.23333333334</v>
      </c>
      <c r="M141" s="256">
        <v>151600</v>
      </c>
      <c r="N141" s="256">
        <v>150029.85</v>
      </c>
      <c r="O141" s="256">
        <v>42210</v>
      </c>
      <c r="P141" s="257">
        <v>-6.706671373102718E-3</v>
      </c>
    </row>
    <row r="142" spans="1:16" ht="12.75" customHeight="1">
      <c r="A142" s="248">
        <v>132</v>
      </c>
      <c r="B142" s="261" t="s">
        <v>68</v>
      </c>
      <c r="C142" s="253" t="s">
        <v>184</v>
      </c>
      <c r="D142" s="254">
        <v>45351</v>
      </c>
      <c r="E142" s="253">
        <v>1318.8</v>
      </c>
      <c r="F142" s="253">
        <v>1325.2</v>
      </c>
      <c r="G142" s="255">
        <v>1301.6000000000001</v>
      </c>
      <c r="H142" s="255">
        <v>1284.4000000000001</v>
      </c>
      <c r="I142" s="255">
        <v>1260.8000000000002</v>
      </c>
      <c r="J142" s="255">
        <v>1342.4</v>
      </c>
      <c r="K142" s="255">
        <v>1366</v>
      </c>
      <c r="L142" s="255">
        <v>1383.2</v>
      </c>
      <c r="M142" s="256">
        <v>1348.8</v>
      </c>
      <c r="N142" s="256">
        <v>1308</v>
      </c>
      <c r="O142" s="256">
        <v>6846950</v>
      </c>
      <c r="P142" s="257">
        <v>4.7542914843487043E-2</v>
      </c>
    </row>
    <row r="143" spans="1:16" ht="12.75" customHeight="1">
      <c r="A143" s="248">
        <v>133</v>
      </c>
      <c r="B143" s="261" t="s">
        <v>132</v>
      </c>
      <c r="C143" s="253" t="s">
        <v>185</v>
      </c>
      <c r="D143" s="254">
        <v>45351</v>
      </c>
      <c r="E143" s="253">
        <v>158.9</v>
      </c>
      <c r="F143" s="253">
        <v>159.73333333333332</v>
      </c>
      <c r="G143" s="255">
        <v>157.36666666666665</v>
      </c>
      <c r="H143" s="255">
        <v>155.83333333333331</v>
      </c>
      <c r="I143" s="255">
        <v>153.46666666666664</v>
      </c>
      <c r="J143" s="255">
        <v>161.26666666666665</v>
      </c>
      <c r="K143" s="255">
        <v>163.63333333333333</v>
      </c>
      <c r="L143" s="255">
        <v>165.16666666666666</v>
      </c>
      <c r="M143" s="256">
        <v>162.1</v>
      </c>
      <c r="N143" s="256">
        <v>158.19999999999999</v>
      </c>
      <c r="O143" s="256">
        <v>71910000</v>
      </c>
      <c r="P143" s="257">
        <v>-3.4343841273038571E-2</v>
      </c>
    </row>
    <row r="144" spans="1:16" ht="12.75" customHeight="1">
      <c r="A144" s="248">
        <v>134</v>
      </c>
      <c r="B144" s="261" t="s">
        <v>45</v>
      </c>
      <c r="C144" s="253" t="s">
        <v>186</v>
      </c>
      <c r="D144" s="254">
        <v>45351</v>
      </c>
      <c r="E144" s="253">
        <v>5338.9</v>
      </c>
      <c r="F144" s="253">
        <v>5367.0166666666664</v>
      </c>
      <c r="G144" s="255">
        <v>5298.0333333333328</v>
      </c>
      <c r="H144" s="255">
        <v>5257.1666666666661</v>
      </c>
      <c r="I144" s="255">
        <v>5188.1833333333325</v>
      </c>
      <c r="J144" s="255">
        <v>5407.8833333333332</v>
      </c>
      <c r="K144" s="255">
        <v>5476.8666666666668</v>
      </c>
      <c r="L144" s="255">
        <v>5517.7333333333336</v>
      </c>
      <c r="M144" s="256">
        <v>5436</v>
      </c>
      <c r="N144" s="256">
        <v>5326.15</v>
      </c>
      <c r="O144" s="256">
        <v>1128750</v>
      </c>
      <c r="P144" s="257">
        <v>-1.7110762800417973E-2</v>
      </c>
    </row>
    <row r="145" spans="1:16" ht="12.75" customHeight="1">
      <c r="A145" s="248">
        <v>135</v>
      </c>
      <c r="B145" s="261" t="s">
        <v>39</v>
      </c>
      <c r="C145" s="253" t="s">
        <v>187</v>
      </c>
      <c r="D145" s="254">
        <v>45351</v>
      </c>
      <c r="E145" s="253">
        <v>3147</v>
      </c>
      <c r="F145" s="253">
        <v>3166.5166666666664</v>
      </c>
      <c r="G145" s="255">
        <v>3118.0333333333328</v>
      </c>
      <c r="H145" s="255">
        <v>3089.0666666666666</v>
      </c>
      <c r="I145" s="255">
        <v>3040.583333333333</v>
      </c>
      <c r="J145" s="255">
        <v>3195.4833333333327</v>
      </c>
      <c r="K145" s="255">
        <v>3243.9666666666662</v>
      </c>
      <c r="L145" s="255">
        <v>3272.9333333333325</v>
      </c>
      <c r="M145" s="256">
        <v>3215</v>
      </c>
      <c r="N145" s="256">
        <v>3137.55</v>
      </c>
      <c r="O145" s="256">
        <v>2036700</v>
      </c>
      <c r="P145" s="257">
        <v>2.5064170315566965E-2</v>
      </c>
    </row>
    <row r="146" spans="1:16" ht="12.75" customHeight="1">
      <c r="A146" s="248">
        <v>136</v>
      </c>
      <c r="B146" s="261" t="s">
        <v>59</v>
      </c>
      <c r="C146" s="253" t="s">
        <v>188</v>
      </c>
      <c r="D146" s="254">
        <v>45351</v>
      </c>
      <c r="E146" s="253">
        <v>2576.4499999999998</v>
      </c>
      <c r="F146" s="253">
        <v>2570.2000000000003</v>
      </c>
      <c r="G146" s="255">
        <v>2560.2500000000005</v>
      </c>
      <c r="H146" s="255">
        <v>2544.0500000000002</v>
      </c>
      <c r="I146" s="255">
        <v>2534.1000000000004</v>
      </c>
      <c r="J146" s="255">
        <v>2586.4000000000005</v>
      </c>
      <c r="K146" s="255">
        <v>2596.3500000000004</v>
      </c>
      <c r="L146" s="255">
        <v>2612.5500000000006</v>
      </c>
      <c r="M146" s="256">
        <v>2580.15</v>
      </c>
      <c r="N146" s="256">
        <v>2554</v>
      </c>
      <c r="O146" s="256">
        <v>5596400</v>
      </c>
      <c r="P146" s="257">
        <v>-3.9739190116678105E-2</v>
      </c>
    </row>
    <row r="147" spans="1:16" ht="12.75" customHeight="1">
      <c r="A147" s="248">
        <v>137</v>
      </c>
      <c r="B147" s="261" t="s">
        <v>132</v>
      </c>
      <c r="C147" s="253" t="s">
        <v>189</v>
      </c>
      <c r="D147" s="254">
        <v>45351</v>
      </c>
      <c r="E147" s="253">
        <v>237.7</v>
      </c>
      <c r="F147" s="253">
        <v>237.75</v>
      </c>
      <c r="G147" s="255">
        <v>235.1</v>
      </c>
      <c r="H147" s="255">
        <v>232.5</v>
      </c>
      <c r="I147" s="255">
        <v>229.85</v>
      </c>
      <c r="J147" s="255">
        <v>240.35</v>
      </c>
      <c r="K147" s="255">
        <v>242.99999999999997</v>
      </c>
      <c r="L147" s="255">
        <v>245.6</v>
      </c>
      <c r="M147" s="256">
        <v>240.4</v>
      </c>
      <c r="N147" s="256">
        <v>235.15</v>
      </c>
      <c r="O147" s="256">
        <v>96745500</v>
      </c>
      <c r="P147" s="257">
        <v>-3.1838241916599119E-2</v>
      </c>
    </row>
    <row r="148" spans="1:16" ht="12.75" customHeight="1">
      <c r="A148" s="248">
        <v>138</v>
      </c>
      <c r="B148" s="261" t="s">
        <v>190</v>
      </c>
      <c r="C148" s="253" t="s">
        <v>191</v>
      </c>
      <c r="D148" s="254">
        <v>45351</v>
      </c>
      <c r="E148" s="253">
        <v>337.65</v>
      </c>
      <c r="F148" s="253">
        <v>337.25</v>
      </c>
      <c r="G148" s="255">
        <v>335.1</v>
      </c>
      <c r="H148" s="255">
        <v>332.55</v>
      </c>
      <c r="I148" s="255">
        <v>330.40000000000003</v>
      </c>
      <c r="J148" s="255">
        <v>339.8</v>
      </c>
      <c r="K148" s="255">
        <v>341.95</v>
      </c>
      <c r="L148" s="255">
        <v>344.5</v>
      </c>
      <c r="M148" s="256">
        <v>339.4</v>
      </c>
      <c r="N148" s="256">
        <v>334.7</v>
      </c>
      <c r="O148" s="256">
        <v>91470000</v>
      </c>
      <c r="P148" s="257">
        <v>3.3349149325560906E-2</v>
      </c>
    </row>
    <row r="149" spans="1:16" ht="12.75" customHeight="1">
      <c r="A149" s="248">
        <v>139</v>
      </c>
      <c r="B149" s="261" t="s">
        <v>108</v>
      </c>
      <c r="C149" s="253" t="s">
        <v>192</v>
      </c>
      <c r="D149" s="254">
        <v>45351</v>
      </c>
      <c r="E149" s="253">
        <v>1368.3</v>
      </c>
      <c r="F149" s="253">
        <v>1378.25</v>
      </c>
      <c r="G149" s="255">
        <v>1351.1</v>
      </c>
      <c r="H149" s="255">
        <v>1333.8999999999999</v>
      </c>
      <c r="I149" s="255">
        <v>1306.7499999999998</v>
      </c>
      <c r="J149" s="255">
        <v>1395.45</v>
      </c>
      <c r="K149" s="255">
        <v>1422.6000000000001</v>
      </c>
      <c r="L149" s="255">
        <v>1439.8000000000002</v>
      </c>
      <c r="M149" s="256">
        <v>1405.4</v>
      </c>
      <c r="N149" s="256">
        <v>1361.05</v>
      </c>
      <c r="O149" s="256">
        <v>7710500</v>
      </c>
      <c r="P149" s="257">
        <v>6.0051968049273409E-2</v>
      </c>
    </row>
    <row r="150" spans="1:16" ht="12.75" customHeight="1">
      <c r="A150" s="248">
        <v>140</v>
      </c>
      <c r="B150" s="261" t="s">
        <v>87</v>
      </c>
      <c r="C150" s="258" t="s">
        <v>193</v>
      </c>
      <c r="D150" s="254">
        <v>45351</v>
      </c>
      <c r="E150" s="253">
        <v>7904.35</v>
      </c>
      <c r="F150" s="253">
        <v>8003.5166666666673</v>
      </c>
      <c r="G150" s="255">
        <v>7790.9333333333343</v>
      </c>
      <c r="H150" s="255">
        <v>7677.5166666666673</v>
      </c>
      <c r="I150" s="255">
        <v>7464.9333333333343</v>
      </c>
      <c r="J150" s="255">
        <v>8116.9333333333343</v>
      </c>
      <c r="K150" s="255">
        <v>8329.5166666666682</v>
      </c>
      <c r="L150" s="255">
        <v>8442.9333333333343</v>
      </c>
      <c r="M150" s="256">
        <v>8216.1</v>
      </c>
      <c r="N150" s="256">
        <v>7890.1</v>
      </c>
      <c r="O150" s="256">
        <v>1027800</v>
      </c>
      <c r="P150" s="257">
        <v>0.11887655127367734</v>
      </c>
    </row>
    <row r="151" spans="1:16" ht="12.75" customHeight="1">
      <c r="A151" s="248">
        <v>141</v>
      </c>
      <c r="B151" s="261" t="s">
        <v>84</v>
      </c>
      <c r="C151" s="260" t="s">
        <v>194</v>
      </c>
      <c r="D151" s="254">
        <v>45351</v>
      </c>
      <c r="E151" s="253">
        <v>271.7</v>
      </c>
      <c r="F151" s="253">
        <v>272.76666666666665</v>
      </c>
      <c r="G151" s="255">
        <v>269.63333333333333</v>
      </c>
      <c r="H151" s="255">
        <v>267.56666666666666</v>
      </c>
      <c r="I151" s="255">
        <v>264.43333333333334</v>
      </c>
      <c r="J151" s="255">
        <v>274.83333333333331</v>
      </c>
      <c r="K151" s="255">
        <v>277.96666666666664</v>
      </c>
      <c r="L151" s="255">
        <v>280.0333333333333</v>
      </c>
      <c r="M151" s="256">
        <v>275.89999999999998</v>
      </c>
      <c r="N151" s="256">
        <v>270.7</v>
      </c>
      <c r="O151" s="256">
        <v>103260850</v>
      </c>
      <c r="P151" s="257">
        <v>2.2375536080551929E-4</v>
      </c>
    </row>
    <row r="152" spans="1:16" ht="12.75" customHeight="1">
      <c r="A152" s="248">
        <v>142</v>
      </c>
      <c r="B152" s="261" t="s">
        <v>47</v>
      </c>
      <c r="C152" s="253" t="s">
        <v>195</v>
      </c>
      <c r="D152" s="254">
        <v>45351</v>
      </c>
      <c r="E152" s="253">
        <v>36215</v>
      </c>
      <c r="F152" s="253">
        <v>36271.85</v>
      </c>
      <c r="G152" s="255">
        <v>36026.35</v>
      </c>
      <c r="H152" s="255">
        <v>35837.699999999997</v>
      </c>
      <c r="I152" s="255">
        <v>35592.199999999997</v>
      </c>
      <c r="J152" s="255">
        <v>36460.5</v>
      </c>
      <c r="K152" s="255">
        <v>36706</v>
      </c>
      <c r="L152" s="255">
        <v>36894.65</v>
      </c>
      <c r="M152" s="256">
        <v>36517.35</v>
      </c>
      <c r="N152" s="256">
        <v>36083.199999999997</v>
      </c>
      <c r="O152" s="256">
        <v>158295</v>
      </c>
      <c r="P152" s="257">
        <v>8.5356600910470413E-4</v>
      </c>
    </row>
    <row r="153" spans="1:16" ht="12.75" customHeight="1">
      <c r="A153" s="248">
        <v>143</v>
      </c>
      <c r="B153" s="261" t="s">
        <v>43</v>
      </c>
      <c r="C153" s="253" t="s">
        <v>196</v>
      </c>
      <c r="D153" s="254">
        <v>45351</v>
      </c>
      <c r="E153" s="253">
        <v>935</v>
      </c>
      <c r="F153" s="253">
        <v>934.93333333333339</v>
      </c>
      <c r="G153" s="255">
        <v>925.11666666666679</v>
      </c>
      <c r="H153" s="255">
        <v>915.23333333333335</v>
      </c>
      <c r="I153" s="255">
        <v>905.41666666666674</v>
      </c>
      <c r="J153" s="255">
        <v>944.81666666666683</v>
      </c>
      <c r="K153" s="255">
        <v>954.63333333333344</v>
      </c>
      <c r="L153" s="255">
        <v>964.51666666666688</v>
      </c>
      <c r="M153" s="256">
        <v>944.75</v>
      </c>
      <c r="N153" s="256">
        <v>925.05</v>
      </c>
      <c r="O153" s="256">
        <v>12160500</v>
      </c>
      <c r="P153" s="257">
        <v>-5.1701953444847348E-2</v>
      </c>
    </row>
    <row r="154" spans="1:16" ht="12.75" customHeight="1">
      <c r="A154" s="248">
        <v>144</v>
      </c>
      <c r="B154" s="261" t="s">
        <v>87</v>
      </c>
      <c r="C154" s="253" t="s">
        <v>197</v>
      </c>
      <c r="D154" s="254">
        <v>45351</v>
      </c>
      <c r="E154" s="253">
        <v>8672.4</v>
      </c>
      <c r="F154" s="253">
        <v>8695.8499999999985</v>
      </c>
      <c r="G154" s="255">
        <v>8620.3999999999978</v>
      </c>
      <c r="H154" s="255">
        <v>8568.4</v>
      </c>
      <c r="I154" s="255">
        <v>8492.9499999999989</v>
      </c>
      <c r="J154" s="255">
        <v>8747.8499999999967</v>
      </c>
      <c r="K154" s="255">
        <v>8823.2999999999975</v>
      </c>
      <c r="L154" s="255">
        <v>8875.2999999999956</v>
      </c>
      <c r="M154" s="256">
        <v>8771.2999999999993</v>
      </c>
      <c r="N154" s="256">
        <v>8643.85</v>
      </c>
      <c r="O154" s="256">
        <v>1749700</v>
      </c>
      <c r="P154" s="257">
        <v>-1.6546844687892275E-3</v>
      </c>
    </row>
    <row r="155" spans="1:16" ht="12.75" customHeight="1">
      <c r="A155" s="248">
        <v>145</v>
      </c>
      <c r="B155" s="261" t="s">
        <v>84</v>
      </c>
      <c r="C155" s="258" t="s">
        <v>198</v>
      </c>
      <c r="D155" s="254">
        <v>45351</v>
      </c>
      <c r="E155" s="253">
        <v>284.64999999999998</v>
      </c>
      <c r="F155" s="253">
        <v>284.66666666666669</v>
      </c>
      <c r="G155" s="255">
        <v>281.68333333333339</v>
      </c>
      <c r="H155" s="255">
        <v>278.7166666666667</v>
      </c>
      <c r="I155" s="255">
        <v>275.73333333333341</v>
      </c>
      <c r="J155" s="255">
        <v>287.63333333333338</v>
      </c>
      <c r="K155" s="255">
        <v>290.61666666666662</v>
      </c>
      <c r="L155" s="255">
        <v>293.58333333333337</v>
      </c>
      <c r="M155" s="256">
        <v>287.64999999999998</v>
      </c>
      <c r="N155" s="256">
        <v>281.7</v>
      </c>
      <c r="O155" s="256">
        <v>40086000</v>
      </c>
      <c r="P155" s="257">
        <v>-7.133303611234953E-3</v>
      </c>
    </row>
    <row r="156" spans="1:16" ht="12.75" customHeight="1">
      <c r="A156" s="248">
        <v>146</v>
      </c>
      <c r="B156" s="261" t="s">
        <v>68</v>
      </c>
      <c r="C156" s="253" t="s">
        <v>199</v>
      </c>
      <c r="D156" s="254">
        <v>45351</v>
      </c>
      <c r="E156" s="253">
        <v>413.55</v>
      </c>
      <c r="F156" s="253">
        <v>415.09999999999997</v>
      </c>
      <c r="G156" s="255">
        <v>410.24999999999994</v>
      </c>
      <c r="H156" s="255">
        <v>406.95</v>
      </c>
      <c r="I156" s="255">
        <v>402.09999999999997</v>
      </c>
      <c r="J156" s="255">
        <v>418.39999999999992</v>
      </c>
      <c r="K156" s="255">
        <v>423.24999999999994</v>
      </c>
      <c r="L156" s="255">
        <v>426.5499999999999</v>
      </c>
      <c r="M156" s="256">
        <v>419.95</v>
      </c>
      <c r="N156" s="256">
        <v>411.8</v>
      </c>
      <c r="O156" s="256">
        <v>80359750</v>
      </c>
      <c r="P156" s="257">
        <v>-1.3964462849713488E-3</v>
      </c>
    </row>
    <row r="157" spans="1:16" ht="12.75" customHeight="1">
      <c r="A157" s="248">
        <v>147</v>
      </c>
      <c r="B157" s="261" t="s">
        <v>59</v>
      </c>
      <c r="C157" s="253" t="s">
        <v>200</v>
      </c>
      <c r="D157" s="254">
        <v>45351</v>
      </c>
      <c r="E157" s="253">
        <v>2737.9</v>
      </c>
      <c r="F157" s="253">
        <v>2735.5166666666664</v>
      </c>
      <c r="G157" s="255">
        <v>2713.8833333333328</v>
      </c>
      <c r="H157" s="255">
        <v>2689.8666666666663</v>
      </c>
      <c r="I157" s="255">
        <v>2668.2333333333327</v>
      </c>
      <c r="J157" s="255">
        <v>2759.5333333333328</v>
      </c>
      <c r="K157" s="255">
        <v>2781.1666666666661</v>
      </c>
      <c r="L157" s="255">
        <v>2805.1833333333329</v>
      </c>
      <c r="M157" s="256">
        <v>2757.15</v>
      </c>
      <c r="N157" s="256">
        <v>2711.5</v>
      </c>
      <c r="O157" s="256">
        <v>2987750</v>
      </c>
      <c r="P157" s="257">
        <v>-1.0514985924821991E-2</v>
      </c>
    </row>
    <row r="158" spans="1:16" ht="12.75" customHeight="1">
      <c r="A158" s="248">
        <v>148</v>
      </c>
      <c r="B158" s="261" t="s">
        <v>39</v>
      </c>
      <c r="C158" s="253" t="s">
        <v>201</v>
      </c>
      <c r="D158" s="254">
        <v>45351</v>
      </c>
      <c r="E158" s="253">
        <v>3672.25</v>
      </c>
      <c r="F158" s="253">
        <v>3679.9833333333336</v>
      </c>
      <c r="G158" s="255">
        <v>3654.9666666666672</v>
      </c>
      <c r="H158" s="255">
        <v>3637.6833333333334</v>
      </c>
      <c r="I158" s="255">
        <v>3612.666666666667</v>
      </c>
      <c r="J158" s="255">
        <v>3697.2666666666673</v>
      </c>
      <c r="K158" s="255">
        <v>3722.2833333333338</v>
      </c>
      <c r="L158" s="255">
        <v>3739.5666666666675</v>
      </c>
      <c r="M158" s="256">
        <v>3705</v>
      </c>
      <c r="N158" s="256">
        <v>3662.7</v>
      </c>
      <c r="O158" s="256">
        <v>2476000</v>
      </c>
      <c r="P158" s="257">
        <v>-1.5122492186712369E-3</v>
      </c>
    </row>
    <row r="159" spans="1:16" ht="12.75" customHeight="1">
      <c r="A159" s="248">
        <v>149</v>
      </c>
      <c r="B159" s="261" t="s">
        <v>63</v>
      </c>
      <c r="C159" s="253" t="s">
        <v>202</v>
      </c>
      <c r="D159" s="254">
        <v>45351</v>
      </c>
      <c r="E159" s="253">
        <v>127.45</v>
      </c>
      <c r="F159" s="253">
        <v>128.20000000000002</v>
      </c>
      <c r="G159" s="255">
        <v>125.75000000000003</v>
      </c>
      <c r="H159" s="255">
        <v>124.05000000000001</v>
      </c>
      <c r="I159" s="255">
        <v>121.60000000000002</v>
      </c>
      <c r="J159" s="255">
        <v>129.90000000000003</v>
      </c>
      <c r="K159" s="255">
        <v>132.35000000000002</v>
      </c>
      <c r="L159" s="255">
        <v>134.05000000000004</v>
      </c>
      <c r="M159" s="256">
        <v>130.65</v>
      </c>
      <c r="N159" s="256">
        <v>126.5</v>
      </c>
      <c r="O159" s="256">
        <v>269080000</v>
      </c>
      <c r="P159" s="257">
        <v>2.6866127308807816E-2</v>
      </c>
    </row>
    <row r="160" spans="1:16" ht="12.75" customHeight="1">
      <c r="A160" s="248">
        <v>150</v>
      </c>
      <c r="B160" s="261" t="s">
        <v>45</v>
      </c>
      <c r="C160" s="253" t="s">
        <v>203</v>
      </c>
      <c r="D160" s="254">
        <v>45351</v>
      </c>
      <c r="E160" s="253">
        <v>4803.45</v>
      </c>
      <c r="F160" s="253">
        <v>4790.5</v>
      </c>
      <c r="G160" s="255">
        <v>4738</v>
      </c>
      <c r="H160" s="255">
        <v>4672.55</v>
      </c>
      <c r="I160" s="255">
        <v>4620.05</v>
      </c>
      <c r="J160" s="255">
        <v>4855.95</v>
      </c>
      <c r="K160" s="255">
        <v>4908.45</v>
      </c>
      <c r="L160" s="255">
        <v>4973.8999999999996</v>
      </c>
      <c r="M160" s="256">
        <v>4843</v>
      </c>
      <c r="N160" s="256">
        <v>4725.05</v>
      </c>
      <c r="O160" s="256">
        <v>2572500</v>
      </c>
      <c r="P160" s="257">
        <v>-2.4570583551359344E-2</v>
      </c>
    </row>
    <row r="161" spans="1:16" ht="12.75" customHeight="1">
      <c r="A161" s="248">
        <v>151</v>
      </c>
      <c r="B161" s="261" t="s">
        <v>190</v>
      </c>
      <c r="C161" s="260" t="s">
        <v>204</v>
      </c>
      <c r="D161" s="254">
        <v>45351</v>
      </c>
      <c r="E161" s="253">
        <v>281.95</v>
      </c>
      <c r="F161" s="253">
        <v>281.99999999999994</v>
      </c>
      <c r="G161" s="255">
        <v>278.59999999999991</v>
      </c>
      <c r="H161" s="255">
        <v>275.24999999999994</v>
      </c>
      <c r="I161" s="255">
        <v>271.84999999999991</v>
      </c>
      <c r="J161" s="255">
        <v>285.34999999999991</v>
      </c>
      <c r="K161" s="255">
        <v>288.74999999999989</v>
      </c>
      <c r="L161" s="255">
        <v>292.09999999999991</v>
      </c>
      <c r="M161" s="256">
        <v>285.39999999999998</v>
      </c>
      <c r="N161" s="256">
        <v>278.64999999999998</v>
      </c>
      <c r="O161" s="256">
        <v>63360000</v>
      </c>
      <c r="P161" s="257">
        <v>-8.6741016109045856E-3</v>
      </c>
    </row>
    <row r="162" spans="1:16" ht="12.75" customHeight="1">
      <c r="A162" s="248">
        <v>152</v>
      </c>
      <c r="B162" s="261" t="s">
        <v>205</v>
      </c>
      <c r="C162" s="253" t="s">
        <v>206</v>
      </c>
      <c r="D162" s="254">
        <v>45351</v>
      </c>
      <c r="E162" s="253">
        <v>1389.1</v>
      </c>
      <c r="F162" s="253">
        <v>1392.1499999999999</v>
      </c>
      <c r="G162" s="255">
        <v>1376.3999999999996</v>
      </c>
      <c r="H162" s="255">
        <v>1363.6999999999998</v>
      </c>
      <c r="I162" s="255">
        <v>1347.9499999999996</v>
      </c>
      <c r="J162" s="255">
        <v>1404.8499999999997</v>
      </c>
      <c r="K162" s="255">
        <v>1420.6000000000001</v>
      </c>
      <c r="L162" s="255">
        <v>1433.2999999999997</v>
      </c>
      <c r="M162" s="256">
        <v>1407.9</v>
      </c>
      <c r="N162" s="256">
        <v>1379.45</v>
      </c>
      <c r="O162" s="256">
        <v>6901092</v>
      </c>
      <c r="P162" s="257">
        <v>-4.4086142744390572E-2</v>
      </c>
    </row>
    <row r="163" spans="1:16" ht="12.75" customHeight="1">
      <c r="A163" s="248">
        <v>153</v>
      </c>
      <c r="B163" s="261" t="s">
        <v>49</v>
      </c>
      <c r="C163" s="253" t="s">
        <v>208</v>
      </c>
      <c r="D163" s="254">
        <v>45351</v>
      </c>
      <c r="E163" s="253">
        <v>869.4</v>
      </c>
      <c r="F163" s="253">
        <v>871.30000000000007</v>
      </c>
      <c r="G163" s="255">
        <v>866.10000000000014</v>
      </c>
      <c r="H163" s="255">
        <v>862.80000000000007</v>
      </c>
      <c r="I163" s="255">
        <v>857.60000000000014</v>
      </c>
      <c r="J163" s="255">
        <v>874.60000000000014</v>
      </c>
      <c r="K163" s="255">
        <v>879.80000000000018</v>
      </c>
      <c r="L163" s="255">
        <v>883.10000000000014</v>
      </c>
      <c r="M163" s="256">
        <v>876.5</v>
      </c>
      <c r="N163" s="256">
        <v>868</v>
      </c>
      <c r="O163" s="256">
        <v>3817350</v>
      </c>
      <c r="P163" s="257">
        <v>1.8598321614878656E-2</v>
      </c>
    </row>
    <row r="164" spans="1:16" ht="12.75" customHeight="1">
      <c r="A164" s="248">
        <v>154</v>
      </c>
      <c r="B164" s="261" t="s">
        <v>63</v>
      </c>
      <c r="C164" s="253" t="s">
        <v>209</v>
      </c>
      <c r="D164" s="254">
        <v>45351</v>
      </c>
      <c r="E164" s="253">
        <v>268.45</v>
      </c>
      <c r="F164" s="253">
        <v>269.0333333333333</v>
      </c>
      <c r="G164" s="255">
        <v>264.41666666666663</v>
      </c>
      <c r="H164" s="255">
        <v>260.38333333333333</v>
      </c>
      <c r="I164" s="255">
        <v>255.76666666666665</v>
      </c>
      <c r="J164" s="255">
        <v>273.06666666666661</v>
      </c>
      <c r="K164" s="255">
        <v>277.68333333333328</v>
      </c>
      <c r="L164" s="255">
        <v>281.71666666666658</v>
      </c>
      <c r="M164" s="256">
        <v>273.64999999999998</v>
      </c>
      <c r="N164" s="256">
        <v>265</v>
      </c>
      <c r="O164" s="256">
        <v>67247500</v>
      </c>
      <c r="P164" s="257">
        <v>-5.8652668416447944E-2</v>
      </c>
    </row>
    <row r="165" spans="1:16" ht="12.75" customHeight="1">
      <c r="A165" s="248">
        <v>155</v>
      </c>
      <c r="B165" s="261" t="s">
        <v>190</v>
      </c>
      <c r="C165" s="253" t="s">
        <v>210</v>
      </c>
      <c r="D165" s="254">
        <v>45351</v>
      </c>
      <c r="E165" s="253">
        <v>463.35</v>
      </c>
      <c r="F165" s="253">
        <v>463.63333333333338</v>
      </c>
      <c r="G165" s="255">
        <v>458.86666666666679</v>
      </c>
      <c r="H165" s="255">
        <v>454.38333333333338</v>
      </c>
      <c r="I165" s="255">
        <v>449.61666666666679</v>
      </c>
      <c r="J165" s="255">
        <v>468.11666666666679</v>
      </c>
      <c r="K165" s="255">
        <v>472.88333333333333</v>
      </c>
      <c r="L165" s="255">
        <v>477.36666666666679</v>
      </c>
      <c r="M165" s="256">
        <v>468.4</v>
      </c>
      <c r="N165" s="256">
        <v>459.15</v>
      </c>
      <c r="O165" s="256">
        <v>43590000</v>
      </c>
      <c r="P165" s="257">
        <v>-6.1692784570346132E-2</v>
      </c>
    </row>
    <row r="166" spans="1:16" ht="12.75" customHeight="1">
      <c r="A166" s="248">
        <v>156</v>
      </c>
      <c r="B166" s="261" t="s">
        <v>84</v>
      </c>
      <c r="C166" s="253" t="s">
        <v>211</v>
      </c>
      <c r="D166" s="254">
        <v>45351</v>
      </c>
      <c r="E166" s="253">
        <v>2985.9</v>
      </c>
      <c r="F166" s="253">
        <v>2983.75</v>
      </c>
      <c r="G166" s="255">
        <v>2970.4</v>
      </c>
      <c r="H166" s="255">
        <v>2954.9</v>
      </c>
      <c r="I166" s="255">
        <v>2941.55</v>
      </c>
      <c r="J166" s="255">
        <v>2999.25</v>
      </c>
      <c r="K166" s="255">
        <v>3012.6000000000004</v>
      </c>
      <c r="L166" s="255">
        <v>3028.1</v>
      </c>
      <c r="M166" s="256">
        <v>2997.1</v>
      </c>
      <c r="N166" s="256">
        <v>2968.25</v>
      </c>
      <c r="O166" s="256">
        <v>38574750</v>
      </c>
      <c r="P166" s="257">
        <v>1.2945833634221117E-2</v>
      </c>
    </row>
    <row r="167" spans="1:16" ht="12.75" customHeight="1">
      <c r="A167" s="248">
        <v>157</v>
      </c>
      <c r="B167" s="261" t="s">
        <v>132</v>
      </c>
      <c r="C167" s="253" t="s">
        <v>212</v>
      </c>
      <c r="D167" s="254">
        <v>45351</v>
      </c>
      <c r="E167" s="253">
        <v>128.35</v>
      </c>
      <c r="F167" s="253">
        <v>129.01666666666668</v>
      </c>
      <c r="G167" s="255">
        <v>127.03333333333336</v>
      </c>
      <c r="H167" s="255">
        <v>125.71666666666668</v>
      </c>
      <c r="I167" s="255">
        <v>123.73333333333336</v>
      </c>
      <c r="J167" s="255">
        <v>130.33333333333337</v>
      </c>
      <c r="K167" s="255">
        <v>132.31666666666666</v>
      </c>
      <c r="L167" s="255">
        <v>133.63333333333335</v>
      </c>
      <c r="M167" s="256">
        <v>131</v>
      </c>
      <c r="N167" s="256">
        <v>127.7</v>
      </c>
      <c r="O167" s="256">
        <v>157072000</v>
      </c>
      <c r="P167" s="257">
        <v>-2.4833614780967517E-2</v>
      </c>
    </row>
    <row r="168" spans="1:16" ht="12.75" customHeight="1">
      <c r="A168" s="248">
        <v>158</v>
      </c>
      <c r="B168" s="261" t="s">
        <v>63</v>
      </c>
      <c r="C168" s="253" t="s">
        <v>213</v>
      </c>
      <c r="D168" s="254">
        <v>45351</v>
      </c>
      <c r="E168" s="253">
        <v>737.8</v>
      </c>
      <c r="F168" s="253">
        <v>741.54999999999984</v>
      </c>
      <c r="G168" s="255">
        <v>732.4499999999997</v>
      </c>
      <c r="H168" s="255">
        <v>727.09999999999991</v>
      </c>
      <c r="I168" s="255">
        <v>717.99999999999977</v>
      </c>
      <c r="J168" s="255">
        <v>746.89999999999964</v>
      </c>
      <c r="K168" s="255">
        <v>755.99999999999977</v>
      </c>
      <c r="L168" s="255">
        <v>761.34999999999957</v>
      </c>
      <c r="M168" s="256">
        <v>750.65</v>
      </c>
      <c r="N168" s="256">
        <v>736.2</v>
      </c>
      <c r="O168" s="256">
        <v>27663200</v>
      </c>
      <c r="P168" s="257">
        <v>-4.3191569005730079E-3</v>
      </c>
    </row>
    <row r="169" spans="1:16" ht="12.75" customHeight="1">
      <c r="A169" s="248">
        <v>159</v>
      </c>
      <c r="B169" s="261" t="s">
        <v>68</v>
      </c>
      <c r="C169" s="258" t="s">
        <v>214</v>
      </c>
      <c r="D169" s="254">
        <v>45351</v>
      </c>
      <c r="E169" s="253">
        <v>1527.85</v>
      </c>
      <c r="F169" s="253">
        <v>1520.8833333333332</v>
      </c>
      <c r="G169" s="255">
        <v>1506.8666666666663</v>
      </c>
      <c r="H169" s="255">
        <v>1485.8833333333332</v>
      </c>
      <c r="I169" s="255">
        <v>1471.8666666666663</v>
      </c>
      <c r="J169" s="255">
        <v>1541.8666666666663</v>
      </c>
      <c r="K169" s="255">
        <v>1555.8833333333332</v>
      </c>
      <c r="L169" s="255">
        <v>1576.8666666666663</v>
      </c>
      <c r="M169" s="256">
        <v>1534.9</v>
      </c>
      <c r="N169" s="256">
        <v>1499.9</v>
      </c>
      <c r="O169" s="256">
        <v>7477500</v>
      </c>
      <c r="P169" s="257">
        <v>-1.6022431403965552E-3</v>
      </c>
    </row>
    <row r="170" spans="1:16" ht="12.75" customHeight="1">
      <c r="A170" s="248">
        <v>160</v>
      </c>
      <c r="B170" s="261" t="s">
        <v>63</v>
      </c>
      <c r="C170" s="253" t="s">
        <v>215</v>
      </c>
      <c r="D170" s="254">
        <v>45351</v>
      </c>
      <c r="E170" s="253">
        <v>759.75</v>
      </c>
      <c r="F170" s="253">
        <v>762.25</v>
      </c>
      <c r="G170" s="255">
        <v>753.75</v>
      </c>
      <c r="H170" s="255">
        <v>747.75</v>
      </c>
      <c r="I170" s="255">
        <v>739.25</v>
      </c>
      <c r="J170" s="255">
        <v>768.25</v>
      </c>
      <c r="K170" s="255">
        <v>776.75</v>
      </c>
      <c r="L170" s="255">
        <v>782.75</v>
      </c>
      <c r="M170" s="256">
        <v>770.75</v>
      </c>
      <c r="N170" s="256">
        <v>756.25</v>
      </c>
      <c r="O170" s="256">
        <v>106027500</v>
      </c>
      <c r="P170" s="257">
        <v>-1.6296481852594077E-2</v>
      </c>
    </row>
    <row r="171" spans="1:16" ht="12.75" customHeight="1">
      <c r="A171" s="248">
        <v>161</v>
      </c>
      <c r="B171" s="261" t="s">
        <v>49</v>
      </c>
      <c r="C171" s="253" t="s">
        <v>216</v>
      </c>
      <c r="D171" s="254">
        <v>45351</v>
      </c>
      <c r="E171" s="253">
        <v>26478.45</v>
      </c>
      <c r="F171" s="253">
        <v>26575.333333333332</v>
      </c>
      <c r="G171" s="255">
        <v>26348.616666666665</v>
      </c>
      <c r="H171" s="255">
        <v>26218.783333333333</v>
      </c>
      <c r="I171" s="255">
        <v>25992.066666666666</v>
      </c>
      <c r="J171" s="255">
        <v>26705.166666666664</v>
      </c>
      <c r="K171" s="255">
        <v>26931.883333333331</v>
      </c>
      <c r="L171" s="255">
        <v>27061.716666666664</v>
      </c>
      <c r="M171" s="256">
        <v>26802.05</v>
      </c>
      <c r="N171" s="256">
        <v>26445.5</v>
      </c>
      <c r="O171" s="256">
        <v>258775</v>
      </c>
      <c r="P171" s="257">
        <v>4.3132117303234907E-2</v>
      </c>
    </row>
    <row r="172" spans="1:16" ht="12.75" customHeight="1">
      <c r="A172" s="248">
        <v>162</v>
      </c>
      <c r="B172" s="261" t="s">
        <v>41</v>
      </c>
      <c r="C172" s="253" t="s">
        <v>217</v>
      </c>
      <c r="D172" s="254">
        <v>45351</v>
      </c>
      <c r="E172" s="253">
        <v>4529.95</v>
      </c>
      <c r="F172" s="253">
        <v>4547.5666666666666</v>
      </c>
      <c r="G172" s="255">
        <v>4500.7833333333328</v>
      </c>
      <c r="H172" s="255">
        <v>4471.6166666666659</v>
      </c>
      <c r="I172" s="255">
        <v>4424.8333333333321</v>
      </c>
      <c r="J172" s="255">
        <v>4576.7333333333336</v>
      </c>
      <c r="K172" s="255">
        <v>4623.5166666666682</v>
      </c>
      <c r="L172" s="255">
        <v>4652.6833333333343</v>
      </c>
      <c r="M172" s="256">
        <v>4594.3500000000004</v>
      </c>
      <c r="N172" s="256">
        <v>4518.3999999999996</v>
      </c>
      <c r="O172" s="256">
        <v>1203450</v>
      </c>
      <c r="P172" s="257">
        <v>-6.3280793928779916E-2</v>
      </c>
    </row>
    <row r="173" spans="1:16" ht="12.75" customHeight="1">
      <c r="A173" s="248">
        <v>163</v>
      </c>
      <c r="B173" s="261" t="s">
        <v>47</v>
      </c>
      <c r="C173" s="253" t="s">
        <v>218</v>
      </c>
      <c r="D173" s="254">
        <v>45351</v>
      </c>
      <c r="E173" s="253">
        <v>2390.4499999999998</v>
      </c>
      <c r="F173" s="253">
        <v>2398.7499999999995</v>
      </c>
      <c r="G173" s="255">
        <v>2377.1499999999992</v>
      </c>
      <c r="H173" s="255">
        <v>2363.8499999999995</v>
      </c>
      <c r="I173" s="255">
        <v>2342.2499999999991</v>
      </c>
      <c r="J173" s="255">
        <v>2412.0499999999993</v>
      </c>
      <c r="K173" s="255">
        <v>2433.6499999999996</v>
      </c>
      <c r="L173" s="255">
        <v>2446.9499999999994</v>
      </c>
      <c r="M173" s="256">
        <v>2420.35</v>
      </c>
      <c r="N173" s="256">
        <v>2385.4499999999998</v>
      </c>
      <c r="O173" s="256">
        <v>4230375</v>
      </c>
      <c r="P173" s="257">
        <v>1.2111968419163826E-2</v>
      </c>
    </row>
    <row r="174" spans="1:16" ht="12.75" customHeight="1">
      <c r="A174" s="248">
        <v>164</v>
      </c>
      <c r="B174" s="261" t="s">
        <v>68</v>
      </c>
      <c r="C174" s="253" t="s">
        <v>219</v>
      </c>
      <c r="D174" s="254">
        <v>45351</v>
      </c>
      <c r="E174" s="253">
        <v>2447.65</v>
      </c>
      <c r="F174" s="253">
        <v>2431.15</v>
      </c>
      <c r="G174" s="255">
        <v>2404.2000000000003</v>
      </c>
      <c r="H174" s="255">
        <v>2360.75</v>
      </c>
      <c r="I174" s="255">
        <v>2333.8000000000002</v>
      </c>
      <c r="J174" s="255">
        <v>2474.6000000000004</v>
      </c>
      <c r="K174" s="255">
        <v>2501.5500000000002</v>
      </c>
      <c r="L174" s="255">
        <v>2545.0000000000005</v>
      </c>
      <c r="M174" s="256">
        <v>2458.1</v>
      </c>
      <c r="N174" s="256">
        <v>2387.6999999999998</v>
      </c>
      <c r="O174" s="256">
        <v>6991500</v>
      </c>
      <c r="P174" s="257">
        <v>2.0940114776361325E-2</v>
      </c>
    </row>
    <row r="175" spans="1:16" ht="12.75" customHeight="1">
      <c r="A175" s="248">
        <v>165</v>
      </c>
      <c r="B175" s="261" t="s">
        <v>43</v>
      </c>
      <c r="C175" s="253" t="s">
        <v>220</v>
      </c>
      <c r="D175" s="254">
        <v>45351</v>
      </c>
      <c r="E175" s="253">
        <v>1558.05</v>
      </c>
      <c r="F175" s="253">
        <v>1557.7166666666665</v>
      </c>
      <c r="G175" s="255">
        <v>1549.9833333333329</v>
      </c>
      <c r="H175" s="255">
        <v>1541.9166666666665</v>
      </c>
      <c r="I175" s="255">
        <v>1534.1833333333329</v>
      </c>
      <c r="J175" s="255">
        <v>1565.7833333333328</v>
      </c>
      <c r="K175" s="255">
        <v>1573.5166666666664</v>
      </c>
      <c r="L175" s="255">
        <v>1581.5833333333328</v>
      </c>
      <c r="M175" s="256">
        <v>1565.45</v>
      </c>
      <c r="N175" s="256">
        <v>1549.65</v>
      </c>
      <c r="O175" s="256">
        <v>19588100</v>
      </c>
      <c r="P175" s="257">
        <v>2.9619545220398853E-2</v>
      </c>
    </row>
    <row r="176" spans="1:16" ht="12.75" customHeight="1">
      <c r="A176" s="248">
        <v>166</v>
      </c>
      <c r="B176" s="261" t="s">
        <v>205</v>
      </c>
      <c r="C176" s="253" t="s">
        <v>221</v>
      </c>
      <c r="D176" s="254">
        <v>45351</v>
      </c>
      <c r="E176" s="253">
        <v>634.25</v>
      </c>
      <c r="F176" s="253">
        <v>630.7166666666667</v>
      </c>
      <c r="G176" s="255">
        <v>623.63333333333344</v>
      </c>
      <c r="H176" s="255">
        <v>613.01666666666677</v>
      </c>
      <c r="I176" s="255">
        <v>605.93333333333351</v>
      </c>
      <c r="J176" s="255">
        <v>641.33333333333337</v>
      </c>
      <c r="K176" s="255">
        <v>648.41666666666663</v>
      </c>
      <c r="L176" s="255">
        <v>659.0333333333333</v>
      </c>
      <c r="M176" s="256">
        <v>637.79999999999995</v>
      </c>
      <c r="N176" s="256">
        <v>620.1</v>
      </c>
      <c r="O176" s="256">
        <v>6196500</v>
      </c>
      <c r="P176" s="257">
        <v>-1.6428571428571428E-2</v>
      </c>
    </row>
    <row r="177" spans="1:16" ht="12.75" customHeight="1">
      <c r="A177" s="248">
        <v>167</v>
      </c>
      <c r="B177" s="261" t="s">
        <v>43</v>
      </c>
      <c r="C177" s="253" t="s">
        <v>222</v>
      </c>
      <c r="D177" s="254">
        <v>45351</v>
      </c>
      <c r="E177" s="253">
        <v>745</v>
      </c>
      <c r="F177" s="253">
        <v>747.41666666666663</v>
      </c>
      <c r="G177" s="255">
        <v>739.83333333333326</v>
      </c>
      <c r="H177" s="255">
        <v>734.66666666666663</v>
      </c>
      <c r="I177" s="255">
        <v>727.08333333333326</v>
      </c>
      <c r="J177" s="255">
        <v>752.58333333333326</v>
      </c>
      <c r="K177" s="255">
        <v>760.16666666666652</v>
      </c>
      <c r="L177" s="255">
        <v>765.33333333333326</v>
      </c>
      <c r="M177" s="256">
        <v>755</v>
      </c>
      <c r="N177" s="256">
        <v>742.25</v>
      </c>
      <c r="O177" s="256">
        <v>5580000</v>
      </c>
      <c r="P177" s="257">
        <v>4.0074557315936628E-2</v>
      </c>
    </row>
    <row r="178" spans="1:16" ht="12.75" customHeight="1">
      <c r="A178" s="248">
        <v>168</v>
      </c>
      <c r="B178" s="261" t="s">
        <v>39</v>
      </c>
      <c r="C178" s="260" t="s">
        <v>223</v>
      </c>
      <c r="D178" s="254">
        <v>45351</v>
      </c>
      <c r="E178" s="253">
        <v>974.8</v>
      </c>
      <c r="F178" s="253">
        <v>978.73333333333323</v>
      </c>
      <c r="G178" s="255">
        <v>968.61666666666645</v>
      </c>
      <c r="H178" s="255">
        <v>962.43333333333317</v>
      </c>
      <c r="I178" s="255">
        <v>952.31666666666638</v>
      </c>
      <c r="J178" s="255">
        <v>984.91666666666652</v>
      </c>
      <c r="K178" s="255">
        <v>995.0333333333333</v>
      </c>
      <c r="L178" s="255">
        <v>1001.2166666666666</v>
      </c>
      <c r="M178" s="256">
        <v>988.85</v>
      </c>
      <c r="N178" s="256">
        <v>972.55</v>
      </c>
      <c r="O178" s="256">
        <v>15555650</v>
      </c>
      <c r="P178" s="257">
        <v>-1.0149441780702061E-2</v>
      </c>
    </row>
    <row r="179" spans="1:16" ht="12.75" customHeight="1">
      <c r="A179" s="248">
        <v>169</v>
      </c>
      <c r="B179" s="261" t="s">
        <v>79</v>
      </c>
      <c r="C179" s="253" t="s">
        <v>224</v>
      </c>
      <c r="D179" s="254">
        <v>45351</v>
      </c>
      <c r="E179" s="253">
        <v>1825.65</v>
      </c>
      <c r="F179" s="253">
        <v>1832.8999999999999</v>
      </c>
      <c r="G179" s="255">
        <v>1813.7999999999997</v>
      </c>
      <c r="H179" s="255">
        <v>1801.9499999999998</v>
      </c>
      <c r="I179" s="255">
        <v>1782.8499999999997</v>
      </c>
      <c r="J179" s="255">
        <v>1844.7499999999998</v>
      </c>
      <c r="K179" s="255">
        <v>1863.8499999999997</v>
      </c>
      <c r="L179" s="255">
        <v>1875.6999999999998</v>
      </c>
      <c r="M179" s="256">
        <v>1852</v>
      </c>
      <c r="N179" s="256">
        <v>1821.05</v>
      </c>
      <c r="O179" s="256">
        <v>7425000</v>
      </c>
      <c r="P179" s="257">
        <v>5.076142131979695E-3</v>
      </c>
    </row>
    <row r="180" spans="1:16" ht="12.75" customHeight="1">
      <c r="A180" s="248">
        <v>170</v>
      </c>
      <c r="B180" s="261" t="s">
        <v>59</v>
      </c>
      <c r="C180" s="259" t="s">
        <v>225</v>
      </c>
      <c r="D180" s="254">
        <v>45351</v>
      </c>
      <c r="E180" s="253">
        <v>1161.1500000000001</v>
      </c>
      <c r="F180" s="253">
        <v>1162.2666666666667</v>
      </c>
      <c r="G180" s="255">
        <v>1155.8833333333332</v>
      </c>
      <c r="H180" s="255">
        <v>1150.6166666666666</v>
      </c>
      <c r="I180" s="255">
        <v>1144.2333333333331</v>
      </c>
      <c r="J180" s="255">
        <v>1167.5333333333333</v>
      </c>
      <c r="K180" s="255">
        <v>1173.916666666667</v>
      </c>
      <c r="L180" s="255">
        <v>1179.1833333333334</v>
      </c>
      <c r="M180" s="256">
        <v>1168.6500000000001</v>
      </c>
      <c r="N180" s="256">
        <v>1157</v>
      </c>
      <c r="O180" s="256">
        <v>11489400</v>
      </c>
      <c r="P180" s="257">
        <v>-2.4155327931508944E-2</v>
      </c>
    </row>
    <row r="181" spans="1:16" ht="12.75" customHeight="1">
      <c r="A181" s="248">
        <v>171</v>
      </c>
      <c r="B181" s="261" t="s">
        <v>56</v>
      </c>
      <c r="C181" s="253" t="s">
        <v>226</v>
      </c>
      <c r="D181" s="254">
        <v>45351</v>
      </c>
      <c r="E181" s="253">
        <v>936</v>
      </c>
      <c r="F181" s="253">
        <v>934.71666666666658</v>
      </c>
      <c r="G181" s="255">
        <v>930.33333333333314</v>
      </c>
      <c r="H181" s="255">
        <v>924.66666666666652</v>
      </c>
      <c r="I181" s="255">
        <v>920.28333333333308</v>
      </c>
      <c r="J181" s="255">
        <v>940.38333333333321</v>
      </c>
      <c r="K181" s="255">
        <v>944.76666666666665</v>
      </c>
      <c r="L181" s="255">
        <v>950.43333333333328</v>
      </c>
      <c r="M181" s="256">
        <v>939.1</v>
      </c>
      <c r="N181" s="256">
        <v>929.05</v>
      </c>
      <c r="O181" s="256">
        <v>66959325</v>
      </c>
      <c r="P181" s="257">
        <v>-2.0164317290849946E-2</v>
      </c>
    </row>
    <row r="182" spans="1:16" ht="12.75" customHeight="1">
      <c r="A182" s="248">
        <v>172</v>
      </c>
      <c r="B182" s="261" t="s">
        <v>190</v>
      </c>
      <c r="C182" s="253" t="s">
        <v>227</v>
      </c>
      <c r="D182" s="254">
        <v>45351</v>
      </c>
      <c r="E182" s="253">
        <v>378.25</v>
      </c>
      <c r="F182" s="253">
        <v>379.2</v>
      </c>
      <c r="G182" s="255">
        <v>376.54999999999995</v>
      </c>
      <c r="H182" s="255">
        <v>374.84999999999997</v>
      </c>
      <c r="I182" s="255">
        <v>372.19999999999993</v>
      </c>
      <c r="J182" s="255">
        <v>380.9</v>
      </c>
      <c r="K182" s="255">
        <v>383.54999999999995</v>
      </c>
      <c r="L182" s="255">
        <v>385.25</v>
      </c>
      <c r="M182" s="256">
        <v>381.85</v>
      </c>
      <c r="N182" s="256">
        <v>377.5</v>
      </c>
      <c r="O182" s="256">
        <v>95033250</v>
      </c>
      <c r="P182" s="257">
        <v>1.208931873133267E-3</v>
      </c>
    </row>
    <row r="183" spans="1:16" ht="12.75" customHeight="1">
      <c r="A183" s="248">
        <v>173</v>
      </c>
      <c r="B183" s="261" t="s">
        <v>132</v>
      </c>
      <c r="C183" s="253" t="s">
        <v>228</v>
      </c>
      <c r="D183" s="254">
        <v>45351</v>
      </c>
      <c r="E183" s="253">
        <v>145.44999999999999</v>
      </c>
      <c r="F183" s="253">
        <v>145.85</v>
      </c>
      <c r="G183" s="255">
        <v>144.64999999999998</v>
      </c>
      <c r="H183" s="255">
        <v>143.85</v>
      </c>
      <c r="I183" s="255">
        <v>142.64999999999998</v>
      </c>
      <c r="J183" s="255">
        <v>146.64999999999998</v>
      </c>
      <c r="K183" s="255">
        <v>147.84999999999997</v>
      </c>
      <c r="L183" s="255">
        <v>148.64999999999998</v>
      </c>
      <c r="M183" s="256">
        <v>147.05000000000001</v>
      </c>
      <c r="N183" s="256">
        <v>145.05000000000001</v>
      </c>
      <c r="O183" s="256">
        <v>206992500</v>
      </c>
      <c r="P183" s="257">
        <v>1.9167798099193356E-3</v>
      </c>
    </row>
    <row r="184" spans="1:16" ht="12.75" customHeight="1">
      <c r="A184" s="248">
        <v>174</v>
      </c>
      <c r="B184" s="261" t="s">
        <v>87</v>
      </c>
      <c r="C184" s="253" t="s">
        <v>229</v>
      </c>
      <c r="D184" s="254">
        <v>45351</v>
      </c>
      <c r="E184" s="253">
        <v>4059.1</v>
      </c>
      <c r="F184" s="253">
        <v>4079.4666666666667</v>
      </c>
      <c r="G184" s="255">
        <v>4033.2333333333336</v>
      </c>
      <c r="H184" s="255">
        <v>4007.3666666666668</v>
      </c>
      <c r="I184" s="255">
        <v>3961.1333333333337</v>
      </c>
      <c r="J184" s="255">
        <v>4105.3333333333339</v>
      </c>
      <c r="K184" s="255">
        <v>4151.5666666666657</v>
      </c>
      <c r="L184" s="255">
        <v>4177.4333333333334</v>
      </c>
      <c r="M184" s="256">
        <v>4125.7</v>
      </c>
      <c r="N184" s="256">
        <v>4053.6</v>
      </c>
      <c r="O184" s="256">
        <v>12397700</v>
      </c>
      <c r="P184" s="257">
        <v>8.7570661692463227E-3</v>
      </c>
    </row>
    <row r="185" spans="1:16" ht="12.75" customHeight="1">
      <c r="A185" s="248">
        <v>175</v>
      </c>
      <c r="B185" s="261" t="s">
        <v>87</v>
      </c>
      <c r="C185" s="253" t="s">
        <v>230</v>
      </c>
      <c r="D185" s="254">
        <v>45351</v>
      </c>
      <c r="E185" s="253">
        <v>1320.95</v>
      </c>
      <c r="F185" s="253">
        <v>1327.2166666666667</v>
      </c>
      <c r="G185" s="255">
        <v>1310.2333333333333</v>
      </c>
      <c r="H185" s="255">
        <v>1299.5166666666667</v>
      </c>
      <c r="I185" s="255">
        <v>1282.5333333333333</v>
      </c>
      <c r="J185" s="255">
        <v>1337.9333333333334</v>
      </c>
      <c r="K185" s="255">
        <v>1354.916666666667</v>
      </c>
      <c r="L185" s="255">
        <v>1365.6333333333334</v>
      </c>
      <c r="M185" s="256">
        <v>1344.2</v>
      </c>
      <c r="N185" s="256">
        <v>1316.5</v>
      </c>
      <c r="O185" s="256">
        <v>13564200</v>
      </c>
      <c r="P185" s="257">
        <v>8.1159420289855077E-3</v>
      </c>
    </row>
    <row r="186" spans="1:16" ht="12.75" customHeight="1">
      <c r="A186" s="248">
        <v>176</v>
      </c>
      <c r="B186" s="261" t="s">
        <v>59</v>
      </c>
      <c r="C186" s="253" t="s">
        <v>231</v>
      </c>
      <c r="D186" s="254">
        <v>45351</v>
      </c>
      <c r="E186" s="253">
        <v>3695.3</v>
      </c>
      <c r="F186" s="253">
        <v>3697.4166666666665</v>
      </c>
      <c r="G186" s="255">
        <v>3649.6333333333332</v>
      </c>
      <c r="H186" s="255">
        <v>3603.9666666666667</v>
      </c>
      <c r="I186" s="255">
        <v>3556.1833333333334</v>
      </c>
      <c r="J186" s="255">
        <v>3743.083333333333</v>
      </c>
      <c r="K186" s="255">
        <v>3790.8666666666668</v>
      </c>
      <c r="L186" s="255">
        <v>3836.5333333333328</v>
      </c>
      <c r="M186" s="256">
        <v>3745.2</v>
      </c>
      <c r="N186" s="256">
        <v>3651.75</v>
      </c>
      <c r="O186" s="256">
        <v>5121200</v>
      </c>
      <c r="P186" s="257">
        <v>2.3503077783995522E-2</v>
      </c>
    </row>
    <row r="187" spans="1:16" ht="12.75" customHeight="1">
      <c r="A187" s="248">
        <v>177</v>
      </c>
      <c r="B187" s="261" t="s">
        <v>43</v>
      </c>
      <c r="C187" s="253" t="s">
        <v>232</v>
      </c>
      <c r="D187" s="254">
        <v>45351</v>
      </c>
      <c r="E187" s="253">
        <v>2631.2</v>
      </c>
      <c r="F187" s="253">
        <v>2626.8</v>
      </c>
      <c r="G187" s="255">
        <v>2610.9500000000003</v>
      </c>
      <c r="H187" s="255">
        <v>2590.7000000000003</v>
      </c>
      <c r="I187" s="255">
        <v>2574.8500000000004</v>
      </c>
      <c r="J187" s="255">
        <v>2647.05</v>
      </c>
      <c r="K187" s="255">
        <v>2662.9000000000005</v>
      </c>
      <c r="L187" s="255">
        <v>2683.15</v>
      </c>
      <c r="M187" s="256">
        <v>2642.65</v>
      </c>
      <c r="N187" s="256">
        <v>2606.5500000000002</v>
      </c>
      <c r="O187" s="256">
        <v>1571000</v>
      </c>
      <c r="P187" s="257">
        <v>1.2568482114083145E-2</v>
      </c>
    </row>
    <row r="188" spans="1:16" ht="12.75" customHeight="1">
      <c r="A188" s="248">
        <v>178</v>
      </c>
      <c r="B188" s="261" t="s">
        <v>45</v>
      </c>
      <c r="C188" s="253" t="s">
        <v>233</v>
      </c>
      <c r="D188" s="254">
        <v>45351</v>
      </c>
      <c r="E188" s="253">
        <v>3890.15</v>
      </c>
      <c r="F188" s="253">
        <v>3903.4500000000003</v>
      </c>
      <c r="G188" s="255">
        <v>3857.0500000000006</v>
      </c>
      <c r="H188" s="255">
        <v>3823.9500000000003</v>
      </c>
      <c r="I188" s="255">
        <v>3777.5500000000006</v>
      </c>
      <c r="J188" s="255">
        <v>3936.5500000000006</v>
      </c>
      <c r="K188" s="255">
        <v>3982.9500000000003</v>
      </c>
      <c r="L188" s="255">
        <v>4016.0500000000006</v>
      </c>
      <c r="M188" s="256">
        <v>3949.85</v>
      </c>
      <c r="N188" s="256">
        <v>3870.35</v>
      </c>
      <c r="O188" s="256">
        <v>2788000</v>
      </c>
      <c r="P188" s="257">
        <v>1.0144927536231883E-2</v>
      </c>
    </row>
    <row r="189" spans="1:16" ht="12.75" customHeight="1">
      <c r="A189" s="248">
        <v>179</v>
      </c>
      <c r="B189" s="261" t="s">
        <v>56</v>
      </c>
      <c r="C189" s="253" t="s">
        <v>234</v>
      </c>
      <c r="D189" s="254">
        <v>45351</v>
      </c>
      <c r="E189" s="253">
        <v>2117.65</v>
      </c>
      <c r="F189" s="253">
        <v>2123.5833333333335</v>
      </c>
      <c r="G189" s="255">
        <v>2104.0666666666671</v>
      </c>
      <c r="H189" s="255">
        <v>2090.4833333333336</v>
      </c>
      <c r="I189" s="255">
        <v>2070.9666666666672</v>
      </c>
      <c r="J189" s="255">
        <v>2137.166666666667</v>
      </c>
      <c r="K189" s="255">
        <v>2156.6833333333334</v>
      </c>
      <c r="L189" s="255">
        <v>2170.2666666666669</v>
      </c>
      <c r="M189" s="256">
        <v>2143.1</v>
      </c>
      <c r="N189" s="256">
        <v>2110</v>
      </c>
      <c r="O189" s="256">
        <v>5087600</v>
      </c>
      <c r="P189" s="257">
        <v>-1.1425462459194777E-2</v>
      </c>
    </row>
    <row r="190" spans="1:16" ht="12.75" customHeight="1">
      <c r="A190" s="248">
        <v>180</v>
      </c>
      <c r="B190" s="261" t="s">
        <v>59</v>
      </c>
      <c r="C190" s="253" t="s">
        <v>235</v>
      </c>
      <c r="D190" s="254">
        <v>45351</v>
      </c>
      <c r="E190" s="253">
        <v>1715.85</v>
      </c>
      <c r="F190" s="253">
        <v>1721.3999999999999</v>
      </c>
      <c r="G190" s="255">
        <v>1706.4499999999998</v>
      </c>
      <c r="H190" s="255">
        <v>1697.05</v>
      </c>
      <c r="I190" s="255">
        <v>1682.1</v>
      </c>
      <c r="J190" s="255">
        <v>1730.7999999999997</v>
      </c>
      <c r="K190" s="255">
        <v>1745.75</v>
      </c>
      <c r="L190" s="255">
        <v>1755.1499999999996</v>
      </c>
      <c r="M190" s="256">
        <v>1736.35</v>
      </c>
      <c r="N190" s="256">
        <v>1712</v>
      </c>
      <c r="O190" s="256">
        <v>2459600</v>
      </c>
      <c r="P190" s="257">
        <v>-2.5952960259529602E-3</v>
      </c>
    </row>
    <row r="191" spans="1:16" ht="12.75" customHeight="1">
      <c r="A191" s="248">
        <v>181</v>
      </c>
      <c r="B191" s="261" t="s">
        <v>49</v>
      </c>
      <c r="C191" s="253" t="s">
        <v>236</v>
      </c>
      <c r="D191" s="254">
        <v>45351</v>
      </c>
      <c r="E191" s="253">
        <v>10013.799999999999</v>
      </c>
      <c r="F191" s="253">
        <v>9984.5499999999993</v>
      </c>
      <c r="G191" s="255">
        <v>9931.1999999999989</v>
      </c>
      <c r="H191" s="255">
        <v>9848.6</v>
      </c>
      <c r="I191" s="255">
        <v>9795.25</v>
      </c>
      <c r="J191" s="255">
        <v>10067.149999999998</v>
      </c>
      <c r="K191" s="255">
        <v>10120.499999999996</v>
      </c>
      <c r="L191" s="255">
        <v>10203.099999999997</v>
      </c>
      <c r="M191" s="256">
        <v>10037.9</v>
      </c>
      <c r="N191" s="256">
        <v>9901.9500000000007</v>
      </c>
      <c r="O191" s="256">
        <v>1937600</v>
      </c>
      <c r="P191" s="257">
        <v>-2.0176991150442476E-2</v>
      </c>
    </row>
    <row r="192" spans="1:16" ht="12.75" customHeight="1">
      <c r="A192" s="248">
        <v>182</v>
      </c>
      <c r="B192" s="261" t="s">
        <v>39</v>
      </c>
      <c r="C192" s="253" t="s">
        <v>237</v>
      </c>
      <c r="D192" s="254">
        <v>45351</v>
      </c>
      <c r="E192" s="253">
        <v>489</v>
      </c>
      <c r="F192" s="253">
        <v>491.75</v>
      </c>
      <c r="G192" s="255">
        <v>485.5</v>
      </c>
      <c r="H192" s="255">
        <v>482</v>
      </c>
      <c r="I192" s="255">
        <v>475.75</v>
      </c>
      <c r="J192" s="255">
        <v>495.25</v>
      </c>
      <c r="K192" s="255">
        <v>501.5</v>
      </c>
      <c r="L192" s="255">
        <v>505</v>
      </c>
      <c r="M192" s="256">
        <v>498</v>
      </c>
      <c r="N192" s="256">
        <v>488.25</v>
      </c>
      <c r="O192" s="256">
        <v>41623400</v>
      </c>
      <c r="P192" s="257">
        <v>-1.1231047607162912E-3</v>
      </c>
    </row>
    <row r="193" spans="1:16" ht="12.75" customHeight="1">
      <c r="A193" s="248">
        <v>183</v>
      </c>
      <c r="B193" s="261" t="s">
        <v>132</v>
      </c>
      <c r="C193" s="253" t="s">
        <v>238</v>
      </c>
      <c r="D193" s="254">
        <v>45351</v>
      </c>
      <c r="E193" s="253">
        <v>268.14999999999998</v>
      </c>
      <c r="F193" s="253">
        <v>269.26666666666671</v>
      </c>
      <c r="G193" s="255">
        <v>266.23333333333341</v>
      </c>
      <c r="H193" s="255">
        <v>264.31666666666672</v>
      </c>
      <c r="I193" s="255">
        <v>261.28333333333342</v>
      </c>
      <c r="J193" s="255">
        <v>271.18333333333339</v>
      </c>
      <c r="K193" s="255">
        <v>274.2166666666667</v>
      </c>
      <c r="L193" s="255">
        <v>276.13333333333338</v>
      </c>
      <c r="M193" s="256">
        <v>272.3</v>
      </c>
      <c r="N193" s="256">
        <v>267.35000000000002</v>
      </c>
      <c r="O193" s="256">
        <v>134138300</v>
      </c>
      <c r="P193" s="257">
        <v>-6.2195412875302456E-3</v>
      </c>
    </row>
    <row r="194" spans="1:16" ht="12.75" customHeight="1">
      <c r="A194" s="248">
        <v>184</v>
      </c>
      <c r="B194" s="261" t="s">
        <v>41</v>
      </c>
      <c r="C194" s="253" t="s">
        <v>239</v>
      </c>
      <c r="D194" s="254">
        <v>45351</v>
      </c>
      <c r="E194" s="253">
        <v>1097.55</v>
      </c>
      <c r="F194" s="253">
        <v>1099.9333333333332</v>
      </c>
      <c r="G194" s="255">
        <v>1090.9666666666662</v>
      </c>
      <c r="H194" s="255">
        <v>1084.383333333333</v>
      </c>
      <c r="I194" s="255">
        <v>1075.4166666666661</v>
      </c>
      <c r="J194" s="255">
        <v>1106.5166666666664</v>
      </c>
      <c r="K194" s="255">
        <v>1115.4833333333331</v>
      </c>
      <c r="L194" s="255">
        <v>1122.0666666666666</v>
      </c>
      <c r="M194" s="256">
        <v>1108.9000000000001</v>
      </c>
      <c r="N194" s="256">
        <v>1093.3499999999999</v>
      </c>
      <c r="O194" s="256">
        <v>8169600</v>
      </c>
      <c r="P194" s="257">
        <v>1.3698630136986301E-2</v>
      </c>
    </row>
    <row r="195" spans="1:16" ht="12.75" customHeight="1">
      <c r="A195" s="248">
        <v>185</v>
      </c>
      <c r="B195" s="261" t="s">
        <v>87</v>
      </c>
      <c r="C195" s="253" t="s">
        <v>240</v>
      </c>
      <c r="D195" s="254">
        <v>45351</v>
      </c>
      <c r="E195" s="253">
        <v>535.5</v>
      </c>
      <c r="F195" s="253">
        <v>536.48333333333335</v>
      </c>
      <c r="G195" s="255">
        <v>532.06666666666672</v>
      </c>
      <c r="H195" s="255">
        <v>528.63333333333333</v>
      </c>
      <c r="I195" s="255">
        <v>524.2166666666667</v>
      </c>
      <c r="J195" s="255">
        <v>539.91666666666674</v>
      </c>
      <c r="K195" s="255">
        <v>544.33333333333326</v>
      </c>
      <c r="L195" s="255">
        <v>547.76666666666677</v>
      </c>
      <c r="M195" s="256">
        <v>540.9</v>
      </c>
      <c r="N195" s="256">
        <v>533.04999999999995</v>
      </c>
      <c r="O195" s="256">
        <v>54919500</v>
      </c>
      <c r="P195" s="257">
        <v>-4.046439709620777E-2</v>
      </c>
    </row>
    <row r="196" spans="1:16" ht="12.75" customHeight="1">
      <c r="A196" s="248">
        <v>186</v>
      </c>
      <c r="B196" s="261" t="s">
        <v>205</v>
      </c>
      <c r="C196" s="253" t="s">
        <v>241</v>
      </c>
      <c r="D196" s="254">
        <v>45351</v>
      </c>
      <c r="E196" s="253">
        <v>174</v>
      </c>
      <c r="F196" s="253">
        <v>173.58333333333334</v>
      </c>
      <c r="G196" s="255">
        <v>169.7166666666667</v>
      </c>
      <c r="H196" s="255">
        <v>165.43333333333337</v>
      </c>
      <c r="I196" s="255">
        <v>161.56666666666672</v>
      </c>
      <c r="J196" s="255">
        <v>177.86666666666667</v>
      </c>
      <c r="K196" s="255">
        <v>181.73333333333329</v>
      </c>
      <c r="L196" s="255">
        <v>186.01666666666665</v>
      </c>
      <c r="M196" s="256">
        <v>177.45</v>
      </c>
      <c r="N196" s="256">
        <v>169.3</v>
      </c>
      <c r="O196" s="256">
        <v>106443000</v>
      </c>
      <c r="P196" s="257">
        <v>-5.4937354598200523E-3</v>
      </c>
    </row>
    <row r="197" spans="1:16" ht="12.75" customHeight="1">
      <c r="A197" s="248">
        <v>187</v>
      </c>
      <c r="B197" s="261" t="s">
        <v>43</v>
      </c>
      <c r="C197" s="253" t="s">
        <v>242</v>
      </c>
      <c r="D197" s="254">
        <v>45351</v>
      </c>
      <c r="E197" s="253">
        <v>924.25</v>
      </c>
      <c r="F197" s="253">
        <v>920.80000000000007</v>
      </c>
      <c r="G197" s="255">
        <v>904.45000000000016</v>
      </c>
      <c r="H197" s="255">
        <v>884.65000000000009</v>
      </c>
      <c r="I197" s="255">
        <v>868.30000000000018</v>
      </c>
      <c r="J197" s="255">
        <v>940.60000000000014</v>
      </c>
      <c r="K197" s="255">
        <v>956.95</v>
      </c>
      <c r="L197" s="255">
        <v>976.75000000000011</v>
      </c>
      <c r="M197" s="256">
        <v>937.15</v>
      </c>
      <c r="N197" s="256">
        <v>901</v>
      </c>
      <c r="O197" s="256">
        <v>7443000</v>
      </c>
      <c r="P197" s="257">
        <v>2.5418474891506511E-2</v>
      </c>
    </row>
    <row r="198" spans="1:16" ht="12.75" customHeight="1">
      <c r="A198" s="248"/>
      <c r="B198" s="249"/>
      <c r="C198" s="253"/>
      <c r="D198" s="254"/>
      <c r="E198" s="253"/>
      <c r="F198" s="253"/>
      <c r="G198" s="255"/>
      <c r="H198" s="255"/>
      <c r="I198" s="255"/>
      <c r="J198" s="255"/>
      <c r="K198" s="255"/>
      <c r="L198" s="255"/>
      <c r="M198" s="256"/>
      <c r="N198" s="256"/>
      <c r="O198" s="256"/>
      <c r="P198" s="257"/>
    </row>
    <row r="199" spans="1:16" ht="12.75" customHeight="1">
      <c r="A199" s="242"/>
      <c r="B199" s="249"/>
      <c r="C199" s="242"/>
      <c r="D199" s="243"/>
      <c r="E199" s="244"/>
      <c r="F199" s="244"/>
      <c r="G199" s="245"/>
      <c r="H199" s="245"/>
      <c r="I199" s="245"/>
      <c r="J199" s="245"/>
      <c r="K199" s="245"/>
      <c r="L199" s="245"/>
      <c r="M199" s="242"/>
      <c r="N199" s="242"/>
      <c r="O199" s="246"/>
      <c r="P199" s="247"/>
    </row>
    <row r="200" spans="1:16" ht="12.75" customHeight="1">
      <c r="A200" s="24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2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G16" sqref="G16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3" t="s">
        <v>16</v>
      </c>
      <c r="B8" s="375"/>
      <c r="C8" s="378" t="s">
        <v>20</v>
      </c>
      <c r="D8" s="378" t="s">
        <v>21</v>
      </c>
      <c r="E8" s="370" t="s">
        <v>22</v>
      </c>
      <c r="F8" s="371"/>
      <c r="G8" s="372"/>
      <c r="H8" s="370" t="s">
        <v>23</v>
      </c>
      <c r="I8" s="371"/>
      <c r="J8" s="372"/>
      <c r="K8" s="26"/>
      <c r="L8" s="48"/>
      <c r="M8" s="48"/>
      <c r="N8" s="1"/>
      <c r="O8" s="1"/>
    </row>
    <row r="9" spans="1:15" ht="36" customHeight="1">
      <c r="A9" s="374"/>
      <c r="B9" s="377"/>
      <c r="C9" s="377"/>
      <c r="D9" s="37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22212.7</v>
      </c>
      <c r="D10" s="34">
        <v>22232.099999999995</v>
      </c>
      <c r="E10" s="34">
        <v>22166.69999999999</v>
      </c>
      <c r="F10" s="34">
        <v>22120.699999999993</v>
      </c>
      <c r="G10" s="34">
        <v>22055.299999999988</v>
      </c>
      <c r="H10" s="34">
        <v>22278.099999999991</v>
      </c>
      <c r="I10" s="34">
        <v>22343.499999999993</v>
      </c>
      <c r="J10" s="34">
        <v>22389.499999999993</v>
      </c>
      <c r="K10" s="34">
        <v>22297.5</v>
      </c>
      <c r="L10" s="34">
        <v>22186.1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46811.75</v>
      </c>
      <c r="D11" s="34">
        <v>46926.75</v>
      </c>
      <c r="E11" s="34">
        <v>46608.15</v>
      </c>
      <c r="F11" s="34">
        <v>46404.55</v>
      </c>
      <c r="G11" s="34">
        <v>46085.950000000004</v>
      </c>
      <c r="H11" s="34">
        <v>47130.35</v>
      </c>
      <c r="I11" s="34">
        <v>47448.950000000004</v>
      </c>
      <c r="J11" s="34">
        <v>47652.549999999996</v>
      </c>
      <c r="K11" s="34">
        <v>47245.35</v>
      </c>
      <c r="L11" s="34">
        <v>46723.15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5861.55</v>
      </c>
      <c r="D12" s="36">
        <v>5855.1166666666659</v>
      </c>
      <c r="E12" s="36">
        <v>5829.0833333333321</v>
      </c>
      <c r="F12" s="36">
        <v>5796.6166666666659</v>
      </c>
      <c r="G12" s="36">
        <v>5770.5833333333321</v>
      </c>
      <c r="H12" s="36">
        <v>5887.5833333333321</v>
      </c>
      <c r="I12" s="36">
        <v>5913.6166666666668</v>
      </c>
      <c r="J12" s="36">
        <v>5946.0833333333321</v>
      </c>
      <c r="K12" s="36">
        <v>5881.15</v>
      </c>
      <c r="L12" s="36">
        <v>5822.65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8170.7</v>
      </c>
      <c r="D13" s="36">
        <v>8159</v>
      </c>
      <c r="E13" s="36">
        <v>8130.65</v>
      </c>
      <c r="F13" s="36">
        <v>8090.5999999999995</v>
      </c>
      <c r="G13" s="36">
        <v>8062.2499999999991</v>
      </c>
      <c r="H13" s="36">
        <v>8199.0499999999993</v>
      </c>
      <c r="I13" s="36">
        <v>8227.4000000000015</v>
      </c>
      <c r="J13" s="36">
        <v>8267.4500000000007</v>
      </c>
      <c r="K13" s="36">
        <v>8187.35</v>
      </c>
      <c r="L13" s="36">
        <v>8118.95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38045.65</v>
      </c>
      <c r="D14" s="36">
        <v>38172.066666666673</v>
      </c>
      <c r="E14" s="36">
        <v>37853.683333333349</v>
      </c>
      <c r="F14" s="36">
        <v>37661.716666666674</v>
      </c>
      <c r="G14" s="36">
        <v>37343.33333333335</v>
      </c>
      <c r="H14" s="36">
        <v>38364.033333333347</v>
      </c>
      <c r="I14" s="36">
        <v>38682.416666666664</v>
      </c>
      <c r="J14" s="36">
        <v>38874.383333333346</v>
      </c>
      <c r="K14" s="36">
        <v>38490.449999999997</v>
      </c>
      <c r="L14" s="36">
        <v>37980.1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9318.6</v>
      </c>
      <c r="D15" s="36">
        <v>9317.7666666666682</v>
      </c>
      <c r="E15" s="36">
        <v>9271.2333333333372</v>
      </c>
      <c r="F15" s="36">
        <v>9223.8666666666686</v>
      </c>
      <c r="G15" s="36">
        <v>9177.3333333333376</v>
      </c>
      <c r="H15" s="36">
        <v>9365.1333333333369</v>
      </c>
      <c r="I15" s="36">
        <v>9411.6666666666661</v>
      </c>
      <c r="J15" s="36">
        <v>9459.0333333333365</v>
      </c>
      <c r="K15" s="36">
        <v>9364.2999999999993</v>
      </c>
      <c r="L15" s="36">
        <v>9270.4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14062.2</v>
      </c>
      <c r="D16" s="36">
        <v>14072.816666666666</v>
      </c>
      <c r="E16" s="36">
        <v>14004.633333333331</v>
      </c>
      <c r="F16" s="36">
        <v>13947.066666666666</v>
      </c>
      <c r="G16" s="36">
        <v>13878.883333333331</v>
      </c>
      <c r="H16" s="36">
        <v>14130.383333333331</v>
      </c>
      <c r="I16" s="36">
        <v>14198.566666666666</v>
      </c>
      <c r="J16" s="36">
        <v>14256.133333333331</v>
      </c>
      <c r="K16" s="36">
        <v>14141</v>
      </c>
      <c r="L16" s="36">
        <v>14015.25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5392.05</v>
      </c>
      <c r="D17" s="36">
        <v>5410.2666666666673</v>
      </c>
      <c r="E17" s="36">
        <v>5302.4333333333343</v>
      </c>
      <c r="F17" s="36">
        <v>5212.8166666666666</v>
      </c>
      <c r="G17" s="36">
        <v>5104.9833333333336</v>
      </c>
      <c r="H17" s="36">
        <v>5499.883333333335</v>
      </c>
      <c r="I17" s="36">
        <v>5607.716666666669</v>
      </c>
      <c r="J17" s="36">
        <v>5697.3333333333358</v>
      </c>
      <c r="K17" s="31">
        <v>5518.1</v>
      </c>
      <c r="L17" s="31">
        <v>5320.65</v>
      </c>
      <c r="M17" s="31">
        <v>15.78299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2679.55</v>
      </c>
      <c r="D18" s="36">
        <v>2687.5166666666669</v>
      </c>
      <c r="E18" s="36">
        <v>2657.0333333333338</v>
      </c>
      <c r="F18" s="36">
        <v>2634.5166666666669</v>
      </c>
      <c r="G18" s="36">
        <v>2604.0333333333338</v>
      </c>
      <c r="H18" s="36">
        <v>2710.0333333333338</v>
      </c>
      <c r="I18" s="36">
        <v>2740.5166666666664</v>
      </c>
      <c r="J18" s="36">
        <v>2763.0333333333338</v>
      </c>
      <c r="K18" s="31">
        <v>2718</v>
      </c>
      <c r="L18" s="31">
        <v>2665</v>
      </c>
      <c r="M18" s="31">
        <v>4.19808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1449.25</v>
      </c>
      <c r="D19" s="36">
        <v>1447.1666666666667</v>
      </c>
      <c r="E19" s="36">
        <v>1424.3333333333335</v>
      </c>
      <c r="F19" s="36">
        <v>1399.4166666666667</v>
      </c>
      <c r="G19" s="36">
        <v>1376.5833333333335</v>
      </c>
      <c r="H19" s="36">
        <v>1472.0833333333335</v>
      </c>
      <c r="I19" s="36">
        <v>1494.916666666667</v>
      </c>
      <c r="J19" s="36">
        <v>1519.8333333333335</v>
      </c>
      <c r="K19" s="31">
        <v>1470</v>
      </c>
      <c r="L19" s="31">
        <v>1422.25</v>
      </c>
      <c r="M19" s="31">
        <v>4.9670199999999998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599.95000000000005</v>
      </c>
      <c r="D20" s="36">
        <v>600.1</v>
      </c>
      <c r="E20" s="36">
        <v>593.25</v>
      </c>
      <c r="F20" s="36">
        <v>586.54999999999995</v>
      </c>
      <c r="G20" s="36">
        <v>579.69999999999993</v>
      </c>
      <c r="H20" s="36">
        <v>606.80000000000007</v>
      </c>
      <c r="I20" s="36">
        <v>613.6500000000002</v>
      </c>
      <c r="J20" s="36">
        <v>620.35000000000014</v>
      </c>
      <c r="K20" s="31">
        <v>606.95000000000005</v>
      </c>
      <c r="L20" s="31">
        <v>593.4</v>
      </c>
      <c r="M20" s="31">
        <v>34.501860000000001</v>
      </c>
      <c r="N20" s="1"/>
      <c r="O20" s="1"/>
    </row>
    <row r="21" spans="1:15" ht="12.75" customHeight="1">
      <c r="A21" s="51">
        <v>12</v>
      </c>
      <c r="B21" s="53" t="s">
        <v>1015</v>
      </c>
      <c r="C21" s="31">
        <v>1081.8</v>
      </c>
      <c r="D21" s="36">
        <v>1077.25</v>
      </c>
      <c r="E21" s="36">
        <v>1059.75</v>
      </c>
      <c r="F21" s="36">
        <v>1037.7</v>
      </c>
      <c r="G21" s="36">
        <v>1020.2</v>
      </c>
      <c r="H21" s="36">
        <v>1099.3</v>
      </c>
      <c r="I21" s="36">
        <v>1116.8</v>
      </c>
      <c r="J21" s="36">
        <v>1138.8499999999999</v>
      </c>
      <c r="K21" s="31">
        <v>1094.75</v>
      </c>
      <c r="L21" s="31">
        <v>1055.2</v>
      </c>
      <c r="M21" s="31">
        <v>30.5701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3273.3</v>
      </c>
      <c r="D22" s="36">
        <v>3272.7833333333333</v>
      </c>
      <c r="E22" s="36">
        <v>3225.6166666666668</v>
      </c>
      <c r="F22" s="36">
        <v>3177.9333333333334</v>
      </c>
      <c r="G22" s="36">
        <v>3130.7666666666669</v>
      </c>
      <c r="H22" s="36">
        <v>3320.4666666666667</v>
      </c>
      <c r="I22" s="36">
        <v>3367.6333333333337</v>
      </c>
      <c r="J22" s="36">
        <v>3415.3166666666666</v>
      </c>
      <c r="K22" s="31">
        <v>3319.95</v>
      </c>
      <c r="L22" s="31">
        <v>3225.1</v>
      </c>
      <c r="M22" s="31">
        <v>19.750350000000001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1923.3</v>
      </c>
      <c r="D23" s="36">
        <v>1925.5333333333335</v>
      </c>
      <c r="E23" s="36">
        <v>1907.7666666666671</v>
      </c>
      <c r="F23" s="36">
        <v>1892.2333333333336</v>
      </c>
      <c r="G23" s="36">
        <v>1874.4666666666672</v>
      </c>
      <c r="H23" s="36">
        <v>1941.0666666666671</v>
      </c>
      <c r="I23" s="36">
        <v>1958.8333333333335</v>
      </c>
      <c r="J23" s="36">
        <v>1974.366666666667</v>
      </c>
      <c r="K23" s="31">
        <v>1943.3</v>
      </c>
      <c r="L23" s="31">
        <v>1910</v>
      </c>
      <c r="M23" s="31">
        <v>5.99092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1320.7</v>
      </c>
      <c r="D24" s="36">
        <v>1316.8999999999999</v>
      </c>
      <c r="E24" s="36">
        <v>1301.7999999999997</v>
      </c>
      <c r="F24" s="36">
        <v>1282.8999999999999</v>
      </c>
      <c r="G24" s="36">
        <v>1267.7999999999997</v>
      </c>
      <c r="H24" s="36">
        <v>1335.7999999999997</v>
      </c>
      <c r="I24" s="36">
        <v>1350.8999999999996</v>
      </c>
      <c r="J24" s="36">
        <v>1369.7999999999997</v>
      </c>
      <c r="K24" s="31">
        <v>1332</v>
      </c>
      <c r="L24" s="31">
        <v>1298</v>
      </c>
      <c r="M24" s="31">
        <v>29.248290000000001</v>
      </c>
      <c r="N24" s="1"/>
      <c r="O24" s="1"/>
    </row>
    <row r="25" spans="1:15" ht="12.75" customHeight="1">
      <c r="A25" s="51">
        <v>16</v>
      </c>
      <c r="B25" s="53" t="s">
        <v>827</v>
      </c>
      <c r="C25" s="31">
        <v>559.04999999999995</v>
      </c>
      <c r="D25" s="36">
        <v>560.05000000000007</v>
      </c>
      <c r="E25" s="36">
        <v>554.10000000000014</v>
      </c>
      <c r="F25" s="36">
        <v>549.15000000000009</v>
      </c>
      <c r="G25" s="36">
        <v>543.20000000000016</v>
      </c>
      <c r="H25" s="36">
        <v>565.00000000000011</v>
      </c>
      <c r="I25" s="36">
        <v>570.95000000000016</v>
      </c>
      <c r="J25" s="36">
        <v>575.90000000000009</v>
      </c>
      <c r="K25" s="31">
        <v>566</v>
      </c>
      <c r="L25" s="31">
        <v>555.1</v>
      </c>
      <c r="M25" s="31">
        <v>8.0179899999999993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1029.4000000000001</v>
      </c>
      <c r="D26" s="36">
        <v>1026.5</v>
      </c>
      <c r="E26" s="36">
        <v>1018</v>
      </c>
      <c r="F26" s="36">
        <v>1006.6</v>
      </c>
      <c r="G26" s="36">
        <v>998.1</v>
      </c>
      <c r="H26" s="36">
        <v>1037.9000000000001</v>
      </c>
      <c r="I26" s="36">
        <v>1046.4000000000001</v>
      </c>
      <c r="J26" s="36">
        <v>1057.8</v>
      </c>
      <c r="K26" s="31">
        <v>1035</v>
      </c>
      <c r="L26" s="31">
        <v>1015.1</v>
      </c>
      <c r="M26" s="31">
        <v>42.036000000000001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389.95</v>
      </c>
      <c r="D27" s="36">
        <v>381.90000000000003</v>
      </c>
      <c r="E27" s="36">
        <v>370.10000000000008</v>
      </c>
      <c r="F27" s="36">
        <v>350.25000000000006</v>
      </c>
      <c r="G27" s="36">
        <v>338.4500000000001</v>
      </c>
      <c r="H27" s="36">
        <v>401.75000000000006</v>
      </c>
      <c r="I27" s="36">
        <v>413.55</v>
      </c>
      <c r="J27" s="36">
        <v>433.40000000000003</v>
      </c>
      <c r="K27" s="31">
        <v>393.7</v>
      </c>
      <c r="L27" s="31">
        <v>362.05</v>
      </c>
      <c r="M27" s="31">
        <v>228.68786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187.35</v>
      </c>
      <c r="D28" s="36">
        <v>186.18333333333331</v>
      </c>
      <c r="E28" s="36">
        <v>184.01666666666662</v>
      </c>
      <c r="F28" s="36">
        <v>180.68333333333331</v>
      </c>
      <c r="G28" s="36">
        <v>178.51666666666662</v>
      </c>
      <c r="H28" s="36">
        <v>189.51666666666662</v>
      </c>
      <c r="I28" s="36">
        <v>191.68333333333331</v>
      </c>
      <c r="J28" s="36">
        <v>195.01666666666662</v>
      </c>
      <c r="K28" s="31">
        <v>188.35</v>
      </c>
      <c r="L28" s="31">
        <v>182.85</v>
      </c>
      <c r="M28" s="31">
        <v>130.95853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226.2</v>
      </c>
      <c r="D29" s="36">
        <v>226.73333333333335</v>
      </c>
      <c r="E29" s="36">
        <v>224.56666666666669</v>
      </c>
      <c r="F29" s="36">
        <v>222.93333333333334</v>
      </c>
      <c r="G29" s="36">
        <v>220.76666666666668</v>
      </c>
      <c r="H29" s="36">
        <v>228.3666666666667</v>
      </c>
      <c r="I29" s="36">
        <v>230.53333333333333</v>
      </c>
      <c r="J29" s="36">
        <v>232.16666666666671</v>
      </c>
      <c r="K29" s="31">
        <v>228.9</v>
      </c>
      <c r="L29" s="31">
        <v>225.1</v>
      </c>
      <c r="M29" s="31">
        <v>25.36384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5421.15</v>
      </c>
      <c r="D30" s="36">
        <v>5416.083333333333</v>
      </c>
      <c r="E30" s="36">
        <v>5360.0666666666657</v>
      </c>
      <c r="F30" s="36">
        <v>5298.9833333333327</v>
      </c>
      <c r="G30" s="36">
        <v>5242.9666666666653</v>
      </c>
      <c r="H30" s="36">
        <v>5477.1666666666661</v>
      </c>
      <c r="I30" s="36">
        <v>5533.1833333333343</v>
      </c>
      <c r="J30" s="36">
        <v>5594.2666666666664</v>
      </c>
      <c r="K30" s="31">
        <v>5472.1</v>
      </c>
      <c r="L30" s="31">
        <v>5355</v>
      </c>
      <c r="M30" s="31">
        <v>1.4115500000000001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602.95000000000005</v>
      </c>
      <c r="D31" s="36">
        <v>599.63333333333333</v>
      </c>
      <c r="E31" s="36">
        <v>590.56666666666661</v>
      </c>
      <c r="F31" s="36">
        <v>578.18333333333328</v>
      </c>
      <c r="G31" s="36">
        <v>569.11666666666656</v>
      </c>
      <c r="H31" s="36">
        <v>612.01666666666665</v>
      </c>
      <c r="I31" s="36">
        <v>621.08333333333348</v>
      </c>
      <c r="J31" s="36">
        <v>633.4666666666667</v>
      </c>
      <c r="K31" s="31">
        <v>608.70000000000005</v>
      </c>
      <c r="L31" s="31">
        <v>587.25</v>
      </c>
      <c r="M31" s="31">
        <v>48.246400000000001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6774.05</v>
      </c>
      <c r="D32" s="36">
        <v>6761.3166666666666</v>
      </c>
      <c r="E32" s="36">
        <v>6735.833333333333</v>
      </c>
      <c r="F32" s="36">
        <v>6697.6166666666668</v>
      </c>
      <c r="G32" s="36">
        <v>6672.1333333333332</v>
      </c>
      <c r="H32" s="36">
        <v>6799.5333333333328</v>
      </c>
      <c r="I32" s="36">
        <v>6825.0166666666664</v>
      </c>
      <c r="J32" s="36">
        <v>6863.2333333333327</v>
      </c>
      <c r="K32" s="31">
        <v>6786.8</v>
      </c>
      <c r="L32" s="31">
        <v>6723.1</v>
      </c>
      <c r="M32" s="31">
        <v>3.5252400000000002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523.75</v>
      </c>
      <c r="D33" s="36">
        <v>524.18333333333328</v>
      </c>
      <c r="E33" s="36">
        <v>520.31666666666661</v>
      </c>
      <c r="F33" s="36">
        <v>516.88333333333333</v>
      </c>
      <c r="G33" s="36">
        <v>513.01666666666665</v>
      </c>
      <c r="H33" s="36">
        <v>527.61666666666656</v>
      </c>
      <c r="I33" s="36">
        <v>531.48333333333312</v>
      </c>
      <c r="J33" s="36">
        <v>534.91666666666652</v>
      </c>
      <c r="K33" s="31">
        <v>528.04999999999995</v>
      </c>
      <c r="L33" s="31">
        <v>520.75</v>
      </c>
      <c r="M33" s="31">
        <v>7.3603199999999998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174</v>
      </c>
      <c r="D34" s="36">
        <v>173.45000000000002</v>
      </c>
      <c r="E34" s="36">
        <v>172.40000000000003</v>
      </c>
      <c r="F34" s="36">
        <v>170.8</v>
      </c>
      <c r="G34" s="36">
        <v>169.75000000000003</v>
      </c>
      <c r="H34" s="36">
        <v>175.05000000000004</v>
      </c>
      <c r="I34" s="36">
        <v>176.10000000000005</v>
      </c>
      <c r="J34" s="36">
        <v>177.70000000000005</v>
      </c>
      <c r="K34" s="31">
        <v>174.5</v>
      </c>
      <c r="L34" s="31">
        <v>171.85</v>
      </c>
      <c r="M34" s="31">
        <v>109.16517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2985.95</v>
      </c>
      <c r="D35" s="36">
        <v>2985.7166666666667</v>
      </c>
      <c r="E35" s="36">
        <v>2966.4333333333334</v>
      </c>
      <c r="F35" s="36">
        <v>2946.9166666666665</v>
      </c>
      <c r="G35" s="36">
        <v>2927.6333333333332</v>
      </c>
      <c r="H35" s="36">
        <v>3005.2333333333336</v>
      </c>
      <c r="I35" s="36">
        <v>3024.5166666666673</v>
      </c>
      <c r="J35" s="36">
        <v>3044.0333333333338</v>
      </c>
      <c r="K35" s="31">
        <v>3005</v>
      </c>
      <c r="L35" s="31">
        <v>2966.2</v>
      </c>
      <c r="M35" s="31">
        <v>16.505230000000001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2075.9</v>
      </c>
      <c r="D36" s="36">
        <v>2046.3</v>
      </c>
      <c r="E36" s="36">
        <v>1997.6</v>
      </c>
      <c r="F36" s="36">
        <v>1919.3</v>
      </c>
      <c r="G36" s="36">
        <v>1870.6</v>
      </c>
      <c r="H36" s="36">
        <v>2124.6</v>
      </c>
      <c r="I36" s="36">
        <v>2173.3000000000002</v>
      </c>
      <c r="J36" s="36">
        <v>2251.6</v>
      </c>
      <c r="K36" s="31">
        <v>2095</v>
      </c>
      <c r="L36" s="31">
        <v>1968</v>
      </c>
      <c r="M36" s="31">
        <v>29.17191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1043.8</v>
      </c>
      <c r="D37" s="36">
        <v>1045.7166666666667</v>
      </c>
      <c r="E37" s="36">
        <v>1037.1833333333334</v>
      </c>
      <c r="F37" s="36">
        <v>1030.5666666666666</v>
      </c>
      <c r="G37" s="36">
        <v>1022.0333333333333</v>
      </c>
      <c r="H37" s="36">
        <v>1052.3333333333335</v>
      </c>
      <c r="I37" s="36">
        <v>1060.8666666666668</v>
      </c>
      <c r="J37" s="36">
        <v>1067.4833333333336</v>
      </c>
      <c r="K37" s="31">
        <v>1054.25</v>
      </c>
      <c r="L37" s="31">
        <v>1039.0999999999999</v>
      </c>
      <c r="M37" s="31">
        <v>10.935510000000001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3840.55</v>
      </c>
      <c r="D38" s="36">
        <v>3847.0666666666671</v>
      </c>
      <c r="E38" s="36">
        <v>3822.1333333333341</v>
      </c>
      <c r="F38" s="36">
        <v>3803.7166666666672</v>
      </c>
      <c r="G38" s="36">
        <v>3778.7833333333342</v>
      </c>
      <c r="H38" s="36">
        <v>3865.483333333334</v>
      </c>
      <c r="I38" s="36">
        <v>3890.4166666666674</v>
      </c>
      <c r="J38" s="36">
        <v>3908.8333333333339</v>
      </c>
      <c r="K38" s="31">
        <v>3872</v>
      </c>
      <c r="L38" s="31">
        <v>3828.65</v>
      </c>
      <c r="M38" s="31">
        <v>2.2673100000000002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1096.8</v>
      </c>
      <c r="D39" s="36">
        <v>1098.0666666666666</v>
      </c>
      <c r="E39" s="36">
        <v>1088.7333333333331</v>
      </c>
      <c r="F39" s="36">
        <v>1080.6666666666665</v>
      </c>
      <c r="G39" s="36">
        <v>1071.333333333333</v>
      </c>
      <c r="H39" s="36">
        <v>1106.1333333333332</v>
      </c>
      <c r="I39" s="36">
        <v>1115.4666666666667</v>
      </c>
      <c r="J39" s="36">
        <v>1123.5333333333333</v>
      </c>
      <c r="K39" s="31">
        <v>1107.4000000000001</v>
      </c>
      <c r="L39" s="31">
        <v>1090</v>
      </c>
      <c r="M39" s="31">
        <v>62.509430000000002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8436.9500000000007</v>
      </c>
      <c r="D40" s="36">
        <v>8456.3333333333339</v>
      </c>
      <c r="E40" s="36">
        <v>8381.6666666666679</v>
      </c>
      <c r="F40" s="36">
        <v>8326.3833333333332</v>
      </c>
      <c r="G40" s="36">
        <v>8251.7166666666672</v>
      </c>
      <c r="H40" s="36">
        <v>8511.6166666666686</v>
      </c>
      <c r="I40" s="36">
        <v>8586.2833333333365</v>
      </c>
      <c r="J40" s="36">
        <v>8641.5666666666693</v>
      </c>
      <c r="K40" s="31">
        <v>8531</v>
      </c>
      <c r="L40" s="31">
        <v>8401.0499999999993</v>
      </c>
      <c r="M40" s="31">
        <v>3.4074900000000001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6697.85</v>
      </c>
      <c r="D41" s="36">
        <v>6683.1500000000005</v>
      </c>
      <c r="E41" s="36">
        <v>6647.3000000000011</v>
      </c>
      <c r="F41" s="36">
        <v>6596.7500000000009</v>
      </c>
      <c r="G41" s="36">
        <v>6560.9000000000015</v>
      </c>
      <c r="H41" s="36">
        <v>6733.7000000000007</v>
      </c>
      <c r="I41" s="36">
        <v>6769.5500000000011</v>
      </c>
      <c r="J41" s="36">
        <v>6820.1</v>
      </c>
      <c r="K41" s="31">
        <v>6719</v>
      </c>
      <c r="L41" s="31">
        <v>6632.6</v>
      </c>
      <c r="M41" s="31">
        <v>12.80311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1616.55</v>
      </c>
      <c r="D42" s="36">
        <v>1611.1499999999999</v>
      </c>
      <c r="E42" s="36">
        <v>1601.3999999999996</v>
      </c>
      <c r="F42" s="36">
        <v>1586.2499999999998</v>
      </c>
      <c r="G42" s="36">
        <v>1576.4999999999995</v>
      </c>
      <c r="H42" s="36">
        <v>1626.2999999999997</v>
      </c>
      <c r="I42" s="36">
        <v>1636.0500000000002</v>
      </c>
      <c r="J42" s="36">
        <v>1651.1999999999998</v>
      </c>
      <c r="K42" s="31">
        <v>1620.9</v>
      </c>
      <c r="L42" s="31">
        <v>1596</v>
      </c>
      <c r="M42" s="31">
        <v>11.99419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8755.7999999999993</v>
      </c>
      <c r="D43" s="36">
        <v>8704.9499999999989</v>
      </c>
      <c r="E43" s="36">
        <v>8609.8999999999978</v>
      </c>
      <c r="F43" s="36">
        <v>8463.9999999999982</v>
      </c>
      <c r="G43" s="36">
        <v>8368.9499999999971</v>
      </c>
      <c r="H43" s="36">
        <v>8850.8499999999985</v>
      </c>
      <c r="I43" s="36">
        <v>8945.8999999999978</v>
      </c>
      <c r="J43" s="36">
        <v>9091.7999999999993</v>
      </c>
      <c r="K43" s="31">
        <v>8800</v>
      </c>
      <c r="L43" s="31">
        <v>8559.0499999999993</v>
      </c>
      <c r="M43" s="31">
        <v>0.12322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2333.5</v>
      </c>
      <c r="D44" s="36">
        <v>2324.4</v>
      </c>
      <c r="E44" s="36">
        <v>2295.6000000000004</v>
      </c>
      <c r="F44" s="36">
        <v>2257.7000000000003</v>
      </c>
      <c r="G44" s="36">
        <v>2228.9000000000005</v>
      </c>
      <c r="H44" s="36">
        <v>2362.3000000000002</v>
      </c>
      <c r="I44" s="36">
        <v>2391.1000000000004</v>
      </c>
      <c r="J44" s="36">
        <v>2429</v>
      </c>
      <c r="K44" s="31">
        <v>2353.1999999999998</v>
      </c>
      <c r="L44" s="31">
        <v>2286.5</v>
      </c>
      <c r="M44" s="31">
        <v>3.0393599999999998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208.25</v>
      </c>
      <c r="D45" s="36">
        <v>207.35</v>
      </c>
      <c r="E45" s="36">
        <v>205.35</v>
      </c>
      <c r="F45" s="36">
        <v>202.45</v>
      </c>
      <c r="G45" s="36">
        <v>200.45</v>
      </c>
      <c r="H45" s="36">
        <v>210.25</v>
      </c>
      <c r="I45" s="36">
        <v>212.25</v>
      </c>
      <c r="J45" s="36">
        <v>215.15</v>
      </c>
      <c r="K45" s="31">
        <v>209.35</v>
      </c>
      <c r="L45" s="31">
        <v>204.45</v>
      </c>
      <c r="M45" s="31">
        <v>136.07467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268.85000000000002</v>
      </c>
      <c r="D46" s="36">
        <v>271.43333333333334</v>
      </c>
      <c r="E46" s="36">
        <v>262.7166666666667</v>
      </c>
      <c r="F46" s="36">
        <v>256.58333333333337</v>
      </c>
      <c r="G46" s="36">
        <v>247.86666666666673</v>
      </c>
      <c r="H46" s="36">
        <v>277.56666666666666</v>
      </c>
      <c r="I46" s="36">
        <v>286.28333333333325</v>
      </c>
      <c r="J46" s="36">
        <v>292.41666666666663</v>
      </c>
      <c r="K46" s="31">
        <v>280.14999999999998</v>
      </c>
      <c r="L46" s="31">
        <v>265.3</v>
      </c>
      <c r="M46" s="31">
        <v>232.64483999999999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136.85</v>
      </c>
      <c r="D47" s="36">
        <v>137.86666666666667</v>
      </c>
      <c r="E47" s="36">
        <v>134.98333333333335</v>
      </c>
      <c r="F47" s="36">
        <v>133.11666666666667</v>
      </c>
      <c r="G47" s="36">
        <v>130.23333333333335</v>
      </c>
      <c r="H47" s="36">
        <v>139.73333333333335</v>
      </c>
      <c r="I47" s="36">
        <v>142.61666666666667</v>
      </c>
      <c r="J47" s="36">
        <v>144.48333333333335</v>
      </c>
      <c r="K47" s="31">
        <v>140.75</v>
      </c>
      <c r="L47" s="31">
        <v>136</v>
      </c>
      <c r="M47" s="31">
        <v>155.95124000000001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1426.5</v>
      </c>
      <c r="D48" s="36">
        <v>1425.75</v>
      </c>
      <c r="E48" s="36">
        <v>1418.5</v>
      </c>
      <c r="F48" s="36">
        <v>1410.5</v>
      </c>
      <c r="G48" s="36">
        <v>1403.25</v>
      </c>
      <c r="H48" s="36">
        <v>1433.75</v>
      </c>
      <c r="I48" s="36">
        <v>1441</v>
      </c>
      <c r="J48" s="36">
        <v>1449</v>
      </c>
      <c r="K48" s="31">
        <v>1433</v>
      </c>
      <c r="L48" s="31">
        <v>1417.75</v>
      </c>
      <c r="M48" s="31">
        <v>2.3123300000000002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571.9</v>
      </c>
      <c r="D49" s="36">
        <v>568.93333333333328</v>
      </c>
      <c r="E49" s="36">
        <v>565.01666666666654</v>
      </c>
      <c r="F49" s="36">
        <v>558.13333333333321</v>
      </c>
      <c r="G49" s="36">
        <v>554.21666666666647</v>
      </c>
      <c r="H49" s="36">
        <v>575.81666666666661</v>
      </c>
      <c r="I49" s="36">
        <v>579.73333333333335</v>
      </c>
      <c r="J49" s="36">
        <v>586.61666666666667</v>
      </c>
      <c r="K49" s="31">
        <v>572.85</v>
      </c>
      <c r="L49" s="31">
        <v>562.04999999999995</v>
      </c>
      <c r="M49" s="31">
        <v>8.7731899999999996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1787.25</v>
      </c>
      <c r="D50" s="36">
        <v>1786.3999999999999</v>
      </c>
      <c r="E50" s="36">
        <v>1753.8499999999997</v>
      </c>
      <c r="F50" s="36">
        <v>1720.4499999999998</v>
      </c>
      <c r="G50" s="36">
        <v>1687.8999999999996</v>
      </c>
      <c r="H50" s="36">
        <v>1819.7999999999997</v>
      </c>
      <c r="I50" s="36">
        <v>1852.35</v>
      </c>
      <c r="J50" s="36">
        <v>1885.7499999999998</v>
      </c>
      <c r="K50" s="31">
        <v>1818.95</v>
      </c>
      <c r="L50" s="31">
        <v>1753</v>
      </c>
      <c r="M50" s="31">
        <v>13.20561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205.3</v>
      </c>
      <c r="D51" s="36">
        <v>202.75</v>
      </c>
      <c r="E51" s="36">
        <v>198.5</v>
      </c>
      <c r="F51" s="36">
        <v>191.7</v>
      </c>
      <c r="G51" s="36">
        <v>187.45</v>
      </c>
      <c r="H51" s="36">
        <v>209.55</v>
      </c>
      <c r="I51" s="36">
        <v>213.8</v>
      </c>
      <c r="J51" s="36">
        <v>220.60000000000002</v>
      </c>
      <c r="K51" s="31">
        <v>207</v>
      </c>
      <c r="L51" s="31">
        <v>195.95</v>
      </c>
      <c r="M51" s="31">
        <v>761.79371000000003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1132.0999999999999</v>
      </c>
      <c r="D52" s="36">
        <v>1134.2166666666665</v>
      </c>
      <c r="E52" s="36">
        <v>1122.883333333333</v>
      </c>
      <c r="F52" s="36">
        <v>1113.6666666666665</v>
      </c>
      <c r="G52" s="36">
        <v>1102.333333333333</v>
      </c>
      <c r="H52" s="36">
        <v>1143.4333333333329</v>
      </c>
      <c r="I52" s="36">
        <v>1154.7666666666664</v>
      </c>
      <c r="J52" s="36">
        <v>1163.9833333333329</v>
      </c>
      <c r="K52" s="31">
        <v>1145.55</v>
      </c>
      <c r="L52" s="31">
        <v>1125</v>
      </c>
      <c r="M52" s="31">
        <v>4.4360099999999996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229.6</v>
      </c>
      <c r="D53" s="36">
        <v>230.61666666666667</v>
      </c>
      <c r="E53" s="36">
        <v>227.48333333333335</v>
      </c>
      <c r="F53" s="36">
        <v>225.36666666666667</v>
      </c>
      <c r="G53" s="36">
        <v>222.23333333333335</v>
      </c>
      <c r="H53" s="36">
        <v>232.73333333333335</v>
      </c>
      <c r="I53" s="36">
        <v>235.86666666666667</v>
      </c>
      <c r="J53" s="36">
        <v>237.98333333333335</v>
      </c>
      <c r="K53" s="31">
        <v>233.75</v>
      </c>
      <c r="L53" s="31">
        <v>228.5</v>
      </c>
      <c r="M53" s="31">
        <v>214.63226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617.95000000000005</v>
      </c>
      <c r="D54" s="36">
        <v>620.9</v>
      </c>
      <c r="E54" s="36">
        <v>612.29999999999995</v>
      </c>
      <c r="F54" s="36">
        <v>606.65</v>
      </c>
      <c r="G54" s="36">
        <v>598.04999999999995</v>
      </c>
      <c r="H54" s="36">
        <v>626.54999999999995</v>
      </c>
      <c r="I54" s="36">
        <v>635.15000000000009</v>
      </c>
      <c r="J54" s="36">
        <v>640.79999999999995</v>
      </c>
      <c r="K54" s="31">
        <v>629.5</v>
      </c>
      <c r="L54" s="31">
        <v>615.25</v>
      </c>
      <c r="M54" s="31">
        <v>62.823450000000001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1125.75</v>
      </c>
      <c r="D55" s="36">
        <v>1124.3</v>
      </c>
      <c r="E55" s="36">
        <v>1116.75</v>
      </c>
      <c r="F55" s="36">
        <v>1107.75</v>
      </c>
      <c r="G55" s="36">
        <v>1100.2</v>
      </c>
      <c r="H55" s="36">
        <v>1133.3</v>
      </c>
      <c r="I55" s="36">
        <v>1140.8499999999997</v>
      </c>
      <c r="J55" s="36">
        <v>1149.8499999999999</v>
      </c>
      <c r="K55" s="31">
        <v>1131.8499999999999</v>
      </c>
      <c r="L55" s="31">
        <v>1115.3</v>
      </c>
      <c r="M55" s="31">
        <v>67.098439999999997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273.05</v>
      </c>
      <c r="D56" s="36">
        <v>272.71666666666664</v>
      </c>
      <c r="E56" s="36">
        <v>270.43333333333328</v>
      </c>
      <c r="F56" s="36">
        <v>267.81666666666666</v>
      </c>
      <c r="G56" s="36">
        <v>265.5333333333333</v>
      </c>
      <c r="H56" s="36">
        <v>275.33333333333326</v>
      </c>
      <c r="I56" s="36">
        <v>277.61666666666667</v>
      </c>
      <c r="J56" s="36">
        <v>280.23333333333323</v>
      </c>
      <c r="K56" s="31">
        <v>275</v>
      </c>
      <c r="L56" s="31">
        <v>270.10000000000002</v>
      </c>
      <c r="M56" s="31">
        <v>47.63062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28279.9</v>
      </c>
      <c r="D57" s="36">
        <v>28351.95</v>
      </c>
      <c r="E57" s="36">
        <v>27993</v>
      </c>
      <c r="F57" s="36">
        <v>27706.1</v>
      </c>
      <c r="G57" s="36">
        <v>27347.149999999998</v>
      </c>
      <c r="H57" s="36">
        <v>28638.850000000002</v>
      </c>
      <c r="I57" s="36">
        <v>28997.800000000007</v>
      </c>
      <c r="J57" s="36">
        <v>29284.700000000004</v>
      </c>
      <c r="K57" s="31">
        <v>28710.9</v>
      </c>
      <c r="L57" s="31">
        <v>28065.05</v>
      </c>
      <c r="M57" s="31">
        <v>0.42212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4936.3500000000004</v>
      </c>
      <c r="D58" s="36">
        <v>4939.6166666666668</v>
      </c>
      <c r="E58" s="36">
        <v>4908.8333333333339</v>
      </c>
      <c r="F58" s="36">
        <v>4881.3166666666675</v>
      </c>
      <c r="G58" s="36">
        <v>4850.5333333333347</v>
      </c>
      <c r="H58" s="36">
        <v>4967.1333333333332</v>
      </c>
      <c r="I58" s="36">
        <v>4997.9166666666661</v>
      </c>
      <c r="J58" s="36">
        <v>5025.4333333333325</v>
      </c>
      <c r="K58" s="31">
        <v>4970.3999999999996</v>
      </c>
      <c r="L58" s="31">
        <v>4912.1000000000004</v>
      </c>
      <c r="M58" s="31">
        <v>1.1591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433.7</v>
      </c>
      <c r="D59" s="36">
        <v>431.06666666666666</v>
      </c>
      <c r="E59" s="36">
        <v>427.63333333333333</v>
      </c>
      <c r="F59" s="36">
        <v>421.56666666666666</v>
      </c>
      <c r="G59" s="36">
        <v>418.13333333333333</v>
      </c>
      <c r="H59" s="36">
        <v>437.13333333333333</v>
      </c>
      <c r="I59" s="36">
        <v>440.56666666666661</v>
      </c>
      <c r="J59" s="36">
        <v>446.63333333333333</v>
      </c>
      <c r="K59" s="31">
        <v>434.5</v>
      </c>
      <c r="L59" s="31">
        <v>425</v>
      </c>
      <c r="M59" s="31">
        <v>25.926729999999999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580.45000000000005</v>
      </c>
      <c r="D60" s="36">
        <v>585.80000000000007</v>
      </c>
      <c r="E60" s="36">
        <v>572.80000000000018</v>
      </c>
      <c r="F60" s="36">
        <v>565.15000000000009</v>
      </c>
      <c r="G60" s="36">
        <v>552.1500000000002</v>
      </c>
      <c r="H60" s="36">
        <v>593.45000000000016</v>
      </c>
      <c r="I60" s="36">
        <v>606.44999999999993</v>
      </c>
      <c r="J60" s="36">
        <v>614.10000000000014</v>
      </c>
      <c r="K60" s="31">
        <v>598.79999999999995</v>
      </c>
      <c r="L60" s="31">
        <v>578.15</v>
      </c>
      <c r="M60" s="31">
        <v>164.51936000000001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1105.4000000000001</v>
      </c>
      <c r="D61" s="36">
        <v>1098.0666666666668</v>
      </c>
      <c r="E61" s="36">
        <v>1086.4333333333336</v>
      </c>
      <c r="F61" s="36">
        <v>1067.4666666666667</v>
      </c>
      <c r="G61" s="36">
        <v>1055.8333333333335</v>
      </c>
      <c r="H61" s="36">
        <v>1117.0333333333338</v>
      </c>
      <c r="I61" s="36">
        <v>1128.666666666667</v>
      </c>
      <c r="J61" s="36">
        <v>1147.6333333333339</v>
      </c>
      <c r="K61" s="31">
        <v>1109.7</v>
      </c>
      <c r="L61" s="31">
        <v>1079.0999999999999</v>
      </c>
      <c r="M61" s="31">
        <v>16.87284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1466.4</v>
      </c>
      <c r="D62" s="36">
        <v>1466.1666666666667</v>
      </c>
      <c r="E62" s="36">
        <v>1449.9833333333336</v>
      </c>
      <c r="F62" s="36">
        <v>1433.5666666666668</v>
      </c>
      <c r="G62" s="36">
        <v>1417.3833333333337</v>
      </c>
      <c r="H62" s="36">
        <v>1482.5833333333335</v>
      </c>
      <c r="I62" s="36">
        <v>1498.7666666666664</v>
      </c>
      <c r="J62" s="36">
        <v>1515.1833333333334</v>
      </c>
      <c r="K62" s="31">
        <v>1482.35</v>
      </c>
      <c r="L62" s="31">
        <v>1449.75</v>
      </c>
      <c r="M62" s="31">
        <v>13.08103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443.9</v>
      </c>
      <c r="D63" s="36">
        <v>445.05</v>
      </c>
      <c r="E63" s="36">
        <v>440.5</v>
      </c>
      <c r="F63" s="36">
        <v>437.09999999999997</v>
      </c>
      <c r="G63" s="36">
        <v>432.54999999999995</v>
      </c>
      <c r="H63" s="36">
        <v>448.45000000000005</v>
      </c>
      <c r="I63" s="36">
        <v>453.00000000000011</v>
      </c>
      <c r="J63" s="36">
        <v>456.40000000000009</v>
      </c>
      <c r="K63" s="31">
        <v>449.6</v>
      </c>
      <c r="L63" s="31">
        <v>441.65</v>
      </c>
      <c r="M63" s="31">
        <v>96.255439999999993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6606</v>
      </c>
      <c r="D64" s="36">
        <v>6639.7</v>
      </c>
      <c r="E64" s="36">
        <v>6556.45</v>
      </c>
      <c r="F64" s="36">
        <v>6506.9</v>
      </c>
      <c r="G64" s="36">
        <v>6423.65</v>
      </c>
      <c r="H64" s="36">
        <v>6689.25</v>
      </c>
      <c r="I64" s="36">
        <v>6772.5</v>
      </c>
      <c r="J64" s="36">
        <v>6822.05</v>
      </c>
      <c r="K64" s="31">
        <v>6722.95</v>
      </c>
      <c r="L64" s="31">
        <v>6590.15</v>
      </c>
      <c r="M64" s="31">
        <v>1.96052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2546.4</v>
      </c>
      <c r="D65" s="36">
        <v>2542.9666666666667</v>
      </c>
      <c r="E65" s="36">
        <v>2525.9333333333334</v>
      </c>
      <c r="F65" s="36">
        <v>2505.4666666666667</v>
      </c>
      <c r="G65" s="36">
        <v>2488.4333333333334</v>
      </c>
      <c r="H65" s="36">
        <v>2563.4333333333334</v>
      </c>
      <c r="I65" s="36">
        <v>2580.4666666666672</v>
      </c>
      <c r="J65" s="36">
        <v>2600.9333333333334</v>
      </c>
      <c r="K65" s="31">
        <v>2560</v>
      </c>
      <c r="L65" s="31">
        <v>2522.5</v>
      </c>
      <c r="M65" s="31">
        <v>2.10277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1004.95</v>
      </c>
      <c r="D66" s="36">
        <v>1009.2333333333332</v>
      </c>
      <c r="E66" s="36">
        <v>996.96666666666647</v>
      </c>
      <c r="F66" s="36">
        <v>988.98333333333323</v>
      </c>
      <c r="G66" s="36">
        <v>976.71666666666647</v>
      </c>
      <c r="H66" s="36">
        <v>1017.2166666666665</v>
      </c>
      <c r="I66" s="36">
        <v>1029.4833333333331</v>
      </c>
      <c r="J66" s="36">
        <v>1037.4666666666665</v>
      </c>
      <c r="K66" s="31">
        <v>1021.5</v>
      </c>
      <c r="L66" s="31">
        <v>1001.25</v>
      </c>
      <c r="M66" s="31">
        <v>12.90598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1081.25</v>
      </c>
      <c r="D67" s="36">
        <v>1086.5166666666667</v>
      </c>
      <c r="E67" s="36">
        <v>1070.8333333333333</v>
      </c>
      <c r="F67" s="36">
        <v>1060.4166666666665</v>
      </c>
      <c r="G67" s="36">
        <v>1044.7333333333331</v>
      </c>
      <c r="H67" s="36">
        <v>1096.9333333333334</v>
      </c>
      <c r="I67" s="36">
        <v>1112.6166666666668</v>
      </c>
      <c r="J67" s="36">
        <v>1123.0333333333335</v>
      </c>
      <c r="K67" s="31">
        <v>1102.2</v>
      </c>
      <c r="L67" s="31">
        <v>1076.0999999999999</v>
      </c>
      <c r="M67" s="31">
        <v>1.19791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293.3</v>
      </c>
      <c r="D68" s="36">
        <v>293.98333333333329</v>
      </c>
      <c r="E68" s="36">
        <v>290.96666666666658</v>
      </c>
      <c r="F68" s="36">
        <v>288.63333333333327</v>
      </c>
      <c r="G68" s="36">
        <v>285.61666666666656</v>
      </c>
      <c r="H68" s="36">
        <v>296.31666666666661</v>
      </c>
      <c r="I68" s="36">
        <v>299.33333333333337</v>
      </c>
      <c r="J68" s="36">
        <v>301.66666666666663</v>
      </c>
      <c r="K68" s="31">
        <v>297</v>
      </c>
      <c r="L68" s="31">
        <v>291.64999999999998</v>
      </c>
      <c r="M68" s="31">
        <v>66.024079999999998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2810.95</v>
      </c>
      <c r="D69" s="36">
        <v>2797.0166666666664</v>
      </c>
      <c r="E69" s="36">
        <v>2766.0333333333328</v>
      </c>
      <c r="F69" s="36">
        <v>2721.1166666666663</v>
      </c>
      <c r="G69" s="36">
        <v>2690.1333333333328</v>
      </c>
      <c r="H69" s="36">
        <v>2841.9333333333329</v>
      </c>
      <c r="I69" s="36">
        <v>2872.9166666666665</v>
      </c>
      <c r="J69" s="36">
        <v>2917.833333333333</v>
      </c>
      <c r="K69" s="31">
        <v>2828</v>
      </c>
      <c r="L69" s="31">
        <v>2752.1</v>
      </c>
      <c r="M69" s="31">
        <v>9.5115300000000005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899.25</v>
      </c>
      <c r="D70" s="36">
        <v>898.86666666666667</v>
      </c>
      <c r="E70" s="36">
        <v>892.73333333333335</v>
      </c>
      <c r="F70" s="36">
        <v>886.2166666666667</v>
      </c>
      <c r="G70" s="36">
        <v>880.08333333333337</v>
      </c>
      <c r="H70" s="36">
        <v>905.38333333333333</v>
      </c>
      <c r="I70" s="36">
        <v>911.51666666666677</v>
      </c>
      <c r="J70" s="36">
        <v>918.0333333333333</v>
      </c>
      <c r="K70" s="31">
        <v>905</v>
      </c>
      <c r="L70" s="31">
        <v>892.35</v>
      </c>
      <c r="M70" s="31">
        <v>34.389949999999999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535.29999999999995</v>
      </c>
      <c r="D71" s="36">
        <v>538.0333333333333</v>
      </c>
      <c r="E71" s="36">
        <v>531.51666666666665</v>
      </c>
      <c r="F71" s="36">
        <v>527.73333333333335</v>
      </c>
      <c r="G71" s="36">
        <v>521.2166666666667</v>
      </c>
      <c r="H71" s="36">
        <v>541.81666666666661</v>
      </c>
      <c r="I71" s="36">
        <v>548.33333333333326</v>
      </c>
      <c r="J71" s="36">
        <v>552.11666666666656</v>
      </c>
      <c r="K71" s="31">
        <v>544.54999999999995</v>
      </c>
      <c r="L71" s="31">
        <v>534.25</v>
      </c>
      <c r="M71" s="31">
        <v>11.60683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2089.6999999999998</v>
      </c>
      <c r="D72" s="36">
        <v>2096.9333333333329</v>
      </c>
      <c r="E72" s="36">
        <v>2073.016666666666</v>
      </c>
      <c r="F72" s="36">
        <v>2056.333333333333</v>
      </c>
      <c r="G72" s="36">
        <v>2032.4166666666661</v>
      </c>
      <c r="H72" s="36">
        <v>2113.6166666666659</v>
      </c>
      <c r="I72" s="36">
        <v>2137.5333333333328</v>
      </c>
      <c r="J72" s="36">
        <v>2154.2166666666658</v>
      </c>
      <c r="K72" s="31">
        <v>2120.85</v>
      </c>
      <c r="L72" s="31">
        <v>2080.25</v>
      </c>
      <c r="M72" s="31">
        <v>4.3285600000000004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2305.5500000000002</v>
      </c>
      <c r="D73" s="36">
        <v>2322.5166666666669</v>
      </c>
      <c r="E73" s="36">
        <v>2283.0333333333338</v>
      </c>
      <c r="F73" s="36">
        <v>2260.5166666666669</v>
      </c>
      <c r="G73" s="36">
        <v>2221.0333333333338</v>
      </c>
      <c r="H73" s="36">
        <v>2345.0333333333338</v>
      </c>
      <c r="I73" s="36">
        <v>2384.5166666666664</v>
      </c>
      <c r="J73" s="36">
        <v>2407.0333333333338</v>
      </c>
      <c r="K73" s="31">
        <v>2362</v>
      </c>
      <c r="L73" s="31">
        <v>2300</v>
      </c>
      <c r="M73" s="31">
        <v>1.8835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454.35</v>
      </c>
      <c r="D74" s="36">
        <v>455.8</v>
      </c>
      <c r="E74" s="36">
        <v>446.55</v>
      </c>
      <c r="F74" s="36">
        <v>438.75</v>
      </c>
      <c r="G74" s="36">
        <v>429.5</v>
      </c>
      <c r="H74" s="36">
        <v>463.6</v>
      </c>
      <c r="I74" s="36">
        <v>472.85</v>
      </c>
      <c r="J74" s="36">
        <v>480.65000000000003</v>
      </c>
      <c r="K74" s="31">
        <v>465.05</v>
      </c>
      <c r="L74" s="31">
        <v>448</v>
      </c>
      <c r="M74" s="31">
        <v>16.835830000000001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160.94999999999999</v>
      </c>
      <c r="D75" s="36">
        <v>161.75</v>
      </c>
      <c r="E75" s="36">
        <v>158.30000000000001</v>
      </c>
      <c r="F75" s="36">
        <v>155.65</v>
      </c>
      <c r="G75" s="36">
        <v>152.20000000000002</v>
      </c>
      <c r="H75" s="36">
        <v>164.4</v>
      </c>
      <c r="I75" s="36">
        <v>167.85</v>
      </c>
      <c r="J75" s="36">
        <v>170.5</v>
      </c>
      <c r="K75" s="31">
        <v>165.2</v>
      </c>
      <c r="L75" s="31">
        <v>159.1</v>
      </c>
      <c r="M75" s="31">
        <v>53.442430000000002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3648.1</v>
      </c>
      <c r="D76" s="36">
        <v>3648</v>
      </c>
      <c r="E76" s="36">
        <v>3626.95</v>
      </c>
      <c r="F76" s="36">
        <v>3605.7999999999997</v>
      </c>
      <c r="G76" s="36">
        <v>3584.7499999999995</v>
      </c>
      <c r="H76" s="36">
        <v>3669.15</v>
      </c>
      <c r="I76" s="36">
        <v>3690.2000000000003</v>
      </c>
      <c r="J76" s="36">
        <v>3711.3500000000004</v>
      </c>
      <c r="K76" s="31">
        <v>3669.05</v>
      </c>
      <c r="L76" s="31">
        <v>3626.85</v>
      </c>
      <c r="M76" s="31">
        <v>3.2664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6867.5</v>
      </c>
      <c r="D77" s="36">
        <v>6841.416666666667</v>
      </c>
      <c r="E77" s="36">
        <v>6756.1333333333341</v>
      </c>
      <c r="F77" s="36">
        <v>6644.7666666666673</v>
      </c>
      <c r="G77" s="36">
        <v>6559.4833333333345</v>
      </c>
      <c r="H77" s="36">
        <v>6952.7833333333338</v>
      </c>
      <c r="I77" s="36">
        <v>7038.0666666666666</v>
      </c>
      <c r="J77" s="36">
        <v>7149.4333333333334</v>
      </c>
      <c r="K77" s="31">
        <v>6926.7</v>
      </c>
      <c r="L77" s="31">
        <v>6730.05</v>
      </c>
      <c r="M77" s="31">
        <v>2.7387299999999999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2448</v>
      </c>
      <c r="D78" s="36">
        <v>2454.6333333333332</v>
      </c>
      <c r="E78" s="36">
        <v>2430.5666666666666</v>
      </c>
      <c r="F78" s="36">
        <v>2413.1333333333332</v>
      </c>
      <c r="G78" s="36">
        <v>2389.0666666666666</v>
      </c>
      <c r="H78" s="36">
        <v>2472.0666666666666</v>
      </c>
      <c r="I78" s="36">
        <v>2496.1333333333332</v>
      </c>
      <c r="J78" s="36">
        <v>2513.5666666666666</v>
      </c>
      <c r="K78" s="31">
        <v>2478.6999999999998</v>
      </c>
      <c r="L78" s="31">
        <v>2437.1999999999998</v>
      </c>
      <c r="M78" s="31">
        <v>0.87353000000000003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6442.15</v>
      </c>
      <c r="D79" s="36">
        <v>6433.0666666666666</v>
      </c>
      <c r="E79" s="36">
        <v>6372.083333333333</v>
      </c>
      <c r="F79" s="36">
        <v>6302.0166666666664</v>
      </c>
      <c r="G79" s="36">
        <v>6241.0333333333328</v>
      </c>
      <c r="H79" s="36">
        <v>6503.1333333333332</v>
      </c>
      <c r="I79" s="36">
        <v>6564.1166666666668</v>
      </c>
      <c r="J79" s="36">
        <v>6634.1833333333334</v>
      </c>
      <c r="K79" s="31">
        <v>6494.05</v>
      </c>
      <c r="L79" s="31">
        <v>6363</v>
      </c>
      <c r="M79" s="31">
        <v>3.68451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3927.05</v>
      </c>
      <c r="D80" s="36">
        <v>3937.5666666666671</v>
      </c>
      <c r="E80" s="36">
        <v>3903.1333333333341</v>
      </c>
      <c r="F80" s="36">
        <v>3879.2166666666672</v>
      </c>
      <c r="G80" s="36">
        <v>3844.7833333333342</v>
      </c>
      <c r="H80" s="36">
        <v>3961.483333333334</v>
      </c>
      <c r="I80" s="36">
        <v>3995.9166666666674</v>
      </c>
      <c r="J80" s="36">
        <v>4019.8333333333339</v>
      </c>
      <c r="K80" s="31">
        <v>3972</v>
      </c>
      <c r="L80" s="31">
        <v>3913.65</v>
      </c>
      <c r="M80" s="31">
        <v>5.7199799999999996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2911</v>
      </c>
      <c r="D81" s="36">
        <v>2924.4500000000003</v>
      </c>
      <c r="E81" s="36">
        <v>2886.5500000000006</v>
      </c>
      <c r="F81" s="36">
        <v>2862.1000000000004</v>
      </c>
      <c r="G81" s="36">
        <v>2824.2000000000007</v>
      </c>
      <c r="H81" s="36">
        <v>2948.9000000000005</v>
      </c>
      <c r="I81" s="36">
        <v>2986.8</v>
      </c>
      <c r="J81" s="36">
        <v>3011.2500000000005</v>
      </c>
      <c r="K81" s="31">
        <v>2962.35</v>
      </c>
      <c r="L81" s="31">
        <v>2900</v>
      </c>
      <c r="M81" s="31">
        <v>1.4801899999999999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152.05000000000001</v>
      </c>
      <c r="D82" s="36">
        <v>152.11666666666667</v>
      </c>
      <c r="E82" s="36">
        <v>151.03333333333336</v>
      </c>
      <c r="F82" s="36">
        <v>150.01666666666668</v>
      </c>
      <c r="G82" s="36">
        <v>148.93333333333337</v>
      </c>
      <c r="H82" s="36">
        <v>153.13333333333335</v>
      </c>
      <c r="I82" s="36">
        <v>154.21666666666667</v>
      </c>
      <c r="J82" s="36">
        <v>155.23333333333335</v>
      </c>
      <c r="K82" s="31">
        <v>153.19999999999999</v>
      </c>
      <c r="L82" s="31">
        <v>151.1</v>
      </c>
      <c r="M82" s="31">
        <v>22.216259999999998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152.44999999999999</v>
      </c>
      <c r="D83" s="36">
        <v>153.11666666666667</v>
      </c>
      <c r="E83" s="36">
        <v>151.33333333333334</v>
      </c>
      <c r="F83" s="36">
        <v>150.21666666666667</v>
      </c>
      <c r="G83" s="36">
        <v>148.43333333333334</v>
      </c>
      <c r="H83" s="36">
        <v>154.23333333333335</v>
      </c>
      <c r="I83" s="36">
        <v>156.01666666666665</v>
      </c>
      <c r="J83" s="36">
        <v>157.13333333333335</v>
      </c>
      <c r="K83" s="31">
        <v>154.9</v>
      </c>
      <c r="L83" s="31">
        <v>152</v>
      </c>
      <c r="M83" s="31">
        <v>213.38955000000001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792.3</v>
      </c>
      <c r="D84" s="36">
        <v>804.54999999999984</v>
      </c>
      <c r="E84" s="36">
        <v>776.1999999999997</v>
      </c>
      <c r="F84" s="36">
        <v>760.09999999999991</v>
      </c>
      <c r="G84" s="36">
        <v>731.74999999999977</v>
      </c>
      <c r="H84" s="36">
        <v>820.64999999999964</v>
      </c>
      <c r="I84" s="36">
        <v>848.99999999999977</v>
      </c>
      <c r="J84" s="36">
        <v>865.09999999999957</v>
      </c>
      <c r="K84" s="31">
        <v>832.9</v>
      </c>
      <c r="L84" s="31">
        <v>788.45</v>
      </c>
      <c r="M84" s="31">
        <v>9.25244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438.6</v>
      </c>
      <c r="D85" s="36">
        <v>441.7</v>
      </c>
      <c r="E85" s="36">
        <v>434.45</v>
      </c>
      <c r="F85" s="36">
        <v>430.3</v>
      </c>
      <c r="G85" s="36">
        <v>423.05</v>
      </c>
      <c r="H85" s="36">
        <v>445.84999999999997</v>
      </c>
      <c r="I85" s="36">
        <v>453.09999999999997</v>
      </c>
      <c r="J85" s="36">
        <v>457.24999999999994</v>
      </c>
      <c r="K85" s="31">
        <v>448.95</v>
      </c>
      <c r="L85" s="31">
        <v>437.55</v>
      </c>
      <c r="M85" s="31">
        <v>5.7467199999999998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179.9</v>
      </c>
      <c r="D86" s="36">
        <v>180.70000000000002</v>
      </c>
      <c r="E86" s="36">
        <v>178.30000000000004</v>
      </c>
      <c r="F86" s="36">
        <v>176.70000000000002</v>
      </c>
      <c r="G86" s="36">
        <v>174.30000000000004</v>
      </c>
      <c r="H86" s="36">
        <v>182.30000000000004</v>
      </c>
      <c r="I86" s="36">
        <v>184.70000000000002</v>
      </c>
      <c r="J86" s="36">
        <v>186.30000000000004</v>
      </c>
      <c r="K86" s="31">
        <v>183.1</v>
      </c>
      <c r="L86" s="31">
        <v>179.1</v>
      </c>
      <c r="M86" s="31">
        <v>82.190100000000001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1861.1</v>
      </c>
      <c r="D87" s="36">
        <v>1871.0666666666668</v>
      </c>
      <c r="E87" s="36">
        <v>1826.1833333333336</v>
      </c>
      <c r="F87" s="36">
        <v>1791.2666666666669</v>
      </c>
      <c r="G87" s="36">
        <v>1746.3833333333337</v>
      </c>
      <c r="H87" s="36">
        <v>1905.9833333333336</v>
      </c>
      <c r="I87" s="36">
        <v>1950.8666666666668</v>
      </c>
      <c r="J87" s="36">
        <v>1985.7833333333335</v>
      </c>
      <c r="K87" s="31">
        <v>1915.95</v>
      </c>
      <c r="L87" s="31">
        <v>1836.15</v>
      </c>
      <c r="M87" s="31">
        <v>3.4287700000000001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1250.95</v>
      </c>
      <c r="D88" s="36">
        <v>1250.8999999999999</v>
      </c>
      <c r="E88" s="36">
        <v>1236.7999999999997</v>
      </c>
      <c r="F88" s="36">
        <v>1222.6499999999999</v>
      </c>
      <c r="G88" s="36">
        <v>1208.5499999999997</v>
      </c>
      <c r="H88" s="36">
        <v>1265.0499999999997</v>
      </c>
      <c r="I88" s="36">
        <v>1279.1499999999996</v>
      </c>
      <c r="J88" s="36">
        <v>1293.2999999999997</v>
      </c>
      <c r="K88" s="31">
        <v>1265</v>
      </c>
      <c r="L88" s="31">
        <v>1236.75</v>
      </c>
      <c r="M88" s="31">
        <v>5.2071100000000001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2468.85</v>
      </c>
      <c r="D89" s="36">
        <v>2449.6666666666665</v>
      </c>
      <c r="E89" s="36">
        <v>2415.7333333333331</v>
      </c>
      <c r="F89" s="36">
        <v>2362.6166666666668</v>
      </c>
      <c r="G89" s="36">
        <v>2328.6833333333334</v>
      </c>
      <c r="H89" s="36">
        <v>2502.7833333333328</v>
      </c>
      <c r="I89" s="36">
        <v>2536.7166666666662</v>
      </c>
      <c r="J89" s="36">
        <v>2589.8333333333326</v>
      </c>
      <c r="K89" s="31">
        <v>2483.6</v>
      </c>
      <c r="L89" s="31">
        <v>2396.5500000000002</v>
      </c>
      <c r="M89" s="31">
        <v>8.5848600000000008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2194.4</v>
      </c>
      <c r="D90" s="36">
        <v>2204.5666666666671</v>
      </c>
      <c r="E90" s="36">
        <v>2172.4333333333343</v>
      </c>
      <c r="F90" s="36">
        <v>2150.4666666666672</v>
      </c>
      <c r="G90" s="36">
        <v>2118.3333333333344</v>
      </c>
      <c r="H90" s="36">
        <v>2226.5333333333342</v>
      </c>
      <c r="I90" s="36">
        <v>2258.6666666666665</v>
      </c>
      <c r="J90" s="36">
        <v>2280.6333333333341</v>
      </c>
      <c r="K90" s="31">
        <v>2236.6999999999998</v>
      </c>
      <c r="L90" s="31">
        <v>2182.6</v>
      </c>
      <c r="M90" s="31">
        <v>16.4651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3591.65</v>
      </c>
      <c r="D91" s="36">
        <v>3580.9</v>
      </c>
      <c r="E91" s="36">
        <v>3512.1000000000004</v>
      </c>
      <c r="F91" s="36">
        <v>3432.55</v>
      </c>
      <c r="G91" s="36">
        <v>3363.7500000000005</v>
      </c>
      <c r="H91" s="36">
        <v>3660.4500000000003</v>
      </c>
      <c r="I91" s="36">
        <v>3729.2500000000005</v>
      </c>
      <c r="J91" s="36">
        <v>3808.8</v>
      </c>
      <c r="K91" s="31">
        <v>3649.7</v>
      </c>
      <c r="L91" s="31">
        <v>3501.35</v>
      </c>
      <c r="M91" s="31">
        <v>1.2868200000000001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577.29999999999995</v>
      </c>
      <c r="D92" s="36">
        <v>573.9</v>
      </c>
      <c r="E92" s="36">
        <v>567.29999999999995</v>
      </c>
      <c r="F92" s="36">
        <v>557.29999999999995</v>
      </c>
      <c r="G92" s="36">
        <v>550.69999999999993</v>
      </c>
      <c r="H92" s="36">
        <v>583.9</v>
      </c>
      <c r="I92" s="36">
        <v>590.50000000000011</v>
      </c>
      <c r="J92" s="36">
        <v>600.5</v>
      </c>
      <c r="K92" s="31">
        <v>580.5</v>
      </c>
      <c r="L92" s="31">
        <v>563.9</v>
      </c>
      <c r="M92" s="31">
        <v>13.118819999999999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1665.75</v>
      </c>
      <c r="D93" s="36">
        <v>1675.5166666666667</v>
      </c>
      <c r="E93" s="36">
        <v>1653.6833333333334</v>
      </c>
      <c r="F93" s="36">
        <v>1641.6166666666668</v>
      </c>
      <c r="G93" s="36">
        <v>1619.7833333333335</v>
      </c>
      <c r="H93" s="36">
        <v>1687.5833333333333</v>
      </c>
      <c r="I93" s="36">
        <v>1709.4166666666667</v>
      </c>
      <c r="J93" s="36">
        <v>1721.4833333333331</v>
      </c>
      <c r="K93" s="31">
        <v>1697.35</v>
      </c>
      <c r="L93" s="31">
        <v>1663.45</v>
      </c>
      <c r="M93" s="31">
        <v>21.915489999999998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3817.85</v>
      </c>
      <c r="D94" s="36">
        <v>3810.7166666666667</v>
      </c>
      <c r="E94" s="36">
        <v>3783.1333333333332</v>
      </c>
      <c r="F94" s="36">
        <v>3748.4166666666665</v>
      </c>
      <c r="G94" s="36">
        <v>3720.833333333333</v>
      </c>
      <c r="H94" s="36">
        <v>3845.4333333333334</v>
      </c>
      <c r="I94" s="36">
        <v>3873.0166666666664</v>
      </c>
      <c r="J94" s="36">
        <v>3907.7333333333336</v>
      </c>
      <c r="K94" s="31">
        <v>3838.3</v>
      </c>
      <c r="L94" s="31">
        <v>3776</v>
      </c>
      <c r="M94" s="31">
        <v>1.90415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1420.6</v>
      </c>
      <c r="D95" s="36">
        <v>1424.1666666666667</v>
      </c>
      <c r="E95" s="36">
        <v>1414.4333333333334</v>
      </c>
      <c r="F95" s="36">
        <v>1408.2666666666667</v>
      </c>
      <c r="G95" s="36">
        <v>1398.5333333333333</v>
      </c>
      <c r="H95" s="36">
        <v>1430.3333333333335</v>
      </c>
      <c r="I95" s="36">
        <v>1440.0666666666666</v>
      </c>
      <c r="J95" s="36">
        <v>1446.2333333333336</v>
      </c>
      <c r="K95" s="31">
        <v>1433.9</v>
      </c>
      <c r="L95" s="31">
        <v>1418</v>
      </c>
      <c r="M95" s="31">
        <v>149.16726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580.70000000000005</v>
      </c>
      <c r="D96" s="36">
        <v>579.93333333333339</v>
      </c>
      <c r="E96" s="36">
        <v>576.51666666666677</v>
      </c>
      <c r="F96" s="36">
        <v>572.33333333333337</v>
      </c>
      <c r="G96" s="36">
        <v>568.91666666666674</v>
      </c>
      <c r="H96" s="36">
        <v>584.11666666666679</v>
      </c>
      <c r="I96" s="36">
        <v>587.5333333333333</v>
      </c>
      <c r="J96" s="36">
        <v>591.71666666666681</v>
      </c>
      <c r="K96" s="31">
        <v>583.35</v>
      </c>
      <c r="L96" s="31">
        <v>575.75</v>
      </c>
      <c r="M96" s="31">
        <v>25.610279999999999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1429.5</v>
      </c>
      <c r="D97" s="36">
        <v>1430.2333333333336</v>
      </c>
      <c r="E97" s="36">
        <v>1421.6666666666672</v>
      </c>
      <c r="F97" s="36">
        <v>1413.8333333333337</v>
      </c>
      <c r="G97" s="36">
        <v>1405.2666666666673</v>
      </c>
      <c r="H97" s="36">
        <v>1438.0666666666671</v>
      </c>
      <c r="I97" s="36">
        <v>1446.6333333333337</v>
      </c>
      <c r="J97" s="36">
        <v>1454.4666666666669</v>
      </c>
      <c r="K97" s="31">
        <v>1438.8</v>
      </c>
      <c r="L97" s="31">
        <v>1422.4</v>
      </c>
      <c r="M97" s="31">
        <v>5.4260900000000003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4519.25</v>
      </c>
      <c r="D98" s="36">
        <v>4536.4333333333334</v>
      </c>
      <c r="E98" s="36">
        <v>4467.916666666667</v>
      </c>
      <c r="F98" s="36">
        <v>4416.5833333333339</v>
      </c>
      <c r="G98" s="36">
        <v>4348.0666666666675</v>
      </c>
      <c r="H98" s="36">
        <v>4587.7666666666664</v>
      </c>
      <c r="I98" s="36">
        <v>4656.2833333333328</v>
      </c>
      <c r="J98" s="36">
        <v>4707.6166666666659</v>
      </c>
      <c r="K98" s="31">
        <v>4604.95</v>
      </c>
      <c r="L98" s="31">
        <v>4485.1000000000004</v>
      </c>
      <c r="M98" s="31">
        <v>8.1912199999999995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518.35</v>
      </c>
      <c r="D99" s="36">
        <v>520.05000000000007</v>
      </c>
      <c r="E99" s="36">
        <v>515.30000000000018</v>
      </c>
      <c r="F99" s="36">
        <v>512.25000000000011</v>
      </c>
      <c r="G99" s="36">
        <v>507.50000000000023</v>
      </c>
      <c r="H99" s="36">
        <v>523.10000000000014</v>
      </c>
      <c r="I99" s="36">
        <v>527.84999999999991</v>
      </c>
      <c r="J99" s="36">
        <v>530.90000000000009</v>
      </c>
      <c r="K99" s="31">
        <v>524.79999999999995</v>
      </c>
      <c r="L99" s="31">
        <v>517</v>
      </c>
      <c r="M99" s="31">
        <v>64.455799999999996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3045.5</v>
      </c>
      <c r="D100" s="36">
        <v>3039</v>
      </c>
      <c r="E100" s="36">
        <v>3012.5</v>
      </c>
      <c r="F100" s="36">
        <v>2979.5</v>
      </c>
      <c r="G100" s="36">
        <v>2953</v>
      </c>
      <c r="H100" s="36">
        <v>3072</v>
      </c>
      <c r="I100" s="36">
        <v>3098.5</v>
      </c>
      <c r="J100" s="36">
        <v>3131.5</v>
      </c>
      <c r="K100" s="31">
        <v>3065.5</v>
      </c>
      <c r="L100" s="31">
        <v>3006</v>
      </c>
      <c r="M100" s="31">
        <v>13.881159999999999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527.6</v>
      </c>
      <c r="D101" s="36">
        <v>529.7166666666667</v>
      </c>
      <c r="E101" s="36">
        <v>519.98333333333335</v>
      </c>
      <c r="F101" s="36">
        <v>512.36666666666667</v>
      </c>
      <c r="G101" s="36">
        <v>502.63333333333333</v>
      </c>
      <c r="H101" s="36">
        <v>537.33333333333337</v>
      </c>
      <c r="I101" s="36">
        <v>547.06666666666672</v>
      </c>
      <c r="J101" s="36">
        <v>554.68333333333339</v>
      </c>
      <c r="K101" s="31">
        <v>539.45000000000005</v>
      </c>
      <c r="L101" s="31">
        <v>522.1</v>
      </c>
      <c r="M101" s="31">
        <v>57.421770000000002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2394.1</v>
      </c>
      <c r="D102" s="36">
        <v>2394.5166666666669</v>
      </c>
      <c r="E102" s="36">
        <v>2383.5333333333338</v>
      </c>
      <c r="F102" s="36">
        <v>2372.9666666666667</v>
      </c>
      <c r="G102" s="36">
        <v>2361.9833333333336</v>
      </c>
      <c r="H102" s="36">
        <v>2405.0833333333339</v>
      </c>
      <c r="I102" s="36">
        <v>2416.0666666666666</v>
      </c>
      <c r="J102" s="36">
        <v>2426.6333333333341</v>
      </c>
      <c r="K102" s="31">
        <v>2405.5</v>
      </c>
      <c r="L102" s="31">
        <v>2383.9499999999998</v>
      </c>
      <c r="M102" s="31">
        <v>12.107749999999999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1061.3</v>
      </c>
      <c r="D103" s="36">
        <v>1062.9833333333333</v>
      </c>
      <c r="E103" s="36">
        <v>1055.9666666666667</v>
      </c>
      <c r="F103" s="36">
        <v>1050.6333333333334</v>
      </c>
      <c r="G103" s="36">
        <v>1043.6166666666668</v>
      </c>
      <c r="H103" s="36">
        <v>1068.3166666666666</v>
      </c>
      <c r="I103" s="36">
        <v>1075.3333333333335</v>
      </c>
      <c r="J103" s="36">
        <v>1080.6666666666665</v>
      </c>
      <c r="K103" s="31">
        <v>1070</v>
      </c>
      <c r="L103" s="31">
        <v>1057.6500000000001</v>
      </c>
      <c r="M103" s="31">
        <v>131.42759000000001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1639.25</v>
      </c>
      <c r="D104" s="36">
        <v>1638.4000000000003</v>
      </c>
      <c r="E104" s="36">
        <v>1622.0000000000007</v>
      </c>
      <c r="F104" s="36">
        <v>1604.7500000000005</v>
      </c>
      <c r="G104" s="36">
        <v>1588.3500000000008</v>
      </c>
      <c r="H104" s="36">
        <v>1655.6500000000005</v>
      </c>
      <c r="I104" s="36">
        <v>1672.0500000000002</v>
      </c>
      <c r="J104" s="36">
        <v>1689.3000000000004</v>
      </c>
      <c r="K104" s="31">
        <v>1654.8</v>
      </c>
      <c r="L104" s="31">
        <v>1621.15</v>
      </c>
      <c r="M104" s="31">
        <v>3.0172699999999999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522.85</v>
      </c>
      <c r="D105" s="36">
        <v>521.0333333333333</v>
      </c>
      <c r="E105" s="36">
        <v>517.06666666666661</v>
      </c>
      <c r="F105" s="36">
        <v>511.2833333333333</v>
      </c>
      <c r="G105" s="36">
        <v>507.31666666666661</v>
      </c>
      <c r="H105" s="36">
        <v>526.81666666666661</v>
      </c>
      <c r="I105" s="36">
        <v>530.7833333333333</v>
      </c>
      <c r="J105" s="36">
        <v>536.56666666666661</v>
      </c>
      <c r="K105" s="31">
        <v>525</v>
      </c>
      <c r="L105" s="31">
        <v>515.25</v>
      </c>
      <c r="M105" s="31">
        <v>16.238389999999999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82.85</v>
      </c>
      <c r="D106" s="36">
        <v>82.666666666666671</v>
      </c>
      <c r="E106" s="36">
        <v>81.583333333333343</v>
      </c>
      <c r="F106" s="36">
        <v>80.316666666666677</v>
      </c>
      <c r="G106" s="36">
        <v>79.233333333333348</v>
      </c>
      <c r="H106" s="36">
        <v>83.933333333333337</v>
      </c>
      <c r="I106" s="36">
        <v>85.01666666666668</v>
      </c>
      <c r="J106" s="36">
        <v>86.283333333333331</v>
      </c>
      <c r="K106" s="31">
        <v>83.75</v>
      </c>
      <c r="L106" s="31">
        <v>81.400000000000006</v>
      </c>
      <c r="M106" s="31">
        <v>362.00294000000002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411.4</v>
      </c>
      <c r="D107" s="36">
        <v>412.59999999999997</v>
      </c>
      <c r="E107" s="36">
        <v>409.29999999999995</v>
      </c>
      <c r="F107" s="36">
        <v>407.2</v>
      </c>
      <c r="G107" s="36">
        <v>403.9</v>
      </c>
      <c r="H107" s="36">
        <v>414.69999999999993</v>
      </c>
      <c r="I107" s="36">
        <v>418</v>
      </c>
      <c r="J107" s="36">
        <v>420.09999999999991</v>
      </c>
      <c r="K107" s="31">
        <v>415.9</v>
      </c>
      <c r="L107" s="31">
        <v>410.5</v>
      </c>
      <c r="M107" s="31">
        <v>111.47636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525.25</v>
      </c>
      <c r="D108" s="36">
        <v>527.83333333333337</v>
      </c>
      <c r="E108" s="36">
        <v>519.06666666666672</v>
      </c>
      <c r="F108" s="36">
        <v>512.88333333333333</v>
      </c>
      <c r="G108" s="36">
        <v>504.11666666666667</v>
      </c>
      <c r="H108" s="36">
        <v>534.01666666666677</v>
      </c>
      <c r="I108" s="36">
        <v>542.78333333333342</v>
      </c>
      <c r="J108" s="36">
        <v>548.96666666666681</v>
      </c>
      <c r="K108" s="31">
        <v>536.6</v>
      </c>
      <c r="L108" s="31">
        <v>521.65</v>
      </c>
      <c r="M108" s="31">
        <v>9.3057700000000008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594.5</v>
      </c>
      <c r="D109" s="36">
        <v>592.08333333333337</v>
      </c>
      <c r="E109" s="36">
        <v>581.41666666666674</v>
      </c>
      <c r="F109" s="36">
        <v>568.33333333333337</v>
      </c>
      <c r="G109" s="36">
        <v>557.66666666666674</v>
      </c>
      <c r="H109" s="36">
        <v>605.16666666666674</v>
      </c>
      <c r="I109" s="36">
        <v>615.83333333333348</v>
      </c>
      <c r="J109" s="36">
        <v>628.91666666666674</v>
      </c>
      <c r="K109" s="31">
        <v>602.75</v>
      </c>
      <c r="L109" s="31">
        <v>579</v>
      </c>
      <c r="M109" s="31">
        <v>68.400549999999996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175.85</v>
      </c>
      <c r="D110" s="36">
        <v>177.19999999999996</v>
      </c>
      <c r="E110" s="36">
        <v>173.69999999999993</v>
      </c>
      <c r="F110" s="36">
        <v>171.54999999999998</v>
      </c>
      <c r="G110" s="36">
        <v>168.04999999999995</v>
      </c>
      <c r="H110" s="36">
        <v>179.34999999999991</v>
      </c>
      <c r="I110" s="36">
        <v>182.84999999999997</v>
      </c>
      <c r="J110" s="36">
        <v>184.99999999999989</v>
      </c>
      <c r="K110" s="31">
        <v>180.7</v>
      </c>
      <c r="L110" s="31">
        <v>175.05</v>
      </c>
      <c r="M110" s="31">
        <v>313.42099999999999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964.85</v>
      </c>
      <c r="D111" s="36">
        <v>960</v>
      </c>
      <c r="E111" s="36">
        <v>949</v>
      </c>
      <c r="F111" s="36">
        <v>933.15</v>
      </c>
      <c r="G111" s="36">
        <v>922.15</v>
      </c>
      <c r="H111" s="36">
        <v>975.85</v>
      </c>
      <c r="I111" s="36">
        <v>986.85</v>
      </c>
      <c r="J111" s="36">
        <v>1002.7</v>
      </c>
      <c r="K111" s="31">
        <v>971</v>
      </c>
      <c r="L111" s="31">
        <v>944.15</v>
      </c>
      <c r="M111" s="31">
        <v>77.095569999999995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153.19999999999999</v>
      </c>
      <c r="D112" s="36">
        <v>154.1</v>
      </c>
      <c r="E112" s="36">
        <v>151.79999999999998</v>
      </c>
      <c r="F112" s="36">
        <v>150.39999999999998</v>
      </c>
      <c r="G112" s="36">
        <v>148.09999999999997</v>
      </c>
      <c r="H112" s="36">
        <v>155.5</v>
      </c>
      <c r="I112" s="36">
        <v>157.80000000000001</v>
      </c>
      <c r="J112" s="36">
        <v>159.20000000000002</v>
      </c>
      <c r="K112" s="31">
        <v>156.4</v>
      </c>
      <c r="L112" s="31">
        <v>152.69999999999999</v>
      </c>
      <c r="M112" s="31">
        <v>344.25812000000002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437.8</v>
      </c>
      <c r="D113" s="36">
        <v>439.60000000000008</v>
      </c>
      <c r="E113" s="36">
        <v>434.55000000000018</v>
      </c>
      <c r="F113" s="36">
        <v>431.30000000000013</v>
      </c>
      <c r="G113" s="36">
        <v>426.25000000000023</v>
      </c>
      <c r="H113" s="36">
        <v>442.85000000000014</v>
      </c>
      <c r="I113" s="36">
        <v>447.9</v>
      </c>
      <c r="J113" s="36">
        <v>451.15000000000009</v>
      </c>
      <c r="K113" s="31">
        <v>444.65</v>
      </c>
      <c r="L113" s="31">
        <v>436.35</v>
      </c>
      <c r="M113" s="31">
        <v>12.14124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241.15</v>
      </c>
      <c r="D114" s="36">
        <v>239.25</v>
      </c>
      <c r="E114" s="36">
        <v>233</v>
      </c>
      <c r="F114" s="36">
        <v>224.85</v>
      </c>
      <c r="G114" s="36">
        <v>218.6</v>
      </c>
      <c r="H114" s="36">
        <v>247.4</v>
      </c>
      <c r="I114" s="36">
        <v>253.65</v>
      </c>
      <c r="J114" s="36">
        <v>261.8</v>
      </c>
      <c r="K114" s="31">
        <v>245.5</v>
      </c>
      <c r="L114" s="31">
        <v>231.1</v>
      </c>
      <c r="M114" s="31">
        <v>778.10544000000004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1480.3</v>
      </c>
      <c r="D115" s="36">
        <v>1486.75</v>
      </c>
      <c r="E115" s="36">
        <v>1468.6</v>
      </c>
      <c r="F115" s="36">
        <v>1456.8999999999999</v>
      </c>
      <c r="G115" s="36">
        <v>1438.7499999999998</v>
      </c>
      <c r="H115" s="36">
        <v>1498.45</v>
      </c>
      <c r="I115" s="36">
        <v>1516.6000000000001</v>
      </c>
      <c r="J115" s="36">
        <v>1528.3000000000002</v>
      </c>
      <c r="K115" s="31">
        <v>1504.9</v>
      </c>
      <c r="L115" s="31">
        <v>1475.05</v>
      </c>
      <c r="M115" s="31">
        <v>25.578610000000001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5337.15</v>
      </c>
      <c r="D116" s="36">
        <v>5364.15</v>
      </c>
      <c r="E116" s="36">
        <v>5290.3499999999995</v>
      </c>
      <c r="F116" s="36">
        <v>5243.55</v>
      </c>
      <c r="G116" s="36">
        <v>5169.75</v>
      </c>
      <c r="H116" s="36">
        <v>5410.9499999999989</v>
      </c>
      <c r="I116" s="36">
        <v>5484.7499999999982</v>
      </c>
      <c r="J116" s="36">
        <v>5531.5499999999984</v>
      </c>
      <c r="K116" s="31">
        <v>5437.95</v>
      </c>
      <c r="L116" s="31">
        <v>5317.35</v>
      </c>
      <c r="M116" s="31">
        <v>1.3799300000000001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1676.85</v>
      </c>
      <c r="D117" s="36">
        <v>1682.4000000000003</v>
      </c>
      <c r="E117" s="36">
        <v>1666.3500000000006</v>
      </c>
      <c r="F117" s="36">
        <v>1655.8500000000004</v>
      </c>
      <c r="G117" s="36">
        <v>1639.8000000000006</v>
      </c>
      <c r="H117" s="36">
        <v>1692.9000000000005</v>
      </c>
      <c r="I117" s="36">
        <v>1708.9500000000003</v>
      </c>
      <c r="J117" s="36">
        <v>1719.4500000000005</v>
      </c>
      <c r="K117" s="31">
        <v>1698.45</v>
      </c>
      <c r="L117" s="31">
        <v>1671.9</v>
      </c>
      <c r="M117" s="31">
        <v>53.730719999999998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3179</v>
      </c>
      <c r="D118" s="36">
        <v>3176.8166666666671</v>
      </c>
      <c r="E118" s="36">
        <v>3138.2833333333342</v>
      </c>
      <c r="F118" s="36">
        <v>3097.5666666666671</v>
      </c>
      <c r="G118" s="36">
        <v>3059.0333333333342</v>
      </c>
      <c r="H118" s="36">
        <v>3217.5333333333342</v>
      </c>
      <c r="I118" s="36">
        <v>3256.0666666666671</v>
      </c>
      <c r="J118" s="36">
        <v>3296.7833333333342</v>
      </c>
      <c r="K118" s="31">
        <v>3215.35</v>
      </c>
      <c r="L118" s="31">
        <v>3136.1</v>
      </c>
      <c r="M118" s="31">
        <v>8.7375100000000003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1217.7</v>
      </c>
      <c r="D119" s="36">
        <v>1222.6000000000001</v>
      </c>
      <c r="E119" s="36">
        <v>1209.5000000000002</v>
      </c>
      <c r="F119" s="36">
        <v>1201.3000000000002</v>
      </c>
      <c r="G119" s="36">
        <v>1188.2000000000003</v>
      </c>
      <c r="H119" s="36">
        <v>1230.8000000000002</v>
      </c>
      <c r="I119" s="36">
        <v>1243.9000000000001</v>
      </c>
      <c r="J119" s="36">
        <v>1252.1000000000001</v>
      </c>
      <c r="K119" s="31">
        <v>1235.7</v>
      </c>
      <c r="L119" s="31">
        <v>1214.4000000000001</v>
      </c>
      <c r="M119" s="31">
        <v>0.89570000000000005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506.85</v>
      </c>
      <c r="D120" s="36">
        <v>501.23333333333335</v>
      </c>
      <c r="E120" s="36">
        <v>491.7166666666667</v>
      </c>
      <c r="F120" s="36">
        <v>476.58333333333337</v>
      </c>
      <c r="G120" s="36">
        <v>467.06666666666672</v>
      </c>
      <c r="H120" s="36">
        <v>516.36666666666667</v>
      </c>
      <c r="I120" s="36">
        <v>525.88333333333333</v>
      </c>
      <c r="J120" s="36">
        <v>541.01666666666665</v>
      </c>
      <c r="K120" s="31">
        <v>510.75</v>
      </c>
      <c r="L120" s="31">
        <v>486.1</v>
      </c>
      <c r="M120" s="31">
        <v>53.048760000000001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821</v>
      </c>
      <c r="D121" s="36">
        <v>825.51666666666677</v>
      </c>
      <c r="E121" s="36">
        <v>814.73333333333358</v>
      </c>
      <c r="F121" s="36">
        <v>808.46666666666681</v>
      </c>
      <c r="G121" s="36">
        <v>797.68333333333362</v>
      </c>
      <c r="H121" s="36">
        <v>831.78333333333353</v>
      </c>
      <c r="I121" s="36">
        <v>842.56666666666661</v>
      </c>
      <c r="J121" s="36">
        <v>848.83333333333348</v>
      </c>
      <c r="K121" s="31">
        <v>836.3</v>
      </c>
      <c r="L121" s="31">
        <v>819.25</v>
      </c>
      <c r="M121" s="31">
        <v>17.36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786.55</v>
      </c>
      <c r="D122" s="36">
        <v>788.81666666666661</v>
      </c>
      <c r="E122" s="36">
        <v>781.83333333333326</v>
      </c>
      <c r="F122" s="36">
        <v>777.11666666666667</v>
      </c>
      <c r="G122" s="36">
        <v>770.13333333333333</v>
      </c>
      <c r="H122" s="36">
        <v>793.53333333333319</v>
      </c>
      <c r="I122" s="36">
        <v>800.51666666666654</v>
      </c>
      <c r="J122" s="36">
        <v>805.23333333333312</v>
      </c>
      <c r="K122" s="31">
        <v>795.8</v>
      </c>
      <c r="L122" s="31">
        <v>784.1</v>
      </c>
      <c r="M122" s="31">
        <v>30.93797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493.5</v>
      </c>
      <c r="D123" s="36">
        <v>494.98333333333335</v>
      </c>
      <c r="E123" s="36">
        <v>488.4666666666667</v>
      </c>
      <c r="F123" s="36">
        <v>483.43333333333334</v>
      </c>
      <c r="G123" s="36">
        <v>476.91666666666669</v>
      </c>
      <c r="H123" s="36">
        <v>500.01666666666671</v>
      </c>
      <c r="I123" s="36">
        <v>506.53333333333336</v>
      </c>
      <c r="J123" s="36">
        <v>511.56666666666672</v>
      </c>
      <c r="K123" s="31">
        <v>501.5</v>
      </c>
      <c r="L123" s="31">
        <v>489.95</v>
      </c>
      <c r="M123" s="31">
        <v>28.421579999999999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1583.65</v>
      </c>
      <c r="D124" s="36">
        <v>1588.1833333333334</v>
      </c>
      <c r="E124" s="36">
        <v>1566.9666666666667</v>
      </c>
      <c r="F124" s="36">
        <v>1550.2833333333333</v>
      </c>
      <c r="G124" s="36">
        <v>1529.0666666666666</v>
      </c>
      <c r="H124" s="36">
        <v>1604.8666666666668</v>
      </c>
      <c r="I124" s="36">
        <v>1626.0833333333335</v>
      </c>
      <c r="J124" s="36">
        <v>1642.7666666666669</v>
      </c>
      <c r="K124" s="31">
        <v>1609.4</v>
      </c>
      <c r="L124" s="31">
        <v>1571.5</v>
      </c>
      <c r="M124" s="31">
        <v>9.1283200000000004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1724</v>
      </c>
      <c r="D125" s="36">
        <v>1724.05</v>
      </c>
      <c r="E125" s="36">
        <v>1715.35</v>
      </c>
      <c r="F125" s="36">
        <v>1706.7</v>
      </c>
      <c r="G125" s="36">
        <v>1698</v>
      </c>
      <c r="H125" s="36">
        <v>1732.6999999999998</v>
      </c>
      <c r="I125" s="36">
        <v>1741.4</v>
      </c>
      <c r="J125" s="36">
        <v>1750.0499999999997</v>
      </c>
      <c r="K125" s="31">
        <v>1732.75</v>
      </c>
      <c r="L125" s="31">
        <v>1715.4</v>
      </c>
      <c r="M125" s="31">
        <v>34.537660000000002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171.6</v>
      </c>
      <c r="D126" s="36">
        <v>171.95000000000002</v>
      </c>
      <c r="E126" s="36">
        <v>170.65000000000003</v>
      </c>
      <c r="F126" s="36">
        <v>169.70000000000002</v>
      </c>
      <c r="G126" s="36">
        <v>168.40000000000003</v>
      </c>
      <c r="H126" s="36">
        <v>172.90000000000003</v>
      </c>
      <c r="I126" s="36">
        <v>174.20000000000005</v>
      </c>
      <c r="J126" s="36">
        <v>175.15000000000003</v>
      </c>
      <c r="K126" s="31">
        <v>173.25</v>
      </c>
      <c r="L126" s="31">
        <v>171</v>
      </c>
      <c r="M126" s="31">
        <v>13.86896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5441.65</v>
      </c>
      <c r="D127" s="36">
        <v>5456.5666666666666</v>
      </c>
      <c r="E127" s="36">
        <v>5388.333333333333</v>
      </c>
      <c r="F127" s="36">
        <v>5335.0166666666664</v>
      </c>
      <c r="G127" s="36">
        <v>5266.7833333333328</v>
      </c>
      <c r="H127" s="36">
        <v>5509.8833333333332</v>
      </c>
      <c r="I127" s="36">
        <v>5578.1166666666668</v>
      </c>
      <c r="J127" s="36">
        <v>5631.4333333333334</v>
      </c>
      <c r="K127" s="31">
        <v>5524.8</v>
      </c>
      <c r="L127" s="31">
        <v>5403.25</v>
      </c>
      <c r="M127" s="31">
        <v>1.9919800000000001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642.29999999999995</v>
      </c>
      <c r="D128" s="36">
        <v>643.01666666666665</v>
      </c>
      <c r="E128" s="36">
        <v>637.23333333333335</v>
      </c>
      <c r="F128" s="36">
        <v>632.16666666666674</v>
      </c>
      <c r="G128" s="36">
        <v>626.38333333333344</v>
      </c>
      <c r="H128" s="36">
        <v>648.08333333333326</v>
      </c>
      <c r="I128" s="36">
        <v>653.86666666666656</v>
      </c>
      <c r="J128" s="36">
        <v>658.93333333333317</v>
      </c>
      <c r="K128" s="31">
        <v>648.79999999999995</v>
      </c>
      <c r="L128" s="31">
        <v>637.95000000000005</v>
      </c>
      <c r="M128" s="31">
        <v>10.38739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5542.65</v>
      </c>
      <c r="D129" s="36">
        <v>5535.9333333333334</v>
      </c>
      <c r="E129" s="36">
        <v>5516.7166666666672</v>
      </c>
      <c r="F129" s="36">
        <v>5490.7833333333338</v>
      </c>
      <c r="G129" s="36">
        <v>5471.5666666666675</v>
      </c>
      <c r="H129" s="36">
        <v>5561.8666666666668</v>
      </c>
      <c r="I129" s="36">
        <v>5581.0833333333321</v>
      </c>
      <c r="J129" s="36">
        <v>5607.0166666666664</v>
      </c>
      <c r="K129" s="31">
        <v>5555.15</v>
      </c>
      <c r="L129" s="31">
        <v>5510</v>
      </c>
      <c r="M129" s="31">
        <v>3.1053099999999998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3387.95</v>
      </c>
      <c r="D130" s="36">
        <v>3376.2000000000003</v>
      </c>
      <c r="E130" s="36">
        <v>3352.5000000000005</v>
      </c>
      <c r="F130" s="36">
        <v>3317.05</v>
      </c>
      <c r="G130" s="36">
        <v>3293.3500000000004</v>
      </c>
      <c r="H130" s="36">
        <v>3411.6500000000005</v>
      </c>
      <c r="I130" s="36">
        <v>3435.3500000000004</v>
      </c>
      <c r="J130" s="36">
        <v>3470.8000000000006</v>
      </c>
      <c r="K130" s="31">
        <v>3399.9</v>
      </c>
      <c r="L130" s="31">
        <v>3340.75</v>
      </c>
      <c r="M130" s="31">
        <v>21.071760000000001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398.55</v>
      </c>
      <c r="D131" s="36">
        <v>399.76666666666665</v>
      </c>
      <c r="E131" s="36">
        <v>395.7833333333333</v>
      </c>
      <c r="F131" s="36">
        <v>393.01666666666665</v>
      </c>
      <c r="G131" s="36">
        <v>389.0333333333333</v>
      </c>
      <c r="H131" s="36">
        <v>402.5333333333333</v>
      </c>
      <c r="I131" s="36">
        <v>406.51666666666665</v>
      </c>
      <c r="J131" s="36">
        <v>409.2833333333333</v>
      </c>
      <c r="K131" s="31">
        <v>403.75</v>
      </c>
      <c r="L131" s="31">
        <v>397</v>
      </c>
      <c r="M131" s="31">
        <v>6.1043900000000004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1066.5</v>
      </c>
      <c r="D132" s="36">
        <v>1065.5166666666667</v>
      </c>
      <c r="E132" s="36">
        <v>1049.0333333333333</v>
      </c>
      <c r="F132" s="36">
        <v>1031.5666666666666</v>
      </c>
      <c r="G132" s="36">
        <v>1015.0833333333333</v>
      </c>
      <c r="H132" s="36">
        <v>1082.9833333333333</v>
      </c>
      <c r="I132" s="36">
        <v>1099.4666666666665</v>
      </c>
      <c r="J132" s="36">
        <v>1116.9333333333334</v>
      </c>
      <c r="K132" s="31">
        <v>1082</v>
      </c>
      <c r="L132" s="31">
        <v>1048.05</v>
      </c>
      <c r="M132" s="31">
        <v>43.315730000000002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1614.95</v>
      </c>
      <c r="D133" s="36">
        <v>1612.3333333333333</v>
      </c>
      <c r="E133" s="36">
        <v>1599.6666666666665</v>
      </c>
      <c r="F133" s="36">
        <v>1584.3833333333332</v>
      </c>
      <c r="G133" s="36">
        <v>1571.7166666666665</v>
      </c>
      <c r="H133" s="36">
        <v>1627.6166666666666</v>
      </c>
      <c r="I133" s="36">
        <v>1640.2833333333331</v>
      </c>
      <c r="J133" s="36">
        <v>1655.5666666666666</v>
      </c>
      <c r="K133" s="31">
        <v>1625</v>
      </c>
      <c r="L133" s="31">
        <v>1597.05</v>
      </c>
      <c r="M133" s="31">
        <v>6.7964000000000002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150725</v>
      </c>
      <c r="D134" s="36">
        <v>150740</v>
      </c>
      <c r="E134" s="36">
        <v>150035</v>
      </c>
      <c r="F134" s="36">
        <v>149345</v>
      </c>
      <c r="G134" s="36">
        <v>148640</v>
      </c>
      <c r="H134" s="36">
        <v>151430</v>
      </c>
      <c r="I134" s="36">
        <v>152135</v>
      </c>
      <c r="J134" s="36">
        <v>152825</v>
      </c>
      <c r="K134" s="31">
        <v>151445</v>
      </c>
      <c r="L134" s="31">
        <v>150050</v>
      </c>
      <c r="M134" s="31">
        <v>7.5939999999999994E-2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1110.1500000000001</v>
      </c>
      <c r="D135" s="36">
        <v>1118.3333333333333</v>
      </c>
      <c r="E135" s="36">
        <v>1091.6666666666665</v>
      </c>
      <c r="F135" s="36">
        <v>1073.1833333333332</v>
      </c>
      <c r="G135" s="36">
        <v>1046.5166666666664</v>
      </c>
      <c r="H135" s="36">
        <v>1136.8166666666666</v>
      </c>
      <c r="I135" s="36">
        <v>1163.4833333333331</v>
      </c>
      <c r="J135" s="36">
        <v>1181.9666666666667</v>
      </c>
      <c r="K135" s="31">
        <v>1145</v>
      </c>
      <c r="L135" s="31">
        <v>1099.8499999999999</v>
      </c>
      <c r="M135" s="31">
        <v>8.7989200000000007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292.95</v>
      </c>
      <c r="D136" s="36">
        <v>291.98333333333329</v>
      </c>
      <c r="E136" s="36">
        <v>289.56666666666661</v>
      </c>
      <c r="F136" s="36">
        <v>286.18333333333334</v>
      </c>
      <c r="G136" s="36">
        <v>283.76666666666665</v>
      </c>
      <c r="H136" s="36">
        <v>295.36666666666656</v>
      </c>
      <c r="I136" s="36">
        <v>297.78333333333319</v>
      </c>
      <c r="J136" s="36">
        <v>301.16666666666652</v>
      </c>
      <c r="K136" s="31">
        <v>294.39999999999998</v>
      </c>
      <c r="L136" s="31">
        <v>288.60000000000002</v>
      </c>
      <c r="M136" s="31">
        <v>24.91263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1929.95</v>
      </c>
      <c r="D137" s="36">
        <v>1926.3</v>
      </c>
      <c r="E137" s="36">
        <v>1904.75</v>
      </c>
      <c r="F137" s="36">
        <v>1879.55</v>
      </c>
      <c r="G137" s="36">
        <v>1858</v>
      </c>
      <c r="H137" s="36">
        <v>1951.5</v>
      </c>
      <c r="I137" s="36">
        <v>1973.0499999999997</v>
      </c>
      <c r="J137" s="36">
        <v>1998.25</v>
      </c>
      <c r="K137" s="31">
        <v>1947.85</v>
      </c>
      <c r="L137" s="31">
        <v>1901.1</v>
      </c>
      <c r="M137" s="31">
        <v>33.234409999999997</v>
      </c>
      <c r="N137" s="1"/>
      <c r="O137" s="1"/>
    </row>
    <row r="138" spans="1:15" ht="12.75" customHeight="1">
      <c r="A138" s="51">
        <v>129</v>
      </c>
      <c r="B138" s="53" t="s">
        <v>843</v>
      </c>
      <c r="C138" s="31">
        <v>2154.0500000000002</v>
      </c>
      <c r="D138" s="36">
        <v>2172.35</v>
      </c>
      <c r="E138" s="36">
        <v>2129.6999999999998</v>
      </c>
      <c r="F138" s="36">
        <v>2105.35</v>
      </c>
      <c r="G138" s="36">
        <v>2062.6999999999998</v>
      </c>
      <c r="H138" s="36">
        <v>2196.6999999999998</v>
      </c>
      <c r="I138" s="36">
        <v>2239.3500000000004</v>
      </c>
      <c r="J138" s="36">
        <v>2263.6999999999998</v>
      </c>
      <c r="K138" s="31">
        <v>2215</v>
      </c>
      <c r="L138" s="31">
        <v>2148</v>
      </c>
      <c r="M138" s="31">
        <v>2.6240700000000001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530.15</v>
      </c>
      <c r="D139" s="36">
        <v>533.18333333333328</v>
      </c>
      <c r="E139" s="36">
        <v>525.71666666666658</v>
      </c>
      <c r="F139" s="36">
        <v>521.2833333333333</v>
      </c>
      <c r="G139" s="36">
        <v>513.81666666666661</v>
      </c>
      <c r="H139" s="36">
        <v>537.61666666666656</v>
      </c>
      <c r="I139" s="36">
        <v>545.08333333333326</v>
      </c>
      <c r="J139" s="36">
        <v>549.51666666666654</v>
      </c>
      <c r="K139" s="31">
        <v>540.65</v>
      </c>
      <c r="L139" s="31">
        <v>528.75</v>
      </c>
      <c r="M139" s="31">
        <v>20.939129999999999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11535.6</v>
      </c>
      <c r="D140" s="36">
        <v>11576.933333333334</v>
      </c>
      <c r="E140" s="36">
        <v>11433.866666666669</v>
      </c>
      <c r="F140" s="36">
        <v>11332.133333333335</v>
      </c>
      <c r="G140" s="36">
        <v>11189.066666666669</v>
      </c>
      <c r="H140" s="36">
        <v>11678.666666666668</v>
      </c>
      <c r="I140" s="36">
        <v>11821.733333333334</v>
      </c>
      <c r="J140" s="36">
        <v>11923.466666666667</v>
      </c>
      <c r="K140" s="31">
        <v>11720</v>
      </c>
      <c r="L140" s="31">
        <v>11475.2</v>
      </c>
      <c r="M140" s="31">
        <v>4.7288399999999999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930.2</v>
      </c>
      <c r="D141" s="36">
        <v>934.70000000000016</v>
      </c>
      <c r="E141" s="36">
        <v>916.20000000000027</v>
      </c>
      <c r="F141" s="36">
        <v>902.20000000000016</v>
      </c>
      <c r="G141" s="36">
        <v>883.70000000000027</v>
      </c>
      <c r="H141" s="36">
        <v>948.70000000000027</v>
      </c>
      <c r="I141" s="36">
        <v>967.2</v>
      </c>
      <c r="J141" s="36">
        <v>981.20000000000027</v>
      </c>
      <c r="K141" s="31">
        <v>953.2</v>
      </c>
      <c r="L141" s="31">
        <v>920.7</v>
      </c>
      <c r="M141" s="31">
        <v>10.249499999999999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851.9</v>
      </c>
      <c r="D142" s="36">
        <v>851.61666666666679</v>
      </c>
      <c r="E142" s="36">
        <v>844.23333333333358</v>
      </c>
      <c r="F142" s="36">
        <v>836.56666666666683</v>
      </c>
      <c r="G142" s="36">
        <v>829.18333333333362</v>
      </c>
      <c r="H142" s="36">
        <v>859.28333333333353</v>
      </c>
      <c r="I142" s="36">
        <v>866.66666666666674</v>
      </c>
      <c r="J142" s="36">
        <v>874.33333333333348</v>
      </c>
      <c r="K142" s="31">
        <v>859</v>
      </c>
      <c r="L142" s="31">
        <v>843.95</v>
      </c>
      <c r="M142" s="31">
        <v>25.27769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2110.3000000000002</v>
      </c>
      <c r="D143" s="36">
        <v>2103.4500000000003</v>
      </c>
      <c r="E143" s="36">
        <v>2067.9000000000005</v>
      </c>
      <c r="F143" s="36">
        <v>2025.5000000000005</v>
      </c>
      <c r="G143" s="36">
        <v>1989.9500000000007</v>
      </c>
      <c r="H143" s="36">
        <v>2145.8500000000004</v>
      </c>
      <c r="I143" s="36">
        <v>2181.4000000000005</v>
      </c>
      <c r="J143" s="36">
        <v>2223.8000000000002</v>
      </c>
      <c r="K143" s="31">
        <v>2139</v>
      </c>
      <c r="L143" s="31">
        <v>2061.0500000000002</v>
      </c>
      <c r="M143" s="31">
        <v>10.136760000000001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70.25</v>
      </c>
      <c r="D144" s="36">
        <v>70.600000000000009</v>
      </c>
      <c r="E144" s="36">
        <v>69.65000000000002</v>
      </c>
      <c r="F144" s="36">
        <v>69.050000000000011</v>
      </c>
      <c r="G144" s="36">
        <v>68.100000000000023</v>
      </c>
      <c r="H144" s="36">
        <v>71.200000000000017</v>
      </c>
      <c r="I144" s="36">
        <v>72.150000000000006</v>
      </c>
      <c r="J144" s="36">
        <v>72.750000000000014</v>
      </c>
      <c r="K144" s="31">
        <v>71.55</v>
      </c>
      <c r="L144" s="31">
        <v>70</v>
      </c>
      <c r="M144" s="31">
        <v>43.42821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2727.6</v>
      </c>
      <c r="D145" s="36">
        <v>2744.2000000000003</v>
      </c>
      <c r="E145" s="36">
        <v>2703.4000000000005</v>
      </c>
      <c r="F145" s="36">
        <v>2679.2000000000003</v>
      </c>
      <c r="G145" s="36">
        <v>2638.4000000000005</v>
      </c>
      <c r="H145" s="36">
        <v>2768.4000000000005</v>
      </c>
      <c r="I145" s="36">
        <v>2809.2000000000007</v>
      </c>
      <c r="J145" s="36">
        <v>2833.4000000000005</v>
      </c>
      <c r="K145" s="31">
        <v>2785</v>
      </c>
      <c r="L145" s="31">
        <v>2720</v>
      </c>
      <c r="M145" s="31">
        <v>3.7387199999999998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1320.15</v>
      </c>
      <c r="D146" s="36">
        <v>1326.8333333333333</v>
      </c>
      <c r="E146" s="36">
        <v>1301.1666666666665</v>
      </c>
      <c r="F146" s="36">
        <v>1282.1833333333332</v>
      </c>
      <c r="G146" s="36">
        <v>1256.5166666666664</v>
      </c>
      <c r="H146" s="36">
        <v>1345.8166666666666</v>
      </c>
      <c r="I146" s="36">
        <v>1371.4833333333331</v>
      </c>
      <c r="J146" s="36">
        <v>1390.4666666666667</v>
      </c>
      <c r="K146" s="31">
        <v>1352.5</v>
      </c>
      <c r="L146" s="31">
        <v>1307.8499999999999</v>
      </c>
      <c r="M146" s="31">
        <v>7.0111699999999999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91.65</v>
      </c>
      <c r="D147" s="36">
        <v>92.533333333333346</v>
      </c>
      <c r="E147" s="36">
        <v>90.266666666666694</v>
      </c>
      <c r="F147" s="36">
        <v>88.883333333333354</v>
      </c>
      <c r="G147" s="36">
        <v>86.616666666666703</v>
      </c>
      <c r="H147" s="36">
        <v>93.916666666666686</v>
      </c>
      <c r="I147" s="36">
        <v>96.183333333333337</v>
      </c>
      <c r="J147" s="36">
        <v>97.566666666666677</v>
      </c>
      <c r="K147" s="31">
        <v>94.8</v>
      </c>
      <c r="L147" s="31">
        <v>91.15</v>
      </c>
      <c r="M147" s="31">
        <v>852.53171999999995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238.3</v>
      </c>
      <c r="D148" s="36">
        <v>238.38333333333333</v>
      </c>
      <c r="E148" s="36">
        <v>235.91666666666666</v>
      </c>
      <c r="F148" s="36">
        <v>233.53333333333333</v>
      </c>
      <c r="G148" s="36">
        <v>231.06666666666666</v>
      </c>
      <c r="H148" s="36">
        <v>240.76666666666665</v>
      </c>
      <c r="I148" s="36">
        <v>243.23333333333335</v>
      </c>
      <c r="J148" s="36">
        <v>245.61666666666665</v>
      </c>
      <c r="K148" s="31">
        <v>240.85</v>
      </c>
      <c r="L148" s="31">
        <v>236</v>
      </c>
      <c r="M148" s="31">
        <v>162.07227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337.75</v>
      </c>
      <c r="D149" s="36">
        <v>337.53333333333336</v>
      </c>
      <c r="E149" s="36">
        <v>335.06666666666672</v>
      </c>
      <c r="F149" s="36">
        <v>332.38333333333338</v>
      </c>
      <c r="G149" s="36">
        <v>329.91666666666674</v>
      </c>
      <c r="H149" s="36">
        <v>340.2166666666667</v>
      </c>
      <c r="I149" s="36">
        <v>342.68333333333328</v>
      </c>
      <c r="J149" s="36">
        <v>345.36666666666667</v>
      </c>
      <c r="K149" s="31">
        <v>340</v>
      </c>
      <c r="L149" s="31">
        <v>334.85</v>
      </c>
      <c r="M149" s="31">
        <v>96.654539999999997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3150.7</v>
      </c>
      <c r="D150" s="36">
        <v>3169.0499999999997</v>
      </c>
      <c r="E150" s="36">
        <v>3124.3499999999995</v>
      </c>
      <c r="F150" s="36">
        <v>3097.9999999999995</v>
      </c>
      <c r="G150" s="36">
        <v>3053.2999999999993</v>
      </c>
      <c r="H150" s="36">
        <v>3195.3999999999996</v>
      </c>
      <c r="I150" s="36">
        <v>3240.0999999999995</v>
      </c>
      <c r="J150" s="36">
        <v>3266.45</v>
      </c>
      <c r="K150" s="31">
        <v>3213.75</v>
      </c>
      <c r="L150" s="31">
        <v>3142.7</v>
      </c>
      <c r="M150" s="31">
        <v>2.47817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2579</v>
      </c>
      <c r="D151" s="36">
        <v>2571.3166666666666</v>
      </c>
      <c r="E151" s="36">
        <v>2559.6333333333332</v>
      </c>
      <c r="F151" s="36">
        <v>2540.2666666666664</v>
      </c>
      <c r="G151" s="36">
        <v>2528.583333333333</v>
      </c>
      <c r="H151" s="36">
        <v>2590.6833333333334</v>
      </c>
      <c r="I151" s="36">
        <v>2602.3666666666668</v>
      </c>
      <c r="J151" s="36">
        <v>2621.7333333333336</v>
      </c>
      <c r="K151" s="31">
        <v>2583</v>
      </c>
      <c r="L151" s="31">
        <v>2551.9499999999998</v>
      </c>
      <c r="M151" s="31">
        <v>6.05619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1366.1</v>
      </c>
      <c r="D152" s="36">
        <v>1377.6333333333332</v>
      </c>
      <c r="E152" s="36">
        <v>1348.7166666666665</v>
      </c>
      <c r="F152" s="36">
        <v>1331.3333333333333</v>
      </c>
      <c r="G152" s="36">
        <v>1302.4166666666665</v>
      </c>
      <c r="H152" s="36">
        <v>1395.0166666666664</v>
      </c>
      <c r="I152" s="36">
        <v>1423.9333333333334</v>
      </c>
      <c r="J152" s="36">
        <v>1441.3166666666664</v>
      </c>
      <c r="K152" s="31">
        <v>1406.55</v>
      </c>
      <c r="L152" s="31">
        <v>1360.25</v>
      </c>
      <c r="M152" s="31">
        <v>11.769360000000001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272.2</v>
      </c>
      <c r="D153" s="36">
        <v>273.10000000000002</v>
      </c>
      <c r="E153" s="36">
        <v>270.20000000000005</v>
      </c>
      <c r="F153" s="36">
        <v>268.20000000000005</v>
      </c>
      <c r="G153" s="36">
        <v>265.30000000000007</v>
      </c>
      <c r="H153" s="36">
        <v>275.10000000000002</v>
      </c>
      <c r="I153" s="36">
        <v>278</v>
      </c>
      <c r="J153" s="36">
        <v>280</v>
      </c>
      <c r="K153" s="31">
        <v>276</v>
      </c>
      <c r="L153" s="31">
        <v>271.10000000000002</v>
      </c>
      <c r="M153" s="31">
        <v>94.646460000000005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591.6</v>
      </c>
      <c r="D154" s="36">
        <v>594.30000000000007</v>
      </c>
      <c r="E154" s="36">
        <v>584.30000000000018</v>
      </c>
      <c r="F154" s="36">
        <v>577.00000000000011</v>
      </c>
      <c r="G154" s="36">
        <v>567.00000000000023</v>
      </c>
      <c r="H154" s="36">
        <v>601.60000000000014</v>
      </c>
      <c r="I154" s="36">
        <v>611.59999999999991</v>
      </c>
      <c r="J154" s="36">
        <v>618.90000000000009</v>
      </c>
      <c r="K154" s="31">
        <v>604.29999999999995</v>
      </c>
      <c r="L154" s="31">
        <v>587</v>
      </c>
      <c r="M154" s="31">
        <v>40.18573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407.75</v>
      </c>
      <c r="D155" s="36">
        <v>400.16666666666669</v>
      </c>
      <c r="E155" s="36">
        <v>392.58333333333337</v>
      </c>
      <c r="F155" s="36">
        <v>377.41666666666669</v>
      </c>
      <c r="G155" s="36">
        <v>369.83333333333337</v>
      </c>
      <c r="H155" s="36">
        <v>415.33333333333337</v>
      </c>
      <c r="I155" s="36">
        <v>422.91666666666674</v>
      </c>
      <c r="J155" s="36">
        <v>438.08333333333337</v>
      </c>
      <c r="K155" s="31">
        <v>407.75</v>
      </c>
      <c r="L155" s="31">
        <v>385</v>
      </c>
      <c r="M155" s="31">
        <v>79.198719999999994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1024.95</v>
      </c>
      <c r="D156" s="36">
        <v>1026.6666666666667</v>
      </c>
      <c r="E156" s="36">
        <v>999.93333333333339</v>
      </c>
      <c r="F156" s="36">
        <v>974.91666666666663</v>
      </c>
      <c r="G156" s="36">
        <v>948.18333333333328</v>
      </c>
      <c r="H156" s="36">
        <v>1051.6833333333334</v>
      </c>
      <c r="I156" s="36">
        <v>1078.4166666666665</v>
      </c>
      <c r="J156" s="36">
        <v>1103.4333333333336</v>
      </c>
      <c r="K156" s="31">
        <v>1053.4000000000001</v>
      </c>
      <c r="L156" s="31">
        <v>1001.65</v>
      </c>
      <c r="M156" s="31">
        <v>26.979620000000001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3674.7</v>
      </c>
      <c r="D157" s="36">
        <v>3679.0666666666671</v>
      </c>
      <c r="E157" s="36">
        <v>3655.6333333333341</v>
      </c>
      <c r="F157" s="36">
        <v>3636.5666666666671</v>
      </c>
      <c r="G157" s="36">
        <v>3613.1333333333341</v>
      </c>
      <c r="H157" s="36">
        <v>3698.1333333333341</v>
      </c>
      <c r="I157" s="36">
        <v>3721.5666666666675</v>
      </c>
      <c r="J157" s="36">
        <v>3740.6333333333341</v>
      </c>
      <c r="K157" s="31">
        <v>3702.5</v>
      </c>
      <c r="L157" s="31">
        <v>3660</v>
      </c>
      <c r="M157" s="31">
        <v>1.6983699999999999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36100.949999999997</v>
      </c>
      <c r="D158" s="36">
        <v>36142.383333333331</v>
      </c>
      <c r="E158" s="36">
        <v>35845.066666666666</v>
      </c>
      <c r="F158" s="36">
        <v>35589.183333333334</v>
      </c>
      <c r="G158" s="36">
        <v>35291.866666666669</v>
      </c>
      <c r="H158" s="36">
        <v>36398.266666666663</v>
      </c>
      <c r="I158" s="36">
        <v>36695.583333333328</v>
      </c>
      <c r="J158" s="36">
        <v>36951.46666666666</v>
      </c>
      <c r="K158" s="31">
        <v>36439.699999999997</v>
      </c>
      <c r="L158" s="31">
        <v>35886.5</v>
      </c>
      <c r="M158" s="31">
        <v>0.17372000000000001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1647.45</v>
      </c>
      <c r="D159" s="36">
        <v>1646.95</v>
      </c>
      <c r="E159" s="36">
        <v>1633.95</v>
      </c>
      <c r="F159" s="36">
        <v>1620.45</v>
      </c>
      <c r="G159" s="36">
        <v>1607.45</v>
      </c>
      <c r="H159" s="36">
        <v>1660.45</v>
      </c>
      <c r="I159" s="36">
        <v>1673.45</v>
      </c>
      <c r="J159" s="36">
        <v>1686.95</v>
      </c>
      <c r="K159" s="31">
        <v>1659.95</v>
      </c>
      <c r="L159" s="31">
        <v>1633.45</v>
      </c>
      <c r="M159" s="31">
        <v>2.8354699999999999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8652.2999999999993</v>
      </c>
      <c r="D160" s="36">
        <v>8672.1</v>
      </c>
      <c r="E160" s="36">
        <v>8600.2000000000007</v>
      </c>
      <c r="F160" s="36">
        <v>8548.1</v>
      </c>
      <c r="G160" s="36">
        <v>8476.2000000000007</v>
      </c>
      <c r="H160" s="36">
        <v>8724.2000000000007</v>
      </c>
      <c r="I160" s="36">
        <v>8796.0999999999985</v>
      </c>
      <c r="J160" s="36">
        <v>8848.2000000000007</v>
      </c>
      <c r="K160" s="31">
        <v>8744</v>
      </c>
      <c r="L160" s="31">
        <v>8620</v>
      </c>
      <c r="M160" s="31">
        <v>1.53596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284.7</v>
      </c>
      <c r="D161" s="36">
        <v>284.5333333333333</v>
      </c>
      <c r="E161" s="36">
        <v>281.36666666666662</v>
      </c>
      <c r="F161" s="36">
        <v>278.0333333333333</v>
      </c>
      <c r="G161" s="36">
        <v>274.86666666666662</v>
      </c>
      <c r="H161" s="36">
        <v>287.86666666666662</v>
      </c>
      <c r="I161" s="36">
        <v>291.03333333333336</v>
      </c>
      <c r="J161" s="36">
        <v>294.36666666666662</v>
      </c>
      <c r="K161" s="31">
        <v>287.7</v>
      </c>
      <c r="L161" s="31">
        <v>281.2</v>
      </c>
      <c r="M161" s="31">
        <v>42.933790000000002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2740.15</v>
      </c>
      <c r="D162" s="36">
        <v>2735.7999999999997</v>
      </c>
      <c r="E162" s="36">
        <v>2712.5999999999995</v>
      </c>
      <c r="F162" s="36">
        <v>2685.0499999999997</v>
      </c>
      <c r="G162" s="36">
        <v>2661.8499999999995</v>
      </c>
      <c r="H162" s="36">
        <v>2763.3499999999995</v>
      </c>
      <c r="I162" s="36">
        <v>2786.5499999999993</v>
      </c>
      <c r="J162" s="36">
        <v>2814.0999999999995</v>
      </c>
      <c r="K162" s="31">
        <v>2759</v>
      </c>
      <c r="L162" s="31">
        <v>2708.25</v>
      </c>
      <c r="M162" s="31">
        <v>2.2362600000000001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933.55</v>
      </c>
      <c r="D163" s="36">
        <v>936.93333333333339</v>
      </c>
      <c r="E163" s="36">
        <v>926.61666666666679</v>
      </c>
      <c r="F163" s="36">
        <v>919.68333333333339</v>
      </c>
      <c r="G163" s="36">
        <v>909.36666666666679</v>
      </c>
      <c r="H163" s="36">
        <v>943.86666666666679</v>
      </c>
      <c r="I163" s="36">
        <v>954.18333333333339</v>
      </c>
      <c r="J163" s="36">
        <v>961.11666666666679</v>
      </c>
      <c r="K163" s="31">
        <v>947.25</v>
      </c>
      <c r="L163" s="31">
        <v>930</v>
      </c>
      <c r="M163" s="31">
        <v>11.29025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4801.8</v>
      </c>
      <c r="D164" s="36">
        <v>4784.3</v>
      </c>
      <c r="E164" s="36">
        <v>4738.6000000000004</v>
      </c>
      <c r="F164" s="36">
        <v>4675.4000000000005</v>
      </c>
      <c r="G164" s="36">
        <v>4629.7000000000007</v>
      </c>
      <c r="H164" s="36">
        <v>4847.5</v>
      </c>
      <c r="I164" s="36">
        <v>4893.1999999999989</v>
      </c>
      <c r="J164" s="36">
        <v>4956.3999999999996</v>
      </c>
      <c r="K164" s="31">
        <v>4830</v>
      </c>
      <c r="L164" s="31">
        <v>4721.1000000000004</v>
      </c>
      <c r="M164" s="31">
        <v>5.0654199999999996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459.8</v>
      </c>
      <c r="D165" s="36">
        <v>461.9666666666667</v>
      </c>
      <c r="E165" s="36">
        <v>455.53333333333342</v>
      </c>
      <c r="F165" s="36">
        <v>451.26666666666671</v>
      </c>
      <c r="G165" s="36">
        <v>444.83333333333343</v>
      </c>
      <c r="H165" s="36">
        <v>466.23333333333341</v>
      </c>
      <c r="I165" s="36">
        <v>472.66666666666669</v>
      </c>
      <c r="J165" s="36">
        <v>476.93333333333339</v>
      </c>
      <c r="K165" s="31">
        <v>468.4</v>
      </c>
      <c r="L165" s="31">
        <v>457.7</v>
      </c>
      <c r="M165" s="31">
        <v>7.03939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412.9</v>
      </c>
      <c r="D166" s="36">
        <v>414.55</v>
      </c>
      <c r="E166" s="36">
        <v>409.6</v>
      </c>
      <c r="F166" s="36">
        <v>406.3</v>
      </c>
      <c r="G166" s="36">
        <v>401.35</v>
      </c>
      <c r="H166" s="36">
        <v>417.85</v>
      </c>
      <c r="I166" s="36">
        <v>422.79999999999995</v>
      </c>
      <c r="J166" s="36">
        <v>426.1</v>
      </c>
      <c r="K166" s="31">
        <v>419.5</v>
      </c>
      <c r="L166" s="31">
        <v>411.25</v>
      </c>
      <c r="M166" s="31">
        <v>60.863770000000002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281.95</v>
      </c>
      <c r="D167" s="36">
        <v>282.05</v>
      </c>
      <c r="E167" s="36">
        <v>278.90000000000003</v>
      </c>
      <c r="F167" s="36">
        <v>275.85000000000002</v>
      </c>
      <c r="G167" s="36">
        <v>272.70000000000005</v>
      </c>
      <c r="H167" s="36">
        <v>285.10000000000002</v>
      </c>
      <c r="I167" s="36">
        <v>288.25</v>
      </c>
      <c r="J167" s="36">
        <v>291.3</v>
      </c>
      <c r="K167" s="31">
        <v>285.2</v>
      </c>
      <c r="L167" s="31">
        <v>279</v>
      </c>
      <c r="M167" s="31">
        <v>143.13525999999999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1230.4000000000001</v>
      </c>
      <c r="D168" s="36">
        <v>1236.0833333333333</v>
      </c>
      <c r="E168" s="36">
        <v>1205.1666666666665</v>
      </c>
      <c r="F168" s="36">
        <v>1179.9333333333332</v>
      </c>
      <c r="G168" s="36">
        <v>1149.0166666666664</v>
      </c>
      <c r="H168" s="36">
        <v>1261.3166666666666</v>
      </c>
      <c r="I168" s="36">
        <v>1292.2333333333331</v>
      </c>
      <c r="J168" s="36">
        <v>1317.4666666666667</v>
      </c>
      <c r="K168" s="31">
        <v>1267</v>
      </c>
      <c r="L168" s="31">
        <v>1210.8499999999999</v>
      </c>
      <c r="M168" s="31">
        <v>13.89711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16714.5</v>
      </c>
      <c r="D169" s="36">
        <v>16730.316666666666</v>
      </c>
      <c r="E169" s="36">
        <v>16635.633333333331</v>
      </c>
      <c r="F169" s="36">
        <v>16556.766666666666</v>
      </c>
      <c r="G169" s="36">
        <v>16462.083333333332</v>
      </c>
      <c r="H169" s="36">
        <v>16809.183333333331</v>
      </c>
      <c r="I169" s="36">
        <v>16903.866666666665</v>
      </c>
      <c r="J169" s="36">
        <v>16982.73333333333</v>
      </c>
      <c r="K169" s="31">
        <v>16825</v>
      </c>
      <c r="L169" s="31">
        <v>16651.45</v>
      </c>
      <c r="M169" s="31">
        <v>0.25074999999999997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127.95</v>
      </c>
      <c r="D170" s="36">
        <v>128.58333333333334</v>
      </c>
      <c r="E170" s="36">
        <v>126.36666666666667</v>
      </c>
      <c r="F170" s="36">
        <v>124.78333333333333</v>
      </c>
      <c r="G170" s="36">
        <v>122.56666666666666</v>
      </c>
      <c r="H170" s="36">
        <v>130.16666666666669</v>
      </c>
      <c r="I170" s="36">
        <v>132.38333333333333</v>
      </c>
      <c r="J170" s="36">
        <v>133.9666666666667</v>
      </c>
      <c r="K170" s="31">
        <v>130.80000000000001</v>
      </c>
      <c r="L170" s="31">
        <v>127</v>
      </c>
      <c r="M170" s="31">
        <v>481.91136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463.95</v>
      </c>
      <c r="D171" s="36">
        <v>463.88333333333327</v>
      </c>
      <c r="E171" s="36">
        <v>459.11666666666656</v>
      </c>
      <c r="F171" s="36">
        <v>454.2833333333333</v>
      </c>
      <c r="G171" s="36">
        <v>449.51666666666659</v>
      </c>
      <c r="H171" s="36">
        <v>468.71666666666653</v>
      </c>
      <c r="I171" s="36">
        <v>473.48333333333329</v>
      </c>
      <c r="J171" s="36">
        <v>478.31666666666649</v>
      </c>
      <c r="K171" s="31">
        <v>468.65</v>
      </c>
      <c r="L171" s="31">
        <v>459.05</v>
      </c>
      <c r="M171" s="31">
        <v>75.430700000000002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264.60000000000002</v>
      </c>
      <c r="D172" s="36">
        <v>266.5</v>
      </c>
      <c r="E172" s="36">
        <v>261.10000000000002</v>
      </c>
      <c r="F172" s="36">
        <v>257.60000000000002</v>
      </c>
      <c r="G172" s="36">
        <v>252.20000000000005</v>
      </c>
      <c r="H172" s="36">
        <v>270</v>
      </c>
      <c r="I172" s="36">
        <v>275.39999999999998</v>
      </c>
      <c r="J172" s="36">
        <v>278.89999999999998</v>
      </c>
      <c r="K172" s="31">
        <v>271.89999999999998</v>
      </c>
      <c r="L172" s="31">
        <v>263</v>
      </c>
      <c r="M172" s="31">
        <v>142.00106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2987.25</v>
      </c>
      <c r="D173" s="36">
        <v>2983.0166666666664</v>
      </c>
      <c r="E173" s="36">
        <v>2970.9333333333329</v>
      </c>
      <c r="F173" s="36">
        <v>2954.6166666666663</v>
      </c>
      <c r="G173" s="36">
        <v>2942.5333333333328</v>
      </c>
      <c r="H173" s="36">
        <v>2999.333333333333</v>
      </c>
      <c r="I173" s="36">
        <v>3011.416666666667</v>
      </c>
      <c r="J173" s="36">
        <v>3027.7333333333331</v>
      </c>
      <c r="K173" s="31">
        <v>2995.1</v>
      </c>
      <c r="L173" s="31">
        <v>2966.7</v>
      </c>
      <c r="M173" s="31">
        <v>72.192920000000001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739.05</v>
      </c>
      <c r="D174" s="36">
        <v>742.41666666666663</v>
      </c>
      <c r="E174" s="36">
        <v>733.23333333333323</v>
      </c>
      <c r="F174" s="36">
        <v>727.41666666666663</v>
      </c>
      <c r="G174" s="36">
        <v>718.23333333333323</v>
      </c>
      <c r="H174" s="36">
        <v>748.23333333333323</v>
      </c>
      <c r="I174" s="36">
        <v>757.41666666666663</v>
      </c>
      <c r="J174" s="36">
        <v>763.23333333333323</v>
      </c>
      <c r="K174" s="31">
        <v>751.6</v>
      </c>
      <c r="L174" s="31">
        <v>736.6</v>
      </c>
      <c r="M174" s="31">
        <v>12.94462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1529.15</v>
      </c>
      <c r="D175" s="36">
        <v>1522.2166666666665</v>
      </c>
      <c r="E175" s="36">
        <v>1508.1833333333329</v>
      </c>
      <c r="F175" s="36">
        <v>1487.2166666666665</v>
      </c>
      <c r="G175" s="36">
        <v>1473.1833333333329</v>
      </c>
      <c r="H175" s="36">
        <v>1543.1833333333329</v>
      </c>
      <c r="I175" s="36">
        <v>1557.2166666666662</v>
      </c>
      <c r="J175" s="36">
        <v>1578.1833333333329</v>
      </c>
      <c r="K175" s="31">
        <v>1536.25</v>
      </c>
      <c r="L175" s="31">
        <v>1501.25</v>
      </c>
      <c r="M175" s="31">
        <v>11.15653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2385.8000000000002</v>
      </c>
      <c r="D176" s="36">
        <v>2395.5166666666669</v>
      </c>
      <c r="E176" s="36">
        <v>2372.0333333333338</v>
      </c>
      <c r="F176" s="36">
        <v>2358.2666666666669</v>
      </c>
      <c r="G176" s="36">
        <v>2334.7833333333338</v>
      </c>
      <c r="H176" s="36">
        <v>2409.2833333333338</v>
      </c>
      <c r="I176" s="36">
        <v>2432.7666666666664</v>
      </c>
      <c r="J176" s="36">
        <v>2446.5333333333338</v>
      </c>
      <c r="K176" s="31">
        <v>2419</v>
      </c>
      <c r="L176" s="31">
        <v>2381.75</v>
      </c>
      <c r="M176" s="31">
        <v>1.14496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115.65</v>
      </c>
      <c r="D177" s="36">
        <v>115.35000000000001</v>
      </c>
      <c r="E177" s="36">
        <v>114.10000000000002</v>
      </c>
      <c r="F177" s="36">
        <v>112.55000000000001</v>
      </c>
      <c r="G177" s="36">
        <v>111.30000000000003</v>
      </c>
      <c r="H177" s="36">
        <v>116.90000000000002</v>
      </c>
      <c r="I177" s="36">
        <v>118.14999999999999</v>
      </c>
      <c r="J177" s="36">
        <v>119.70000000000002</v>
      </c>
      <c r="K177" s="31">
        <v>116.6</v>
      </c>
      <c r="L177" s="31">
        <v>113.8</v>
      </c>
      <c r="M177" s="31">
        <v>105.60760000000001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26489.65</v>
      </c>
      <c r="D178" s="36">
        <v>26523.383333333331</v>
      </c>
      <c r="E178" s="36">
        <v>26266.916666666664</v>
      </c>
      <c r="F178" s="36">
        <v>26044.183333333334</v>
      </c>
      <c r="G178" s="36">
        <v>25787.716666666667</v>
      </c>
      <c r="H178" s="36">
        <v>26746.116666666661</v>
      </c>
      <c r="I178" s="36">
        <v>27002.583333333328</v>
      </c>
      <c r="J178" s="36">
        <v>27225.316666666658</v>
      </c>
      <c r="K178" s="31">
        <v>26779.85</v>
      </c>
      <c r="L178" s="31">
        <v>26300.65</v>
      </c>
      <c r="M178" s="31">
        <v>0.14216000000000001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2445.4499999999998</v>
      </c>
      <c r="D179" s="36">
        <v>2430.1833333333329</v>
      </c>
      <c r="E179" s="36">
        <v>2403.3666666666659</v>
      </c>
      <c r="F179" s="36">
        <v>2361.2833333333328</v>
      </c>
      <c r="G179" s="36">
        <v>2334.4666666666658</v>
      </c>
      <c r="H179" s="36">
        <v>2472.266666666666</v>
      </c>
      <c r="I179" s="36">
        <v>2499.0833333333326</v>
      </c>
      <c r="J179" s="36">
        <v>2541.1666666666661</v>
      </c>
      <c r="K179" s="31">
        <v>2457</v>
      </c>
      <c r="L179" s="31">
        <v>2388.1</v>
      </c>
      <c r="M179" s="31">
        <v>11.44665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4536.5</v>
      </c>
      <c r="D180" s="36">
        <v>4549.1166666666668</v>
      </c>
      <c r="E180" s="36">
        <v>4505.9833333333336</v>
      </c>
      <c r="F180" s="36">
        <v>4475.4666666666672</v>
      </c>
      <c r="G180" s="36">
        <v>4432.3333333333339</v>
      </c>
      <c r="H180" s="36">
        <v>4579.6333333333332</v>
      </c>
      <c r="I180" s="36">
        <v>4622.7666666666664</v>
      </c>
      <c r="J180" s="36">
        <v>4653.2833333333328</v>
      </c>
      <c r="K180" s="31">
        <v>4592.25</v>
      </c>
      <c r="L180" s="31">
        <v>4518.6000000000004</v>
      </c>
      <c r="M180" s="31">
        <v>1.55098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649.25</v>
      </c>
      <c r="D181" s="36">
        <v>639.51666666666665</v>
      </c>
      <c r="E181" s="36">
        <v>627.0333333333333</v>
      </c>
      <c r="F181" s="36">
        <v>604.81666666666661</v>
      </c>
      <c r="G181" s="36">
        <v>592.33333333333326</v>
      </c>
      <c r="H181" s="36">
        <v>661.73333333333335</v>
      </c>
      <c r="I181" s="36">
        <v>674.2166666666667</v>
      </c>
      <c r="J181" s="36">
        <v>696.43333333333339</v>
      </c>
      <c r="K181" s="31">
        <v>652</v>
      </c>
      <c r="L181" s="31">
        <v>617.29999999999995</v>
      </c>
      <c r="M181" s="31">
        <v>47.775129999999997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759.05</v>
      </c>
      <c r="D182" s="36">
        <v>761.51666666666677</v>
      </c>
      <c r="E182" s="36">
        <v>752.53333333333353</v>
      </c>
      <c r="F182" s="36">
        <v>746.01666666666677</v>
      </c>
      <c r="G182" s="36">
        <v>737.03333333333353</v>
      </c>
      <c r="H182" s="36">
        <v>768.03333333333353</v>
      </c>
      <c r="I182" s="36">
        <v>777.01666666666688</v>
      </c>
      <c r="J182" s="36">
        <v>783.53333333333353</v>
      </c>
      <c r="K182" s="31">
        <v>770.5</v>
      </c>
      <c r="L182" s="31">
        <v>755</v>
      </c>
      <c r="M182" s="31">
        <v>141.43636000000001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128</v>
      </c>
      <c r="D183" s="36">
        <v>128.79999999999998</v>
      </c>
      <c r="E183" s="36">
        <v>126.29999999999995</v>
      </c>
      <c r="F183" s="36">
        <v>124.59999999999997</v>
      </c>
      <c r="G183" s="36">
        <v>122.09999999999994</v>
      </c>
      <c r="H183" s="36">
        <v>130.49999999999997</v>
      </c>
      <c r="I183" s="36">
        <v>133.00000000000003</v>
      </c>
      <c r="J183" s="36">
        <v>134.69999999999999</v>
      </c>
      <c r="K183" s="31">
        <v>131.30000000000001</v>
      </c>
      <c r="L183" s="31">
        <v>127.1</v>
      </c>
      <c r="M183" s="31">
        <v>235.35334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1561.25</v>
      </c>
      <c r="D184" s="36">
        <v>1560.0333333333335</v>
      </c>
      <c r="E184" s="36">
        <v>1551.616666666667</v>
      </c>
      <c r="F184" s="36">
        <v>1541.9833333333336</v>
      </c>
      <c r="G184" s="36">
        <v>1533.5666666666671</v>
      </c>
      <c r="H184" s="36">
        <v>1569.666666666667</v>
      </c>
      <c r="I184" s="36">
        <v>1578.0833333333335</v>
      </c>
      <c r="J184" s="36">
        <v>1587.7166666666669</v>
      </c>
      <c r="K184" s="31">
        <v>1568.45</v>
      </c>
      <c r="L184" s="31">
        <v>1550.4</v>
      </c>
      <c r="M184" s="31">
        <v>13.40283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634.4</v>
      </c>
      <c r="D185" s="36">
        <v>630.91666666666663</v>
      </c>
      <c r="E185" s="36">
        <v>623.73333333333323</v>
      </c>
      <c r="F185" s="36">
        <v>613.06666666666661</v>
      </c>
      <c r="G185" s="36">
        <v>605.88333333333321</v>
      </c>
      <c r="H185" s="36">
        <v>641.58333333333326</v>
      </c>
      <c r="I185" s="36">
        <v>648.76666666666665</v>
      </c>
      <c r="J185" s="36">
        <v>659.43333333333328</v>
      </c>
      <c r="K185" s="31">
        <v>638.1</v>
      </c>
      <c r="L185" s="31">
        <v>620.25</v>
      </c>
      <c r="M185" s="31">
        <v>8.1234500000000001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744.5</v>
      </c>
      <c r="D186" s="36">
        <v>745.38333333333333</v>
      </c>
      <c r="E186" s="36">
        <v>738.06666666666661</v>
      </c>
      <c r="F186" s="36">
        <v>731.63333333333333</v>
      </c>
      <c r="G186" s="36">
        <v>724.31666666666661</v>
      </c>
      <c r="H186" s="36">
        <v>751.81666666666661</v>
      </c>
      <c r="I186" s="36">
        <v>759.13333333333344</v>
      </c>
      <c r="J186" s="36">
        <v>765.56666666666661</v>
      </c>
      <c r="K186" s="31">
        <v>752.7</v>
      </c>
      <c r="L186" s="31">
        <v>738.95</v>
      </c>
      <c r="M186" s="31">
        <v>4.6074999999999999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2115.9499999999998</v>
      </c>
      <c r="D187" s="36">
        <v>2119.7666666666664</v>
      </c>
      <c r="E187" s="36">
        <v>2100.5333333333328</v>
      </c>
      <c r="F187" s="36">
        <v>2085.1166666666663</v>
      </c>
      <c r="G187" s="36">
        <v>2065.8833333333328</v>
      </c>
      <c r="H187" s="36">
        <v>2135.1833333333329</v>
      </c>
      <c r="I187" s="36">
        <v>2154.4166666666665</v>
      </c>
      <c r="J187" s="36">
        <v>2169.833333333333</v>
      </c>
      <c r="K187" s="31">
        <v>2139</v>
      </c>
      <c r="L187" s="31">
        <v>2104.35</v>
      </c>
      <c r="M187" s="31">
        <v>3.4594399999999998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976.5</v>
      </c>
      <c r="D188" s="36">
        <v>979.75</v>
      </c>
      <c r="E188" s="36">
        <v>971.75</v>
      </c>
      <c r="F188" s="36">
        <v>967</v>
      </c>
      <c r="G188" s="36">
        <v>959</v>
      </c>
      <c r="H188" s="36">
        <v>984.5</v>
      </c>
      <c r="I188" s="36">
        <v>992.5</v>
      </c>
      <c r="J188" s="36">
        <v>997.25</v>
      </c>
      <c r="K188" s="31">
        <v>987.75</v>
      </c>
      <c r="L188" s="31">
        <v>975</v>
      </c>
      <c r="M188" s="31">
        <v>3.9679000000000002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1824.55</v>
      </c>
      <c r="D189" s="36">
        <v>1830.6000000000001</v>
      </c>
      <c r="E189" s="36">
        <v>1812.5000000000002</v>
      </c>
      <c r="F189" s="36">
        <v>1800.45</v>
      </c>
      <c r="G189" s="36">
        <v>1782.3500000000001</v>
      </c>
      <c r="H189" s="36">
        <v>1842.6500000000003</v>
      </c>
      <c r="I189" s="36">
        <v>1860.7500000000002</v>
      </c>
      <c r="J189" s="36">
        <v>1872.8000000000004</v>
      </c>
      <c r="K189" s="31">
        <v>1848.7</v>
      </c>
      <c r="L189" s="31">
        <v>1818.55</v>
      </c>
      <c r="M189" s="31">
        <v>5.4576200000000004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4052.1</v>
      </c>
      <c r="D190" s="36">
        <v>4076.1666666666665</v>
      </c>
      <c r="E190" s="36">
        <v>4022.333333333333</v>
      </c>
      <c r="F190" s="36">
        <v>3992.5666666666666</v>
      </c>
      <c r="G190" s="36">
        <v>3938.7333333333331</v>
      </c>
      <c r="H190" s="36">
        <v>4105.9333333333325</v>
      </c>
      <c r="I190" s="36">
        <v>4159.7666666666664</v>
      </c>
      <c r="J190" s="36">
        <v>4189.5333333333328</v>
      </c>
      <c r="K190" s="31">
        <v>4130</v>
      </c>
      <c r="L190" s="31">
        <v>4046.4</v>
      </c>
      <c r="M190" s="31">
        <v>25.38072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1160.3</v>
      </c>
      <c r="D191" s="36">
        <v>1160.3666666666666</v>
      </c>
      <c r="E191" s="36">
        <v>1155.1333333333332</v>
      </c>
      <c r="F191" s="36">
        <v>1149.9666666666667</v>
      </c>
      <c r="G191" s="36">
        <v>1144.7333333333333</v>
      </c>
      <c r="H191" s="36">
        <v>1165.5333333333331</v>
      </c>
      <c r="I191" s="36">
        <v>1170.7666666666662</v>
      </c>
      <c r="J191" s="36">
        <v>1175.9333333333329</v>
      </c>
      <c r="K191" s="31">
        <v>1165.5999999999999</v>
      </c>
      <c r="L191" s="31">
        <v>1155.2</v>
      </c>
      <c r="M191" s="31">
        <v>12.808590000000001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7812.3</v>
      </c>
      <c r="D192" s="36">
        <v>7852.4333333333334</v>
      </c>
      <c r="E192" s="36">
        <v>7709.8666666666668</v>
      </c>
      <c r="F192" s="36">
        <v>7607.4333333333334</v>
      </c>
      <c r="G192" s="36">
        <v>7464.8666666666668</v>
      </c>
      <c r="H192" s="36">
        <v>7954.8666666666668</v>
      </c>
      <c r="I192" s="36">
        <v>8097.4333333333343</v>
      </c>
      <c r="J192" s="36">
        <v>8199.8666666666668</v>
      </c>
      <c r="K192" s="31">
        <v>7995</v>
      </c>
      <c r="L192" s="31">
        <v>7750</v>
      </c>
      <c r="M192" s="31">
        <v>1.7214100000000001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615.85</v>
      </c>
      <c r="D193" s="36">
        <v>616.44999999999993</v>
      </c>
      <c r="E193" s="36">
        <v>613.24999999999989</v>
      </c>
      <c r="F193" s="36">
        <v>610.65</v>
      </c>
      <c r="G193" s="36">
        <v>607.44999999999993</v>
      </c>
      <c r="H193" s="36">
        <v>619.04999999999984</v>
      </c>
      <c r="I193" s="36">
        <v>622.24999999999989</v>
      </c>
      <c r="J193" s="36">
        <v>624.8499999999998</v>
      </c>
      <c r="K193" s="31">
        <v>619.65</v>
      </c>
      <c r="L193" s="31">
        <v>613.85</v>
      </c>
      <c r="M193" s="31">
        <v>14.78016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937.4</v>
      </c>
      <c r="D194" s="36">
        <v>935.5333333333333</v>
      </c>
      <c r="E194" s="36">
        <v>931.26666666666665</v>
      </c>
      <c r="F194" s="36">
        <v>925.13333333333333</v>
      </c>
      <c r="G194" s="36">
        <v>920.86666666666667</v>
      </c>
      <c r="H194" s="36">
        <v>941.66666666666663</v>
      </c>
      <c r="I194" s="36">
        <v>945.93333333333328</v>
      </c>
      <c r="J194" s="36">
        <v>952.06666666666661</v>
      </c>
      <c r="K194" s="31">
        <v>939.8</v>
      </c>
      <c r="L194" s="31">
        <v>929.4</v>
      </c>
      <c r="M194" s="31">
        <v>70.474729999999994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378.4</v>
      </c>
      <c r="D195" s="36">
        <v>379.2166666666667</v>
      </c>
      <c r="E195" s="36">
        <v>376.68333333333339</v>
      </c>
      <c r="F195" s="36">
        <v>374.9666666666667</v>
      </c>
      <c r="G195" s="36">
        <v>372.43333333333339</v>
      </c>
      <c r="H195" s="36">
        <v>380.93333333333339</v>
      </c>
      <c r="I195" s="36">
        <v>383.4666666666667</v>
      </c>
      <c r="J195" s="36">
        <v>385.18333333333339</v>
      </c>
      <c r="K195" s="31">
        <v>381.75</v>
      </c>
      <c r="L195" s="31">
        <v>377.5</v>
      </c>
      <c r="M195" s="31">
        <v>56.913330000000002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145.44999999999999</v>
      </c>
      <c r="D196" s="36">
        <v>145.85</v>
      </c>
      <c r="E196" s="36">
        <v>144.6</v>
      </c>
      <c r="F196" s="36">
        <v>143.75</v>
      </c>
      <c r="G196" s="36">
        <v>142.5</v>
      </c>
      <c r="H196" s="36">
        <v>146.69999999999999</v>
      </c>
      <c r="I196" s="36">
        <v>147.94999999999999</v>
      </c>
      <c r="J196" s="36">
        <v>148.79999999999998</v>
      </c>
      <c r="K196" s="31">
        <v>147.1</v>
      </c>
      <c r="L196" s="31">
        <v>145</v>
      </c>
      <c r="M196" s="31">
        <v>284.14697000000001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1322.25</v>
      </c>
      <c r="D197" s="36">
        <v>1327.0333333333335</v>
      </c>
      <c r="E197" s="36">
        <v>1311.5166666666671</v>
      </c>
      <c r="F197" s="36">
        <v>1300.7833333333335</v>
      </c>
      <c r="G197" s="36">
        <v>1285.2666666666671</v>
      </c>
      <c r="H197" s="36">
        <v>1337.7666666666671</v>
      </c>
      <c r="I197" s="36">
        <v>1353.2833333333335</v>
      </c>
      <c r="J197" s="36">
        <v>1364.0166666666671</v>
      </c>
      <c r="K197" s="31">
        <v>1342.55</v>
      </c>
      <c r="L197" s="31">
        <v>1316.3</v>
      </c>
      <c r="M197" s="31">
        <v>16.605060000000002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867.35</v>
      </c>
      <c r="D198" s="36">
        <v>871.1</v>
      </c>
      <c r="E198" s="36">
        <v>862.05000000000007</v>
      </c>
      <c r="F198" s="36">
        <v>856.75</v>
      </c>
      <c r="G198" s="36">
        <v>847.7</v>
      </c>
      <c r="H198" s="36">
        <v>876.40000000000009</v>
      </c>
      <c r="I198" s="36">
        <v>885.45</v>
      </c>
      <c r="J198" s="36">
        <v>890.75000000000011</v>
      </c>
      <c r="K198" s="31">
        <v>880.15</v>
      </c>
      <c r="L198" s="31">
        <v>865.8</v>
      </c>
      <c r="M198" s="31">
        <v>2.8402699999999999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3691.95</v>
      </c>
      <c r="D199" s="36">
        <v>3694.65</v>
      </c>
      <c r="E199" s="36">
        <v>3652.3</v>
      </c>
      <c r="F199" s="36">
        <v>3612.65</v>
      </c>
      <c r="G199" s="36">
        <v>3570.3</v>
      </c>
      <c r="H199" s="36">
        <v>3734.3</v>
      </c>
      <c r="I199" s="36">
        <v>3776.6499999999996</v>
      </c>
      <c r="J199" s="36">
        <v>3816.3</v>
      </c>
      <c r="K199" s="31">
        <v>3737</v>
      </c>
      <c r="L199" s="31">
        <v>3655</v>
      </c>
      <c r="M199" s="31">
        <v>8.9783100000000005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2626.95</v>
      </c>
      <c r="D200" s="36">
        <v>2621.2166666666667</v>
      </c>
      <c r="E200" s="36">
        <v>2603.8333333333335</v>
      </c>
      <c r="F200" s="36">
        <v>2580.7166666666667</v>
      </c>
      <c r="G200" s="36">
        <v>2563.3333333333335</v>
      </c>
      <c r="H200" s="36">
        <v>2644.3333333333335</v>
      </c>
      <c r="I200" s="36">
        <v>2661.7166666666667</v>
      </c>
      <c r="J200" s="36">
        <v>2684.8333333333335</v>
      </c>
      <c r="K200" s="31">
        <v>2638.6</v>
      </c>
      <c r="L200" s="31">
        <v>2598.1</v>
      </c>
      <c r="M200" s="31">
        <v>1.8493599999999999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1125.9000000000001</v>
      </c>
      <c r="D201" s="36">
        <v>1131.25</v>
      </c>
      <c r="E201" s="36">
        <v>1109.5</v>
      </c>
      <c r="F201" s="36">
        <v>1093.0999999999999</v>
      </c>
      <c r="G201" s="36">
        <v>1071.3499999999999</v>
      </c>
      <c r="H201" s="36">
        <v>1147.6500000000001</v>
      </c>
      <c r="I201" s="36">
        <v>1169.4000000000001</v>
      </c>
      <c r="J201" s="36">
        <v>1185.8000000000002</v>
      </c>
      <c r="K201" s="31">
        <v>1153</v>
      </c>
      <c r="L201" s="31">
        <v>1114.8499999999999</v>
      </c>
      <c r="M201" s="31">
        <v>12.39321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3885.8</v>
      </c>
      <c r="D202" s="36">
        <v>3901.4166666666665</v>
      </c>
      <c r="E202" s="36">
        <v>3852.833333333333</v>
      </c>
      <c r="F202" s="36">
        <v>3819.8666666666663</v>
      </c>
      <c r="G202" s="36">
        <v>3771.2833333333328</v>
      </c>
      <c r="H202" s="36">
        <v>3934.3833333333332</v>
      </c>
      <c r="I202" s="36">
        <v>3982.9666666666662</v>
      </c>
      <c r="J202" s="36">
        <v>4015.9333333333334</v>
      </c>
      <c r="K202" s="31">
        <v>3950</v>
      </c>
      <c r="L202" s="31">
        <v>3868.45</v>
      </c>
      <c r="M202" s="31">
        <v>5.5520399999999999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3622.65</v>
      </c>
      <c r="D203" s="36">
        <v>3652.5499999999997</v>
      </c>
      <c r="E203" s="36">
        <v>3575.0999999999995</v>
      </c>
      <c r="F203" s="36">
        <v>3527.5499999999997</v>
      </c>
      <c r="G203" s="36">
        <v>3450.0999999999995</v>
      </c>
      <c r="H203" s="36">
        <v>3700.0999999999995</v>
      </c>
      <c r="I203" s="36">
        <v>3777.5499999999993</v>
      </c>
      <c r="J203" s="36">
        <v>3825.0999999999995</v>
      </c>
      <c r="K203" s="31">
        <v>3730</v>
      </c>
      <c r="L203" s="31">
        <v>3605</v>
      </c>
      <c r="M203" s="31">
        <v>0.98016999999999999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488.7</v>
      </c>
      <c r="D204" s="36">
        <v>491.06666666666661</v>
      </c>
      <c r="E204" s="36">
        <v>485.53333333333319</v>
      </c>
      <c r="F204" s="36">
        <v>482.36666666666656</v>
      </c>
      <c r="G204" s="36">
        <v>476.83333333333314</v>
      </c>
      <c r="H204" s="36">
        <v>494.23333333333323</v>
      </c>
      <c r="I204" s="36">
        <v>499.76666666666665</v>
      </c>
      <c r="J204" s="36">
        <v>502.93333333333328</v>
      </c>
      <c r="K204" s="31">
        <v>496.6</v>
      </c>
      <c r="L204" s="31">
        <v>487.9</v>
      </c>
      <c r="M204" s="31">
        <v>13.41328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10000.9</v>
      </c>
      <c r="D205" s="36">
        <v>9974.3166666666675</v>
      </c>
      <c r="E205" s="36">
        <v>9920.633333333335</v>
      </c>
      <c r="F205" s="36">
        <v>9840.3666666666668</v>
      </c>
      <c r="G205" s="36">
        <v>9786.6833333333343</v>
      </c>
      <c r="H205" s="36">
        <v>10054.583333333336</v>
      </c>
      <c r="I205" s="36">
        <v>10108.266666666666</v>
      </c>
      <c r="J205" s="36">
        <v>10188.533333333336</v>
      </c>
      <c r="K205" s="31">
        <v>10028</v>
      </c>
      <c r="L205" s="31">
        <v>9894.0499999999993</v>
      </c>
      <c r="M205" s="31">
        <v>3.0423800000000001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145.9</v>
      </c>
      <c r="D206" s="36">
        <v>146.73333333333335</v>
      </c>
      <c r="E206" s="36">
        <v>144.26666666666671</v>
      </c>
      <c r="F206" s="36">
        <v>142.63333333333335</v>
      </c>
      <c r="G206" s="36">
        <v>140.16666666666671</v>
      </c>
      <c r="H206" s="36">
        <v>148.3666666666667</v>
      </c>
      <c r="I206" s="36">
        <v>150.83333333333334</v>
      </c>
      <c r="J206" s="36">
        <v>152.4666666666667</v>
      </c>
      <c r="K206" s="31">
        <v>149.19999999999999</v>
      </c>
      <c r="L206" s="31">
        <v>145.1</v>
      </c>
      <c r="M206" s="31">
        <v>186.45495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1714.9</v>
      </c>
      <c r="D207" s="36">
        <v>1719.9333333333334</v>
      </c>
      <c r="E207" s="36">
        <v>1702.9666666666667</v>
      </c>
      <c r="F207" s="36">
        <v>1691.0333333333333</v>
      </c>
      <c r="G207" s="36">
        <v>1674.0666666666666</v>
      </c>
      <c r="H207" s="36">
        <v>1731.8666666666668</v>
      </c>
      <c r="I207" s="36">
        <v>1748.8333333333335</v>
      </c>
      <c r="J207" s="36">
        <v>1760.7666666666669</v>
      </c>
      <c r="K207" s="31">
        <v>1736.9</v>
      </c>
      <c r="L207" s="31">
        <v>1708</v>
      </c>
      <c r="M207" s="31">
        <v>1.0391900000000001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1166.05</v>
      </c>
      <c r="D208" s="36">
        <v>1168.6000000000001</v>
      </c>
      <c r="E208" s="36">
        <v>1157.2000000000003</v>
      </c>
      <c r="F208" s="36">
        <v>1148.3500000000001</v>
      </c>
      <c r="G208" s="36">
        <v>1136.9500000000003</v>
      </c>
      <c r="H208" s="36">
        <v>1177.4500000000003</v>
      </c>
      <c r="I208" s="36">
        <v>1188.8500000000004</v>
      </c>
      <c r="J208" s="36">
        <v>1197.7000000000003</v>
      </c>
      <c r="K208" s="31">
        <v>1180</v>
      </c>
      <c r="L208" s="31">
        <v>1159.75</v>
      </c>
      <c r="M208" s="31">
        <v>8.7421000000000006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1514.5</v>
      </c>
      <c r="D209" s="36">
        <v>1510.3833333333332</v>
      </c>
      <c r="E209" s="36">
        <v>1495.7666666666664</v>
      </c>
      <c r="F209" s="36">
        <v>1477.0333333333333</v>
      </c>
      <c r="G209" s="36">
        <v>1462.4166666666665</v>
      </c>
      <c r="H209" s="36">
        <v>1529.1166666666663</v>
      </c>
      <c r="I209" s="36">
        <v>1543.7333333333331</v>
      </c>
      <c r="J209" s="36">
        <v>1562.4666666666662</v>
      </c>
      <c r="K209" s="31">
        <v>1525</v>
      </c>
      <c r="L209" s="31">
        <v>1491.65</v>
      </c>
      <c r="M209" s="31">
        <v>11.549340000000001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268.35000000000002</v>
      </c>
      <c r="D210" s="36">
        <v>269.51666666666665</v>
      </c>
      <c r="E210" s="36">
        <v>266.83333333333331</v>
      </c>
      <c r="F210" s="36">
        <v>265.31666666666666</v>
      </c>
      <c r="G210" s="36">
        <v>262.63333333333333</v>
      </c>
      <c r="H210" s="36">
        <v>271.0333333333333</v>
      </c>
      <c r="I210" s="36">
        <v>273.7166666666667</v>
      </c>
      <c r="J210" s="36">
        <v>275.23333333333329</v>
      </c>
      <c r="K210" s="31">
        <v>272.2</v>
      </c>
      <c r="L210" s="31">
        <v>268</v>
      </c>
      <c r="M210" s="31">
        <v>59.558860000000003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17.55</v>
      </c>
      <c r="D211" s="36">
        <v>17.55</v>
      </c>
      <c r="E211" s="36">
        <v>16.700000000000003</v>
      </c>
      <c r="F211" s="36">
        <v>15.850000000000001</v>
      </c>
      <c r="G211" s="36">
        <v>15.000000000000004</v>
      </c>
      <c r="H211" s="36">
        <v>18.400000000000002</v>
      </c>
      <c r="I211" s="36">
        <v>19.250000000000004</v>
      </c>
      <c r="J211" s="36">
        <v>20.100000000000001</v>
      </c>
      <c r="K211" s="31">
        <v>18.399999999999999</v>
      </c>
      <c r="L211" s="31">
        <v>16.7</v>
      </c>
      <c r="M211" s="31">
        <v>17836.862679999998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1095.05</v>
      </c>
      <c r="D212" s="36">
        <v>1097.7166666666665</v>
      </c>
      <c r="E212" s="36">
        <v>1088.333333333333</v>
      </c>
      <c r="F212" s="36">
        <v>1081.6166666666666</v>
      </c>
      <c r="G212" s="36">
        <v>1072.2333333333331</v>
      </c>
      <c r="H212" s="36">
        <v>1104.4333333333329</v>
      </c>
      <c r="I212" s="36">
        <v>1113.8166666666666</v>
      </c>
      <c r="J212" s="36">
        <v>1120.5333333333328</v>
      </c>
      <c r="K212" s="31">
        <v>1107.0999999999999</v>
      </c>
      <c r="L212" s="31">
        <v>1091</v>
      </c>
      <c r="M212" s="31">
        <v>7.6223900000000002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536.15</v>
      </c>
      <c r="D213" s="36">
        <v>536.9</v>
      </c>
      <c r="E213" s="36">
        <v>532.54999999999995</v>
      </c>
      <c r="F213" s="36">
        <v>528.94999999999993</v>
      </c>
      <c r="G213" s="36">
        <v>524.59999999999991</v>
      </c>
      <c r="H213" s="36">
        <v>540.5</v>
      </c>
      <c r="I213" s="36">
        <v>544.85000000000014</v>
      </c>
      <c r="J213" s="36">
        <v>548.45000000000005</v>
      </c>
      <c r="K213" s="31">
        <v>541.25</v>
      </c>
      <c r="L213" s="31">
        <v>533.29999999999995</v>
      </c>
      <c r="M213" s="31">
        <v>99.304969999999997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26.2</v>
      </c>
      <c r="D214" s="36">
        <v>26.566666666666663</v>
      </c>
      <c r="E214" s="36">
        <v>25.733333333333327</v>
      </c>
      <c r="F214" s="36">
        <v>25.266666666666666</v>
      </c>
      <c r="G214" s="36">
        <v>24.43333333333333</v>
      </c>
      <c r="H214" s="36">
        <v>27.033333333333324</v>
      </c>
      <c r="I214" s="36">
        <v>27.86666666666666</v>
      </c>
      <c r="J214" s="36">
        <v>28.333333333333321</v>
      </c>
      <c r="K214" s="31">
        <v>27.4</v>
      </c>
      <c r="L214" s="31">
        <v>26.1</v>
      </c>
      <c r="M214" s="31">
        <v>3531.6697100000001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173.45</v>
      </c>
      <c r="D215" s="36">
        <v>173.25</v>
      </c>
      <c r="E215" s="36">
        <v>169.3</v>
      </c>
      <c r="F215" s="36">
        <v>165.15</v>
      </c>
      <c r="G215" s="36">
        <v>161.20000000000002</v>
      </c>
      <c r="H215" s="36">
        <v>177.4</v>
      </c>
      <c r="I215" s="36">
        <v>181.35</v>
      </c>
      <c r="J215" s="36">
        <v>185.5</v>
      </c>
      <c r="K215" s="31">
        <v>177.2</v>
      </c>
      <c r="L215" s="31">
        <v>169.1</v>
      </c>
      <c r="M215" s="31">
        <v>272.51454000000001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164.05</v>
      </c>
      <c r="D216" s="36">
        <v>163.21666666666667</v>
      </c>
      <c r="E216" s="36">
        <v>161.63333333333333</v>
      </c>
      <c r="F216" s="36">
        <v>159.21666666666667</v>
      </c>
      <c r="G216" s="36">
        <v>157.63333333333333</v>
      </c>
      <c r="H216" s="36">
        <v>165.63333333333333</v>
      </c>
      <c r="I216" s="36">
        <v>167.21666666666664</v>
      </c>
      <c r="J216" s="36">
        <v>169.63333333333333</v>
      </c>
      <c r="K216" s="31">
        <v>164.8</v>
      </c>
      <c r="L216" s="31">
        <v>160.80000000000001</v>
      </c>
      <c r="M216" s="31">
        <v>372.00709999999998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923.25</v>
      </c>
      <c r="D217" s="36">
        <v>919.44999999999993</v>
      </c>
      <c r="E217" s="36">
        <v>901.89999999999986</v>
      </c>
      <c r="F217" s="36">
        <v>880.55</v>
      </c>
      <c r="G217" s="36">
        <v>862.99999999999989</v>
      </c>
      <c r="H217" s="36">
        <v>940.79999999999984</v>
      </c>
      <c r="I217" s="36">
        <v>958.3499999999998</v>
      </c>
      <c r="J217" s="36">
        <v>979.69999999999982</v>
      </c>
      <c r="K217" s="31">
        <v>937</v>
      </c>
      <c r="L217" s="31">
        <v>898.1</v>
      </c>
      <c r="M217" s="31">
        <v>15.688470000000001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D16" sqref="D16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9"/>
      <c r="B1" s="380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3" t="s">
        <v>16</v>
      </c>
      <c r="B9" s="375" t="s">
        <v>18</v>
      </c>
      <c r="C9" s="378" t="s">
        <v>20</v>
      </c>
      <c r="D9" s="378" t="s">
        <v>21</v>
      </c>
      <c r="E9" s="370" t="s">
        <v>22</v>
      </c>
      <c r="F9" s="371"/>
      <c r="G9" s="372"/>
      <c r="H9" s="370" t="s">
        <v>23</v>
      </c>
      <c r="I9" s="371"/>
      <c r="J9" s="372"/>
      <c r="K9" s="26"/>
      <c r="L9" s="27"/>
      <c r="M9" s="48"/>
      <c r="N9" s="1"/>
      <c r="O9" s="1"/>
    </row>
    <row r="10" spans="1:15" ht="42.75" customHeight="1">
      <c r="A10" s="374"/>
      <c r="B10" s="377"/>
      <c r="C10" s="377"/>
      <c r="D10" s="37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721.7</v>
      </c>
      <c r="D11" s="36">
        <v>715.26666666666677</v>
      </c>
      <c r="E11" s="36">
        <v>705.78333333333353</v>
      </c>
      <c r="F11" s="36">
        <v>689.86666666666679</v>
      </c>
      <c r="G11" s="36">
        <v>680.38333333333355</v>
      </c>
      <c r="H11" s="36">
        <v>731.18333333333351</v>
      </c>
      <c r="I11" s="36">
        <v>740.66666666666686</v>
      </c>
      <c r="J11" s="36">
        <v>756.58333333333348</v>
      </c>
      <c r="K11" s="31">
        <v>724.75</v>
      </c>
      <c r="L11" s="31">
        <v>699.35</v>
      </c>
      <c r="M11" s="31">
        <v>1.3805499999999999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30379.65</v>
      </c>
      <c r="D12" s="36">
        <v>30604.916666666668</v>
      </c>
      <c r="E12" s="36">
        <v>30024.833333333336</v>
      </c>
      <c r="F12" s="36">
        <v>29670.016666666666</v>
      </c>
      <c r="G12" s="36">
        <v>29089.933333333334</v>
      </c>
      <c r="H12" s="36">
        <v>30959.733333333337</v>
      </c>
      <c r="I12" s="36">
        <v>31539.816666666673</v>
      </c>
      <c r="J12" s="36">
        <v>31894.633333333339</v>
      </c>
      <c r="K12" s="31">
        <v>31185</v>
      </c>
      <c r="L12" s="31">
        <v>30250.1</v>
      </c>
      <c r="M12" s="31">
        <v>4.4400000000000002E-2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5392.05</v>
      </c>
      <c r="D13" s="36">
        <v>5410.2666666666673</v>
      </c>
      <c r="E13" s="36">
        <v>5302.4333333333343</v>
      </c>
      <c r="F13" s="36">
        <v>5212.8166666666666</v>
      </c>
      <c r="G13" s="36">
        <v>5104.9833333333336</v>
      </c>
      <c r="H13" s="36">
        <v>5499.883333333335</v>
      </c>
      <c r="I13" s="36">
        <v>5607.716666666669</v>
      </c>
      <c r="J13" s="36">
        <v>5697.3333333333358</v>
      </c>
      <c r="K13" s="31">
        <v>5518.1</v>
      </c>
      <c r="L13" s="31">
        <v>5320.65</v>
      </c>
      <c r="M13" s="31">
        <v>15.78299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2679.55</v>
      </c>
      <c r="D14" s="36">
        <v>2687.5166666666669</v>
      </c>
      <c r="E14" s="36">
        <v>2657.0333333333338</v>
      </c>
      <c r="F14" s="36">
        <v>2634.5166666666669</v>
      </c>
      <c r="G14" s="36">
        <v>2604.0333333333338</v>
      </c>
      <c r="H14" s="36">
        <v>2710.0333333333338</v>
      </c>
      <c r="I14" s="36">
        <v>2740.5166666666664</v>
      </c>
      <c r="J14" s="36">
        <v>2763.0333333333338</v>
      </c>
      <c r="K14" s="31">
        <v>2718</v>
      </c>
      <c r="L14" s="31">
        <v>2665</v>
      </c>
      <c r="M14" s="31">
        <v>4.19808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3743.4</v>
      </c>
      <c r="D15" s="36">
        <v>3741.4166666666665</v>
      </c>
      <c r="E15" s="36">
        <v>3717.2333333333331</v>
      </c>
      <c r="F15" s="36">
        <v>3691.0666666666666</v>
      </c>
      <c r="G15" s="36">
        <v>3666.8833333333332</v>
      </c>
      <c r="H15" s="36">
        <v>3767.583333333333</v>
      </c>
      <c r="I15" s="36">
        <v>3791.7666666666664</v>
      </c>
      <c r="J15" s="36">
        <v>3817.9333333333329</v>
      </c>
      <c r="K15" s="31">
        <v>3765.6</v>
      </c>
      <c r="L15" s="31">
        <v>3715.25</v>
      </c>
      <c r="M15" s="31">
        <v>0.41556999999999999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1449.25</v>
      </c>
      <c r="D16" s="36">
        <v>1447.1666666666667</v>
      </c>
      <c r="E16" s="36">
        <v>1424.3333333333335</v>
      </c>
      <c r="F16" s="36">
        <v>1399.4166666666667</v>
      </c>
      <c r="G16" s="36">
        <v>1376.5833333333335</v>
      </c>
      <c r="H16" s="36">
        <v>1472.0833333333335</v>
      </c>
      <c r="I16" s="36">
        <v>1494.916666666667</v>
      </c>
      <c r="J16" s="36">
        <v>1519.8333333333335</v>
      </c>
      <c r="K16" s="31">
        <v>1470</v>
      </c>
      <c r="L16" s="31">
        <v>1422.25</v>
      </c>
      <c r="M16" s="31">
        <v>4.9670199999999998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599.95000000000005</v>
      </c>
      <c r="D17" s="36">
        <v>600.1</v>
      </c>
      <c r="E17" s="36">
        <v>593.25</v>
      </c>
      <c r="F17" s="36">
        <v>586.54999999999995</v>
      </c>
      <c r="G17" s="36">
        <v>579.69999999999993</v>
      </c>
      <c r="H17" s="36">
        <v>606.80000000000007</v>
      </c>
      <c r="I17" s="36">
        <v>613.6500000000002</v>
      </c>
      <c r="J17" s="36">
        <v>620.35000000000014</v>
      </c>
      <c r="K17" s="31">
        <v>606.95000000000005</v>
      </c>
      <c r="L17" s="31">
        <v>593.4</v>
      </c>
      <c r="M17" s="31">
        <v>34.501860000000001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530.5</v>
      </c>
      <c r="D18" s="36">
        <v>533.06666666666672</v>
      </c>
      <c r="E18" s="36">
        <v>525.68333333333339</v>
      </c>
      <c r="F18" s="36">
        <v>520.86666666666667</v>
      </c>
      <c r="G18" s="36">
        <v>513.48333333333335</v>
      </c>
      <c r="H18" s="36">
        <v>537.88333333333344</v>
      </c>
      <c r="I18" s="36">
        <v>545.26666666666688</v>
      </c>
      <c r="J18" s="36">
        <v>550.08333333333348</v>
      </c>
      <c r="K18" s="31">
        <v>540.45000000000005</v>
      </c>
      <c r="L18" s="31">
        <v>528.25</v>
      </c>
      <c r="M18" s="31">
        <v>0.85862000000000005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674.3</v>
      </c>
      <c r="D19" s="36">
        <v>678.26666666666665</v>
      </c>
      <c r="E19" s="36">
        <v>667.0333333333333</v>
      </c>
      <c r="F19" s="36">
        <v>659.76666666666665</v>
      </c>
      <c r="G19" s="36">
        <v>648.5333333333333</v>
      </c>
      <c r="H19" s="36">
        <v>685.5333333333333</v>
      </c>
      <c r="I19" s="36">
        <v>696.76666666666665</v>
      </c>
      <c r="J19" s="36">
        <v>704.0333333333333</v>
      </c>
      <c r="K19" s="31">
        <v>689.5</v>
      </c>
      <c r="L19" s="31">
        <v>671</v>
      </c>
      <c r="M19" s="31">
        <v>8.9809900000000003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1467.7</v>
      </c>
      <c r="D20" s="36">
        <v>1467.5666666666666</v>
      </c>
      <c r="E20" s="36">
        <v>1455.1333333333332</v>
      </c>
      <c r="F20" s="36">
        <v>1442.5666666666666</v>
      </c>
      <c r="G20" s="36">
        <v>1430.1333333333332</v>
      </c>
      <c r="H20" s="36">
        <v>1480.1333333333332</v>
      </c>
      <c r="I20" s="36">
        <v>1492.5666666666666</v>
      </c>
      <c r="J20" s="36">
        <v>1505.1333333333332</v>
      </c>
      <c r="K20" s="31">
        <v>1480</v>
      </c>
      <c r="L20" s="31">
        <v>1455</v>
      </c>
      <c r="M20" s="31">
        <v>0.97409000000000001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28707.8</v>
      </c>
      <c r="D21" s="36">
        <v>28751.316666666666</v>
      </c>
      <c r="E21" s="36">
        <v>28513.48333333333</v>
      </c>
      <c r="F21" s="36">
        <v>28319.166666666664</v>
      </c>
      <c r="G21" s="36">
        <v>28081.333333333328</v>
      </c>
      <c r="H21" s="36">
        <v>28945.633333333331</v>
      </c>
      <c r="I21" s="36">
        <v>29183.466666666667</v>
      </c>
      <c r="J21" s="36">
        <v>29377.783333333333</v>
      </c>
      <c r="K21" s="31">
        <v>28989.15</v>
      </c>
      <c r="L21" s="31">
        <v>28557</v>
      </c>
      <c r="M21" s="31">
        <v>8.6970000000000006E-2</v>
      </c>
      <c r="N21" s="1"/>
      <c r="O21" s="1"/>
    </row>
    <row r="22" spans="1:15" ht="12" customHeight="1">
      <c r="A22" s="33">
        <v>12</v>
      </c>
      <c r="B22" s="53" t="s">
        <v>1015</v>
      </c>
      <c r="C22" s="31">
        <v>1081.8</v>
      </c>
      <c r="D22" s="36">
        <v>1077.25</v>
      </c>
      <c r="E22" s="36">
        <v>1059.75</v>
      </c>
      <c r="F22" s="36">
        <v>1037.7</v>
      </c>
      <c r="G22" s="36">
        <v>1020.2</v>
      </c>
      <c r="H22" s="36">
        <v>1099.3</v>
      </c>
      <c r="I22" s="36">
        <v>1116.8</v>
      </c>
      <c r="J22" s="36">
        <v>1138.8499999999999</v>
      </c>
      <c r="K22" s="31">
        <v>1094.75</v>
      </c>
      <c r="L22" s="31">
        <v>1055.2</v>
      </c>
      <c r="M22" s="31">
        <v>30.5701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3273.3</v>
      </c>
      <c r="D23" s="36">
        <v>3272.7833333333333</v>
      </c>
      <c r="E23" s="36">
        <v>3225.6166666666668</v>
      </c>
      <c r="F23" s="36">
        <v>3177.9333333333334</v>
      </c>
      <c r="G23" s="36">
        <v>3130.7666666666669</v>
      </c>
      <c r="H23" s="36">
        <v>3320.4666666666667</v>
      </c>
      <c r="I23" s="36">
        <v>3367.6333333333337</v>
      </c>
      <c r="J23" s="36">
        <v>3415.3166666666666</v>
      </c>
      <c r="K23" s="31">
        <v>3319.95</v>
      </c>
      <c r="L23" s="31">
        <v>3225.1</v>
      </c>
      <c r="M23" s="31">
        <v>19.750350000000001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1923.3</v>
      </c>
      <c r="D24" s="36">
        <v>1925.5333333333335</v>
      </c>
      <c r="E24" s="36">
        <v>1907.7666666666671</v>
      </c>
      <c r="F24" s="36">
        <v>1892.2333333333336</v>
      </c>
      <c r="G24" s="36">
        <v>1874.4666666666672</v>
      </c>
      <c r="H24" s="36">
        <v>1941.0666666666671</v>
      </c>
      <c r="I24" s="36">
        <v>1958.8333333333335</v>
      </c>
      <c r="J24" s="36">
        <v>1974.366666666667</v>
      </c>
      <c r="K24" s="31">
        <v>1943.3</v>
      </c>
      <c r="L24" s="31">
        <v>1910</v>
      </c>
      <c r="M24" s="31">
        <v>5.99092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1320.7</v>
      </c>
      <c r="D25" s="36">
        <v>1316.8999999999999</v>
      </c>
      <c r="E25" s="36">
        <v>1301.7999999999997</v>
      </c>
      <c r="F25" s="36">
        <v>1282.8999999999999</v>
      </c>
      <c r="G25" s="36">
        <v>1267.7999999999997</v>
      </c>
      <c r="H25" s="36">
        <v>1335.7999999999997</v>
      </c>
      <c r="I25" s="36">
        <v>1350.8999999999996</v>
      </c>
      <c r="J25" s="36">
        <v>1369.7999999999997</v>
      </c>
      <c r="K25" s="31">
        <v>1332</v>
      </c>
      <c r="L25" s="31">
        <v>1298</v>
      </c>
      <c r="M25" s="31">
        <v>29.248290000000001</v>
      </c>
      <c r="N25" s="1"/>
      <c r="O25" s="1"/>
    </row>
    <row r="26" spans="1:15" ht="12.75" customHeight="1">
      <c r="A26" s="33">
        <v>16</v>
      </c>
      <c r="B26" s="53" t="s">
        <v>827</v>
      </c>
      <c r="C26" s="31">
        <v>559.04999999999995</v>
      </c>
      <c r="D26" s="36">
        <v>560.05000000000007</v>
      </c>
      <c r="E26" s="36">
        <v>554.10000000000014</v>
      </c>
      <c r="F26" s="36">
        <v>549.15000000000009</v>
      </c>
      <c r="G26" s="36">
        <v>543.20000000000016</v>
      </c>
      <c r="H26" s="36">
        <v>565.00000000000011</v>
      </c>
      <c r="I26" s="36">
        <v>570.95000000000016</v>
      </c>
      <c r="J26" s="36">
        <v>575.90000000000009</v>
      </c>
      <c r="K26" s="31">
        <v>566</v>
      </c>
      <c r="L26" s="31">
        <v>555.1</v>
      </c>
      <c r="M26" s="31">
        <v>8.0179899999999993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1029.4000000000001</v>
      </c>
      <c r="D27" s="36">
        <v>1026.5</v>
      </c>
      <c r="E27" s="36">
        <v>1018</v>
      </c>
      <c r="F27" s="36">
        <v>1006.6</v>
      </c>
      <c r="G27" s="36">
        <v>998.1</v>
      </c>
      <c r="H27" s="36">
        <v>1037.9000000000001</v>
      </c>
      <c r="I27" s="36">
        <v>1046.4000000000001</v>
      </c>
      <c r="J27" s="36">
        <v>1057.8</v>
      </c>
      <c r="K27" s="31">
        <v>1035</v>
      </c>
      <c r="L27" s="31">
        <v>1015.1</v>
      </c>
      <c r="M27" s="31">
        <v>42.036000000000001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389.95</v>
      </c>
      <c r="D28" s="36">
        <v>381.90000000000003</v>
      </c>
      <c r="E28" s="36">
        <v>370.10000000000008</v>
      </c>
      <c r="F28" s="36">
        <v>350.25000000000006</v>
      </c>
      <c r="G28" s="36">
        <v>338.4500000000001</v>
      </c>
      <c r="H28" s="36">
        <v>401.75000000000006</v>
      </c>
      <c r="I28" s="36">
        <v>413.55</v>
      </c>
      <c r="J28" s="36">
        <v>433.40000000000003</v>
      </c>
      <c r="K28" s="31">
        <v>393.7</v>
      </c>
      <c r="L28" s="31">
        <v>362.05</v>
      </c>
      <c r="M28" s="31">
        <v>228.68786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187.35</v>
      </c>
      <c r="D29" s="36">
        <v>186.18333333333331</v>
      </c>
      <c r="E29" s="36">
        <v>184.01666666666662</v>
      </c>
      <c r="F29" s="36">
        <v>180.68333333333331</v>
      </c>
      <c r="G29" s="36">
        <v>178.51666666666662</v>
      </c>
      <c r="H29" s="36">
        <v>189.51666666666662</v>
      </c>
      <c r="I29" s="36">
        <v>191.68333333333331</v>
      </c>
      <c r="J29" s="36">
        <v>195.01666666666662</v>
      </c>
      <c r="K29" s="31">
        <v>188.35</v>
      </c>
      <c r="L29" s="31">
        <v>182.85</v>
      </c>
      <c r="M29" s="31">
        <v>130.95853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226.2</v>
      </c>
      <c r="D30" s="36">
        <v>226.73333333333335</v>
      </c>
      <c r="E30" s="36">
        <v>224.56666666666669</v>
      </c>
      <c r="F30" s="36">
        <v>222.93333333333334</v>
      </c>
      <c r="G30" s="36">
        <v>220.76666666666668</v>
      </c>
      <c r="H30" s="36">
        <v>228.3666666666667</v>
      </c>
      <c r="I30" s="36">
        <v>230.53333333333333</v>
      </c>
      <c r="J30" s="36">
        <v>232.16666666666671</v>
      </c>
      <c r="K30" s="31">
        <v>228.9</v>
      </c>
      <c r="L30" s="31">
        <v>225.1</v>
      </c>
      <c r="M30" s="31">
        <v>25.36384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443.85</v>
      </c>
      <c r="D31" s="36">
        <v>446.2833333333333</v>
      </c>
      <c r="E31" s="36">
        <v>438.56666666666661</v>
      </c>
      <c r="F31" s="36">
        <v>433.2833333333333</v>
      </c>
      <c r="G31" s="36">
        <v>425.56666666666661</v>
      </c>
      <c r="H31" s="36">
        <v>451.56666666666661</v>
      </c>
      <c r="I31" s="36">
        <v>459.2833333333333</v>
      </c>
      <c r="J31" s="36">
        <v>464.56666666666661</v>
      </c>
      <c r="K31" s="31">
        <v>454</v>
      </c>
      <c r="L31" s="31">
        <v>441</v>
      </c>
      <c r="M31" s="31">
        <v>1.8581799999999999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867.05</v>
      </c>
      <c r="D32" s="36">
        <v>867.01666666666677</v>
      </c>
      <c r="E32" s="36">
        <v>862.08333333333348</v>
      </c>
      <c r="F32" s="36">
        <v>857.11666666666667</v>
      </c>
      <c r="G32" s="36">
        <v>852.18333333333339</v>
      </c>
      <c r="H32" s="36">
        <v>871.98333333333358</v>
      </c>
      <c r="I32" s="36">
        <v>876.91666666666674</v>
      </c>
      <c r="J32" s="36">
        <v>881.88333333333367</v>
      </c>
      <c r="K32" s="31">
        <v>871.95</v>
      </c>
      <c r="L32" s="31">
        <v>862.05</v>
      </c>
      <c r="M32" s="31">
        <v>0.50849999999999995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1136.6500000000001</v>
      </c>
      <c r="D33" s="36">
        <v>1137.9833333333333</v>
      </c>
      <c r="E33" s="36">
        <v>1125.9666666666667</v>
      </c>
      <c r="F33" s="36">
        <v>1115.2833333333333</v>
      </c>
      <c r="G33" s="36">
        <v>1103.2666666666667</v>
      </c>
      <c r="H33" s="36">
        <v>1148.6666666666667</v>
      </c>
      <c r="I33" s="36">
        <v>1160.6833333333336</v>
      </c>
      <c r="J33" s="36">
        <v>1171.3666666666668</v>
      </c>
      <c r="K33" s="31">
        <v>1150</v>
      </c>
      <c r="L33" s="31">
        <v>1127.3</v>
      </c>
      <c r="M33" s="31">
        <v>1.11395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2125.85</v>
      </c>
      <c r="D34" s="36">
        <v>2124.4</v>
      </c>
      <c r="E34" s="36">
        <v>2113.8000000000002</v>
      </c>
      <c r="F34" s="36">
        <v>2101.75</v>
      </c>
      <c r="G34" s="36">
        <v>2091.15</v>
      </c>
      <c r="H34" s="36">
        <v>2136.4500000000003</v>
      </c>
      <c r="I34" s="36">
        <v>2147.0499999999997</v>
      </c>
      <c r="J34" s="36">
        <v>2159.1000000000004</v>
      </c>
      <c r="K34" s="31">
        <v>2135</v>
      </c>
      <c r="L34" s="31">
        <v>2112.35</v>
      </c>
      <c r="M34" s="31">
        <v>0.60607999999999995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1048.3499999999999</v>
      </c>
      <c r="D35" s="36">
        <v>1058.7666666666667</v>
      </c>
      <c r="E35" s="36">
        <v>1032.5333333333333</v>
      </c>
      <c r="F35" s="36">
        <v>1016.7166666666667</v>
      </c>
      <c r="G35" s="36">
        <v>990.48333333333335</v>
      </c>
      <c r="H35" s="36">
        <v>1074.5833333333333</v>
      </c>
      <c r="I35" s="36">
        <v>1100.8166666666664</v>
      </c>
      <c r="J35" s="36">
        <v>1116.6333333333332</v>
      </c>
      <c r="K35" s="31">
        <v>1085</v>
      </c>
      <c r="L35" s="31">
        <v>1042.95</v>
      </c>
      <c r="M35" s="31">
        <v>1.45566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5421.15</v>
      </c>
      <c r="D36" s="36">
        <v>5416.083333333333</v>
      </c>
      <c r="E36" s="36">
        <v>5360.0666666666657</v>
      </c>
      <c r="F36" s="36">
        <v>5298.9833333333327</v>
      </c>
      <c r="G36" s="36">
        <v>5242.9666666666653</v>
      </c>
      <c r="H36" s="36">
        <v>5477.1666666666661</v>
      </c>
      <c r="I36" s="36">
        <v>5533.1833333333343</v>
      </c>
      <c r="J36" s="36">
        <v>5594.2666666666664</v>
      </c>
      <c r="K36" s="31">
        <v>5472.1</v>
      </c>
      <c r="L36" s="31">
        <v>5355</v>
      </c>
      <c r="M36" s="31">
        <v>1.4115500000000001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2181.9499999999998</v>
      </c>
      <c r="D37" s="36">
        <v>2192.65</v>
      </c>
      <c r="E37" s="36">
        <v>2167.3000000000002</v>
      </c>
      <c r="F37" s="36">
        <v>2152.65</v>
      </c>
      <c r="G37" s="36">
        <v>2127.3000000000002</v>
      </c>
      <c r="H37" s="36">
        <v>2207.3000000000002</v>
      </c>
      <c r="I37" s="36">
        <v>2232.6499999999996</v>
      </c>
      <c r="J37" s="36">
        <v>2247.3000000000002</v>
      </c>
      <c r="K37" s="31">
        <v>2218</v>
      </c>
      <c r="L37" s="31">
        <v>2178</v>
      </c>
      <c r="M37" s="31">
        <v>0.30535000000000001</v>
      </c>
      <c r="N37" s="1"/>
      <c r="O37" s="1"/>
    </row>
    <row r="38" spans="1:15" ht="12.75" customHeight="1">
      <c r="A38" s="33">
        <v>28</v>
      </c>
      <c r="B38" s="53" t="s">
        <v>773</v>
      </c>
      <c r="C38" s="31">
        <v>84.2</v>
      </c>
      <c r="D38" s="36">
        <v>84.416666666666671</v>
      </c>
      <c r="E38" s="36">
        <v>81.433333333333337</v>
      </c>
      <c r="F38" s="36">
        <v>78.666666666666671</v>
      </c>
      <c r="G38" s="36">
        <v>75.683333333333337</v>
      </c>
      <c r="H38" s="36">
        <v>87.183333333333337</v>
      </c>
      <c r="I38" s="36">
        <v>90.166666666666657</v>
      </c>
      <c r="J38" s="36">
        <v>92.933333333333337</v>
      </c>
      <c r="K38" s="31">
        <v>87.4</v>
      </c>
      <c r="L38" s="31">
        <v>81.650000000000006</v>
      </c>
      <c r="M38" s="31">
        <v>111.69335</v>
      </c>
      <c r="N38" s="1"/>
      <c r="O38" s="1"/>
    </row>
    <row r="39" spans="1:15" ht="12.75" customHeight="1">
      <c r="A39" s="33">
        <v>29</v>
      </c>
      <c r="B39" s="53" t="s">
        <v>1016</v>
      </c>
      <c r="C39" s="31">
        <v>29.65</v>
      </c>
      <c r="D39" s="36">
        <v>29.349999999999998</v>
      </c>
      <c r="E39" s="36">
        <v>28.799999999999997</v>
      </c>
      <c r="F39" s="36">
        <v>27.95</v>
      </c>
      <c r="G39" s="36">
        <v>27.4</v>
      </c>
      <c r="H39" s="36">
        <v>30.199999999999996</v>
      </c>
      <c r="I39" s="36">
        <v>30.75</v>
      </c>
      <c r="J39" s="36">
        <v>31.599999999999994</v>
      </c>
      <c r="K39" s="31">
        <v>29.9</v>
      </c>
      <c r="L39" s="31">
        <v>28.5</v>
      </c>
      <c r="M39" s="31">
        <v>59.736660000000001</v>
      </c>
      <c r="N39" s="1"/>
      <c r="O39" s="1"/>
    </row>
    <row r="40" spans="1:15" ht="12.75" customHeight="1">
      <c r="A40" s="33">
        <v>30</v>
      </c>
      <c r="B40" s="53" t="s">
        <v>856</v>
      </c>
      <c r="C40" s="31">
        <v>855.1</v>
      </c>
      <c r="D40" s="36">
        <v>850.01666666666677</v>
      </c>
      <c r="E40" s="36">
        <v>840.03333333333353</v>
      </c>
      <c r="F40" s="36">
        <v>824.96666666666681</v>
      </c>
      <c r="G40" s="36">
        <v>814.98333333333358</v>
      </c>
      <c r="H40" s="36">
        <v>865.08333333333348</v>
      </c>
      <c r="I40" s="36">
        <v>875.06666666666683</v>
      </c>
      <c r="J40" s="36">
        <v>890.13333333333344</v>
      </c>
      <c r="K40" s="31">
        <v>860</v>
      </c>
      <c r="L40" s="31">
        <v>834.95</v>
      </c>
      <c r="M40" s="31">
        <v>4.5693999999999999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3881.75</v>
      </c>
      <c r="D41" s="36">
        <v>3899.1</v>
      </c>
      <c r="E41" s="36">
        <v>3832.6499999999996</v>
      </c>
      <c r="F41" s="36">
        <v>3783.5499999999997</v>
      </c>
      <c r="G41" s="36">
        <v>3717.0999999999995</v>
      </c>
      <c r="H41" s="36">
        <v>3948.2</v>
      </c>
      <c r="I41" s="36">
        <v>4014.6499999999996</v>
      </c>
      <c r="J41" s="36">
        <v>4063.75</v>
      </c>
      <c r="K41" s="31">
        <v>3965.55</v>
      </c>
      <c r="L41" s="31">
        <v>3850</v>
      </c>
      <c r="M41" s="31">
        <v>0.89083000000000001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602.95000000000005</v>
      </c>
      <c r="D42" s="36">
        <v>599.63333333333333</v>
      </c>
      <c r="E42" s="36">
        <v>590.56666666666661</v>
      </c>
      <c r="F42" s="36">
        <v>578.18333333333328</v>
      </c>
      <c r="G42" s="36">
        <v>569.11666666666656</v>
      </c>
      <c r="H42" s="36">
        <v>612.01666666666665</v>
      </c>
      <c r="I42" s="36">
        <v>621.08333333333348</v>
      </c>
      <c r="J42" s="36">
        <v>633.4666666666667</v>
      </c>
      <c r="K42" s="31">
        <v>608.70000000000005</v>
      </c>
      <c r="L42" s="31">
        <v>587.25</v>
      </c>
      <c r="M42" s="31">
        <v>48.246400000000001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3038.35</v>
      </c>
      <c r="D43" s="36">
        <v>3061.8166666666671</v>
      </c>
      <c r="E43" s="36">
        <v>2998.6333333333341</v>
      </c>
      <c r="F43" s="36">
        <v>2958.916666666667</v>
      </c>
      <c r="G43" s="36">
        <v>2895.733333333334</v>
      </c>
      <c r="H43" s="36">
        <v>3101.5333333333342</v>
      </c>
      <c r="I43" s="36">
        <v>3164.7166666666676</v>
      </c>
      <c r="J43" s="36">
        <v>3204.4333333333343</v>
      </c>
      <c r="K43" s="31">
        <v>3125</v>
      </c>
      <c r="L43" s="31">
        <v>3022.1</v>
      </c>
      <c r="M43" s="31">
        <v>3.2065199999999998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940.45</v>
      </c>
      <c r="D44" s="36">
        <v>935.15</v>
      </c>
      <c r="E44" s="36">
        <v>925.3</v>
      </c>
      <c r="F44" s="36">
        <v>910.15</v>
      </c>
      <c r="G44" s="36">
        <v>900.3</v>
      </c>
      <c r="H44" s="36">
        <v>950.3</v>
      </c>
      <c r="I44" s="36">
        <v>960.15000000000009</v>
      </c>
      <c r="J44" s="36">
        <v>975.3</v>
      </c>
      <c r="K44" s="31">
        <v>945</v>
      </c>
      <c r="L44" s="31">
        <v>920</v>
      </c>
      <c r="M44" s="31">
        <v>1.15787</v>
      </c>
      <c r="N44" s="1"/>
      <c r="O44" s="1"/>
    </row>
    <row r="45" spans="1:15" ht="12.75" customHeight="1">
      <c r="A45" s="33">
        <v>35</v>
      </c>
      <c r="B45" s="53" t="s">
        <v>829</v>
      </c>
      <c r="C45" s="31">
        <v>6296.8</v>
      </c>
      <c r="D45" s="36">
        <v>6299.3666666666677</v>
      </c>
      <c r="E45" s="36">
        <v>6191.633333333335</v>
      </c>
      <c r="F45" s="36">
        <v>6086.4666666666672</v>
      </c>
      <c r="G45" s="36">
        <v>5978.7333333333345</v>
      </c>
      <c r="H45" s="36">
        <v>6404.5333333333356</v>
      </c>
      <c r="I45" s="36">
        <v>6512.2666666666673</v>
      </c>
      <c r="J45" s="36">
        <v>6617.4333333333361</v>
      </c>
      <c r="K45" s="31">
        <v>6407.1</v>
      </c>
      <c r="L45" s="31">
        <v>6194.2</v>
      </c>
      <c r="M45" s="31">
        <v>0.63000999999999996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6774.05</v>
      </c>
      <c r="D46" s="36">
        <v>6761.3166666666666</v>
      </c>
      <c r="E46" s="36">
        <v>6735.833333333333</v>
      </c>
      <c r="F46" s="36">
        <v>6697.6166666666668</v>
      </c>
      <c r="G46" s="36">
        <v>6672.1333333333332</v>
      </c>
      <c r="H46" s="36">
        <v>6799.5333333333328</v>
      </c>
      <c r="I46" s="36">
        <v>6825.0166666666664</v>
      </c>
      <c r="J46" s="36">
        <v>6863.2333333333327</v>
      </c>
      <c r="K46" s="31">
        <v>6786.8</v>
      </c>
      <c r="L46" s="31">
        <v>6723.1</v>
      </c>
      <c r="M46" s="31">
        <v>3.5252400000000002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523.75</v>
      </c>
      <c r="D47" s="36">
        <v>524.18333333333328</v>
      </c>
      <c r="E47" s="36">
        <v>520.31666666666661</v>
      </c>
      <c r="F47" s="36">
        <v>516.88333333333333</v>
      </c>
      <c r="G47" s="36">
        <v>513.01666666666665</v>
      </c>
      <c r="H47" s="36">
        <v>527.61666666666656</v>
      </c>
      <c r="I47" s="36">
        <v>531.48333333333312</v>
      </c>
      <c r="J47" s="36">
        <v>534.91666666666652</v>
      </c>
      <c r="K47" s="31">
        <v>528.04999999999995</v>
      </c>
      <c r="L47" s="31">
        <v>520.75</v>
      </c>
      <c r="M47" s="31">
        <v>7.3603199999999998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345</v>
      </c>
      <c r="D48" s="36">
        <v>345.84999999999997</v>
      </c>
      <c r="E48" s="36">
        <v>339.84999999999991</v>
      </c>
      <c r="F48" s="36">
        <v>334.69999999999993</v>
      </c>
      <c r="G48" s="36">
        <v>328.69999999999987</v>
      </c>
      <c r="H48" s="36">
        <v>350.99999999999994</v>
      </c>
      <c r="I48" s="36">
        <v>357.00000000000006</v>
      </c>
      <c r="J48" s="36">
        <v>362.15</v>
      </c>
      <c r="K48" s="31">
        <v>351.85</v>
      </c>
      <c r="L48" s="31">
        <v>340.7</v>
      </c>
      <c r="M48" s="31">
        <v>2.2937799999999999</v>
      </c>
      <c r="N48" s="1"/>
      <c r="O48" s="1"/>
    </row>
    <row r="49" spans="1:15" ht="12.75" customHeight="1">
      <c r="A49" s="33">
        <v>39</v>
      </c>
      <c r="B49" s="53" t="s">
        <v>828</v>
      </c>
      <c r="C49" s="31">
        <v>789.95</v>
      </c>
      <c r="D49" s="36">
        <v>778.6</v>
      </c>
      <c r="E49" s="36">
        <v>757.35</v>
      </c>
      <c r="F49" s="36">
        <v>724.75</v>
      </c>
      <c r="G49" s="36">
        <v>703.5</v>
      </c>
      <c r="H49" s="36">
        <v>811.2</v>
      </c>
      <c r="I49" s="36">
        <v>832.45</v>
      </c>
      <c r="J49" s="36">
        <v>865.05000000000007</v>
      </c>
      <c r="K49" s="31">
        <v>799.85</v>
      </c>
      <c r="L49" s="31">
        <v>746</v>
      </c>
      <c r="M49" s="31">
        <v>20.64676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535.85</v>
      </c>
      <c r="D50" s="36">
        <v>535.88333333333333</v>
      </c>
      <c r="E50" s="36">
        <v>531.76666666666665</v>
      </c>
      <c r="F50" s="36">
        <v>527.68333333333328</v>
      </c>
      <c r="G50" s="36">
        <v>523.56666666666661</v>
      </c>
      <c r="H50" s="36">
        <v>539.9666666666667</v>
      </c>
      <c r="I50" s="36">
        <v>544.08333333333326</v>
      </c>
      <c r="J50" s="36">
        <v>548.16666666666674</v>
      </c>
      <c r="K50" s="31">
        <v>540</v>
      </c>
      <c r="L50" s="31">
        <v>531.79999999999995</v>
      </c>
      <c r="M50" s="31">
        <v>0.67579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174</v>
      </c>
      <c r="D51" s="36">
        <v>173.45000000000002</v>
      </c>
      <c r="E51" s="36">
        <v>172.40000000000003</v>
      </c>
      <c r="F51" s="36">
        <v>170.8</v>
      </c>
      <c r="G51" s="36">
        <v>169.75000000000003</v>
      </c>
      <c r="H51" s="36">
        <v>175.05000000000004</v>
      </c>
      <c r="I51" s="36">
        <v>176.10000000000005</v>
      </c>
      <c r="J51" s="36">
        <v>177.70000000000005</v>
      </c>
      <c r="K51" s="31">
        <v>174.5</v>
      </c>
      <c r="L51" s="31">
        <v>171.85</v>
      </c>
      <c r="M51" s="31">
        <v>109.16517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2985.95</v>
      </c>
      <c r="D52" s="36">
        <v>2985.7166666666667</v>
      </c>
      <c r="E52" s="36">
        <v>2966.4333333333334</v>
      </c>
      <c r="F52" s="36">
        <v>2946.9166666666665</v>
      </c>
      <c r="G52" s="36">
        <v>2927.6333333333332</v>
      </c>
      <c r="H52" s="36">
        <v>3005.2333333333336</v>
      </c>
      <c r="I52" s="36">
        <v>3024.5166666666673</v>
      </c>
      <c r="J52" s="36">
        <v>3044.0333333333338</v>
      </c>
      <c r="K52" s="31">
        <v>3005</v>
      </c>
      <c r="L52" s="31">
        <v>2966.2</v>
      </c>
      <c r="M52" s="31">
        <v>16.505230000000001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465.05</v>
      </c>
      <c r="D53" s="36">
        <v>468.91666666666669</v>
      </c>
      <c r="E53" s="36">
        <v>458.78333333333336</v>
      </c>
      <c r="F53" s="36">
        <v>452.51666666666665</v>
      </c>
      <c r="G53" s="36">
        <v>442.38333333333333</v>
      </c>
      <c r="H53" s="36">
        <v>475.18333333333339</v>
      </c>
      <c r="I53" s="36">
        <v>485.31666666666672</v>
      </c>
      <c r="J53" s="36">
        <v>491.58333333333343</v>
      </c>
      <c r="K53" s="31">
        <v>479.05</v>
      </c>
      <c r="L53" s="31">
        <v>462.65</v>
      </c>
      <c r="M53" s="31">
        <v>10.071479999999999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2075.9</v>
      </c>
      <c r="D54" s="36">
        <v>2046.3</v>
      </c>
      <c r="E54" s="36">
        <v>1997.6</v>
      </c>
      <c r="F54" s="36">
        <v>1919.3</v>
      </c>
      <c r="G54" s="36">
        <v>1870.6</v>
      </c>
      <c r="H54" s="36">
        <v>2124.6</v>
      </c>
      <c r="I54" s="36">
        <v>2173.3000000000002</v>
      </c>
      <c r="J54" s="36">
        <v>2251.6</v>
      </c>
      <c r="K54" s="31">
        <v>2095</v>
      </c>
      <c r="L54" s="31">
        <v>1968</v>
      </c>
      <c r="M54" s="31">
        <v>29.17191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6292.05</v>
      </c>
      <c r="D55" s="36">
        <v>6308.6500000000005</v>
      </c>
      <c r="E55" s="36">
        <v>6263.4000000000015</v>
      </c>
      <c r="F55" s="36">
        <v>6234.7500000000009</v>
      </c>
      <c r="G55" s="36">
        <v>6189.5000000000018</v>
      </c>
      <c r="H55" s="36">
        <v>6337.3000000000011</v>
      </c>
      <c r="I55" s="36">
        <v>6382.5499999999993</v>
      </c>
      <c r="J55" s="36">
        <v>6411.2000000000007</v>
      </c>
      <c r="K55" s="31">
        <v>6353.9</v>
      </c>
      <c r="L55" s="31">
        <v>6280</v>
      </c>
      <c r="M55" s="31">
        <v>0.13500000000000001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1043.8</v>
      </c>
      <c r="D56" s="36">
        <v>1045.7166666666667</v>
      </c>
      <c r="E56" s="36">
        <v>1037.1833333333334</v>
      </c>
      <c r="F56" s="36">
        <v>1030.5666666666666</v>
      </c>
      <c r="G56" s="36">
        <v>1022.0333333333333</v>
      </c>
      <c r="H56" s="36">
        <v>1052.3333333333335</v>
      </c>
      <c r="I56" s="36">
        <v>1060.8666666666668</v>
      </c>
      <c r="J56" s="36">
        <v>1067.4833333333336</v>
      </c>
      <c r="K56" s="31">
        <v>1054.25</v>
      </c>
      <c r="L56" s="31">
        <v>1039.0999999999999</v>
      </c>
      <c r="M56" s="31">
        <v>10.935510000000001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511.2</v>
      </c>
      <c r="D57" s="36">
        <v>507.88333333333338</v>
      </c>
      <c r="E57" s="36">
        <v>498.76666666666677</v>
      </c>
      <c r="F57" s="36">
        <v>486.33333333333337</v>
      </c>
      <c r="G57" s="36">
        <v>477.21666666666675</v>
      </c>
      <c r="H57" s="36">
        <v>520.31666666666683</v>
      </c>
      <c r="I57" s="36">
        <v>529.43333333333339</v>
      </c>
      <c r="J57" s="36">
        <v>541.86666666666679</v>
      </c>
      <c r="K57" s="31">
        <v>517</v>
      </c>
      <c r="L57" s="31">
        <v>495.45</v>
      </c>
      <c r="M57" s="31">
        <v>6.1772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3840.55</v>
      </c>
      <c r="D58" s="36">
        <v>3847.0666666666671</v>
      </c>
      <c r="E58" s="36">
        <v>3822.1333333333341</v>
      </c>
      <c r="F58" s="36">
        <v>3803.7166666666672</v>
      </c>
      <c r="G58" s="36">
        <v>3778.7833333333342</v>
      </c>
      <c r="H58" s="36">
        <v>3865.483333333334</v>
      </c>
      <c r="I58" s="36">
        <v>3890.4166666666674</v>
      </c>
      <c r="J58" s="36">
        <v>3908.8333333333339</v>
      </c>
      <c r="K58" s="31">
        <v>3872</v>
      </c>
      <c r="L58" s="31">
        <v>3828.65</v>
      </c>
      <c r="M58" s="31">
        <v>2.2673100000000002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1096.8</v>
      </c>
      <c r="D59" s="36">
        <v>1098.0666666666666</v>
      </c>
      <c r="E59" s="36">
        <v>1088.7333333333331</v>
      </c>
      <c r="F59" s="36">
        <v>1080.6666666666665</v>
      </c>
      <c r="G59" s="36">
        <v>1071.333333333333</v>
      </c>
      <c r="H59" s="36">
        <v>1106.1333333333332</v>
      </c>
      <c r="I59" s="36">
        <v>1115.4666666666667</v>
      </c>
      <c r="J59" s="36">
        <v>1123.5333333333333</v>
      </c>
      <c r="K59" s="31">
        <v>1107.4000000000001</v>
      </c>
      <c r="L59" s="31">
        <v>1090</v>
      </c>
      <c r="M59" s="31">
        <v>62.509430000000002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3033</v>
      </c>
      <c r="D60" s="36">
        <v>3048.5333333333333</v>
      </c>
      <c r="E60" s="36">
        <v>2994.4666666666667</v>
      </c>
      <c r="F60" s="36">
        <v>2955.9333333333334</v>
      </c>
      <c r="G60" s="36">
        <v>2901.8666666666668</v>
      </c>
      <c r="H60" s="36">
        <v>3087.0666666666666</v>
      </c>
      <c r="I60" s="36">
        <v>3141.1333333333332</v>
      </c>
      <c r="J60" s="36">
        <v>3179.6666666666665</v>
      </c>
      <c r="K60" s="31">
        <v>3102.6</v>
      </c>
      <c r="L60" s="31">
        <v>3010</v>
      </c>
      <c r="M60" s="31">
        <v>3.47187</v>
      </c>
      <c r="N60" s="1"/>
      <c r="O60" s="1"/>
    </row>
    <row r="61" spans="1:15" ht="12.75" customHeight="1">
      <c r="A61" s="33">
        <v>51</v>
      </c>
      <c r="B61" s="53" t="s">
        <v>831</v>
      </c>
      <c r="C61" s="31">
        <v>373.05</v>
      </c>
      <c r="D61" s="36">
        <v>375.5</v>
      </c>
      <c r="E61" s="36">
        <v>369.1</v>
      </c>
      <c r="F61" s="36">
        <v>365.15000000000003</v>
      </c>
      <c r="G61" s="36">
        <v>358.75000000000006</v>
      </c>
      <c r="H61" s="36">
        <v>379.45</v>
      </c>
      <c r="I61" s="36">
        <v>385.84999999999997</v>
      </c>
      <c r="J61" s="36">
        <v>389.79999999999995</v>
      </c>
      <c r="K61" s="31">
        <v>381.9</v>
      </c>
      <c r="L61" s="31">
        <v>371.55</v>
      </c>
      <c r="M61" s="31">
        <v>23.390540000000001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2276.8000000000002</v>
      </c>
      <c r="D62" s="36">
        <v>2277.6</v>
      </c>
      <c r="E62" s="36">
        <v>2206.1999999999998</v>
      </c>
      <c r="F62" s="36">
        <v>2135.6</v>
      </c>
      <c r="G62" s="36">
        <v>2064.1999999999998</v>
      </c>
      <c r="H62" s="36">
        <v>2348.1999999999998</v>
      </c>
      <c r="I62" s="36">
        <v>2419.6000000000004</v>
      </c>
      <c r="J62" s="36">
        <v>2490.1999999999998</v>
      </c>
      <c r="K62" s="31">
        <v>2349</v>
      </c>
      <c r="L62" s="31">
        <v>2207</v>
      </c>
      <c r="M62" s="31">
        <v>9.0188299999999995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8436.9500000000007</v>
      </c>
      <c r="D63" s="36">
        <v>8456.3333333333339</v>
      </c>
      <c r="E63" s="36">
        <v>8381.6666666666679</v>
      </c>
      <c r="F63" s="36">
        <v>8326.3833333333332</v>
      </c>
      <c r="G63" s="36">
        <v>8251.7166666666672</v>
      </c>
      <c r="H63" s="36">
        <v>8511.6166666666686</v>
      </c>
      <c r="I63" s="36">
        <v>8586.2833333333365</v>
      </c>
      <c r="J63" s="36">
        <v>8641.5666666666693</v>
      </c>
      <c r="K63" s="31">
        <v>8531</v>
      </c>
      <c r="L63" s="31">
        <v>8401.0499999999993</v>
      </c>
      <c r="M63" s="31">
        <v>3.4074900000000001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6697.85</v>
      </c>
      <c r="D64" s="36">
        <v>6683.1500000000005</v>
      </c>
      <c r="E64" s="36">
        <v>6647.3000000000011</v>
      </c>
      <c r="F64" s="36">
        <v>6596.7500000000009</v>
      </c>
      <c r="G64" s="36">
        <v>6560.9000000000015</v>
      </c>
      <c r="H64" s="36">
        <v>6733.7000000000007</v>
      </c>
      <c r="I64" s="36">
        <v>6769.5500000000011</v>
      </c>
      <c r="J64" s="36">
        <v>6820.1</v>
      </c>
      <c r="K64" s="31">
        <v>6719</v>
      </c>
      <c r="L64" s="31">
        <v>6632.6</v>
      </c>
      <c r="M64" s="31">
        <v>12.80311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1616.55</v>
      </c>
      <c r="D65" s="36">
        <v>1611.1499999999999</v>
      </c>
      <c r="E65" s="36">
        <v>1601.3999999999996</v>
      </c>
      <c r="F65" s="36">
        <v>1586.2499999999998</v>
      </c>
      <c r="G65" s="36">
        <v>1576.4999999999995</v>
      </c>
      <c r="H65" s="36">
        <v>1626.2999999999997</v>
      </c>
      <c r="I65" s="36">
        <v>1636.0500000000002</v>
      </c>
      <c r="J65" s="36">
        <v>1651.1999999999998</v>
      </c>
      <c r="K65" s="31">
        <v>1620.9</v>
      </c>
      <c r="L65" s="31">
        <v>1596</v>
      </c>
      <c r="M65" s="31">
        <v>11.99419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8755.7999999999993</v>
      </c>
      <c r="D66" s="36">
        <v>8704.9499999999989</v>
      </c>
      <c r="E66" s="36">
        <v>8609.8999999999978</v>
      </c>
      <c r="F66" s="36">
        <v>8463.9999999999982</v>
      </c>
      <c r="G66" s="36">
        <v>8368.9499999999971</v>
      </c>
      <c r="H66" s="36">
        <v>8850.8499999999985</v>
      </c>
      <c r="I66" s="36">
        <v>8945.8999999999978</v>
      </c>
      <c r="J66" s="36">
        <v>9091.7999999999993</v>
      </c>
      <c r="K66" s="31">
        <v>8800</v>
      </c>
      <c r="L66" s="31">
        <v>8559.0499999999993</v>
      </c>
      <c r="M66" s="31">
        <v>0.12322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2238.0500000000002</v>
      </c>
      <c r="D67" s="36">
        <v>2247.7333333333336</v>
      </c>
      <c r="E67" s="36">
        <v>2215.3166666666671</v>
      </c>
      <c r="F67" s="36">
        <v>2192.5833333333335</v>
      </c>
      <c r="G67" s="36">
        <v>2160.166666666667</v>
      </c>
      <c r="H67" s="36">
        <v>2270.4666666666672</v>
      </c>
      <c r="I67" s="36">
        <v>2302.8833333333332</v>
      </c>
      <c r="J67" s="36">
        <v>2325.6166666666672</v>
      </c>
      <c r="K67" s="31">
        <v>2280.15</v>
      </c>
      <c r="L67" s="31">
        <v>2225</v>
      </c>
      <c r="M67" s="31">
        <v>0.37834000000000001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2333.5</v>
      </c>
      <c r="D68" s="36">
        <v>2324.4</v>
      </c>
      <c r="E68" s="36">
        <v>2295.6000000000004</v>
      </c>
      <c r="F68" s="36">
        <v>2257.7000000000003</v>
      </c>
      <c r="G68" s="36">
        <v>2228.9000000000005</v>
      </c>
      <c r="H68" s="36">
        <v>2362.3000000000002</v>
      </c>
      <c r="I68" s="36">
        <v>2391.1000000000004</v>
      </c>
      <c r="J68" s="36">
        <v>2429</v>
      </c>
      <c r="K68" s="31">
        <v>2353.1999999999998</v>
      </c>
      <c r="L68" s="31">
        <v>2286.5</v>
      </c>
      <c r="M68" s="31">
        <v>3.0393599999999998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379.7</v>
      </c>
      <c r="D69" s="36">
        <v>380.90000000000003</v>
      </c>
      <c r="E69" s="36">
        <v>376.80000000000007</v>
      </c>
      <c r="F69" s="36">
        <v>373.90000000000003</v>
      </c>
      <c r="G69" s="36">
        <v>369.80000000000007</v>
      </c>
      <c r="H69" s="36">
        <v>383.80000000000007</v>
      </c>
      <c r="I69" s="36">
        <v>387.90000000000009</v>
      </c>
      <c r="J69" s="36">
        <v>390.80000000000007</v>
      </c>
      <c r="K69" s="31">
        <v>385</v>
      </c>
      <c r="L69" s="31">
        <v>378</v>
      </c>
      <c r="M69" s="31">
        <v>9.6582699999999999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208.25</v>
      </c>
      <c r="D70" s="36">
        <v>207.35</v>
      </c>
      <c r="E70" s="36">
        <v>205.35</v>
      </c>
      <c r="F70" s="36">
        <v>202.45</v>
      </c>
      <c r="G70" s="36">
        <v>200.45</v>
      </c>
      <c r="H70" s="36">
        <v>210.25</v>
      </c>
      <c r="I70" s="36">
        <v>212.25</v>
      </c>
      <c r="J70" s="36">
        <v>215.15</v>
      </c>
      <c r="K70" s="31">
        <v>209.35</v>
      </c>
      <c r="L70" s="31">
        <v>204.45</v>
      </c>
      <c r="M70" s="31">
        <v>136.07467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268.85000000000002</v>
      </c>
      <c r="D71" s="36">
        <v>271.43333333333334</v>
      </c>
      <c r="E71" s="36">
        <v>262.7166666666667</v>
      </c>
      <c r="F71" s="36">
        <v>256.58333333333337</v>
      </c>
      <c r="G71" s="36">
        <v>247.86666666666673</v>
      </c>
      <c r="H71" s="36">
        <v>277.56666666666666</v>
      </c>
      <c r="I71" s="36">
        <v>286.28333333333325</v>
      </c>
      <c r="J71" s="36">
        <v>292.41666666666663</v>
      </c>
      <c r="K71" s="31">
        <v>280.14999999999998</v>
      </c>
      <c r="L71" s="31">
        <v>265.3</v>
      </c>
      <c r="M71" s="31">
        <v>232.64483999999999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136.85</v>
      </c>
      <c r="D72" s="36">
        <v>137.86666666666667</v>
      </c>
      <c r="E72" s="36">
        <v>134.98333333333335</v>
      </c>
      <c r="F72" s="36">
        <v>133.11666666666667</v>
      </c>
      <c r="G72" s="36">
        <v>130.23333333333335</v>
      </c>
      <c r="H72" s="36">
        <v>139.73333333333335</v>
      </c>
      <c r="I72" s="36">
        <v>142.61666666666667</v>
      </c>
      <c r="J72" s="36">
        <v>144.48333333333335</v>
      </c>
      <c r="K72" s="31">
        <v>140.75</v>
      </c>
      <c r="L72" s="31">
        <v>136</v>
      </c>
      <c r="M72" s="31">
        <v>155.95124000000001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61.05</v>
      </c>
      <c r="D73" s="36">
        <v>61.483333333333327</v>
      </c>
      <c r="E73" s="36">
        <v>60.266666666666652</v>
      </c>
      <c r="F73" s="36">
        <v>59.483333333333327</v>
      </c>
      <c r="G73" s="36">
        <v>58.266666666666652</v>
      </c>
      <c r="H73" s="36">
        <v>62.266666666666652</v>
      </c>
      <c r="I73" s="36">
        <v>63.483333333333334</v>
      </c>
      <c r="J73" s="36">
        <v>64.266666666666652</v>
      </c>
      <c r="K73" s="31">
        <v>62.7</v>
      </c>
      <c r="L73" s="31">
        <v>60.7</v>
      </c>
      <c r="M73" s="31">
        <v>265.24063999999998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1426.5</v>
      </c>
      <c r="D74" s="36">
        <v>1425.75</v>
      </c>
      <c r="E74" s="36">
        <v>1418.5</v>
      </c>
      <c r="F74" s="36">
        <v>1410.5</v>
      </c>
      <c r="G74" s="36">
        <v>1403.25</v>
      </c>
      <c r="H74" s="36">
        <v>1433.75</v>
      </c>
      <c r="I74" s="36">
        <v>1441</v>
      </c>
      <c r="J74" s="36">
        <v>1449</v>
      </c>
      <c r="K74" s="31">
        <v>1433</v>
      </c>
      <c r="L74" s="31">
        <v>1417.75</v>
      </c>
      <c r="M74" s="31">
        <v>2.3123300000000002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5927.3</v>
      </c>
      <c r="D75" s="36">
        <v>5956.5</v>
      </c>
      <c r="E75" s="36">
        <v>5870.8</v>
      </c>
      <c r="F75" s="36">
        <v>5814.3</v>
      </c>
      <c r="G75" s="36">
        <v>5728.6</v>
      </c>
      <c r="H75" s="36">
        <v>6013</v>
      </c>
      <c r="I75" s="36">
        <v>6098.7000000000007</v>
      </c>
      <c r="J75" s="36">
        <v>6155.2</v>
      </c>
      <c r="K75" s="31">
        <v>6042.2</v>
      </c>
      <c r="L75" s="31">
        <v>5900</v>
      </c>
      <c r="M75" s="31">
        <v>5.2609999999999997E-2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571.9</v>
      </c>
      <c r="D76" s="36">
        <v>568.93333333333328</v>
      </c>
      <c r="E76" s="36">
        <v>565.01666666666654</v>
      </c>
      <c r="F76" s="36">
        <v>558.13333333333321</v>
      </c>
      <c r="G76" s="36">
        <v>554.21666666666647</v>
      </c>
      <c r="H76" s="36">
        <v>575.81666666666661</v>
      </c>
      <c r="I76" s="36">
        <v>579.73333333333335</v>
      </c>
      <c r="J76" s="36">
        <v>586.61666666666667</v>
      </c>
      <c r="K76" s="31">
        <v>572.85</v>
      </c>
      <c r="L76" s="31">
        <v>562.04999999999995</v>
      </c>
      <c r="M76" s="31">
        <v>8.7731899999999996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1787.25</v>
      </c>
      <c r="D77" s="36">
        <v>1786.3999999999999</v>
      </c>
      <c r="E77" s="36">
        <v>1753.8499999999997</v>
      </c>
      <c r="F77" s="36">
        <v>1720.4499999999998</v>
      </c>
      <c r="G77" s="36">
        <v>1687.8999999999996</v>
      </c>
      <c r="H77" s="36">
        <v>1819.7999999999997</v>
      </c>
      <c r="I77" s="36">
        <v>1852.35</v>
      </c>
      <c r="J77" s="36">
        <v>1885.7499999999998</v>
      </c>
      <c r="K77" s="31">
        <v>1818.95</v>
      </c>
      <c r="L77" s="31">
        <v>1753</v>
      </c>
      <c r="M77" s="31">
        <v>13.20561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205.3</v>
      </c>
      <c r="D78" s="36">
        <v>202.75</v>
      </c>
      <c r="E78" s="36">
        <v>198.5</v>
      </c>
      <c r="F78" s="36">
        <v>191.7</v>
      </c>
      <c r="G78" s="36">
        <v>187.45</v>
      </c>
      <c r="H78" s="36">
        <v>209.55</v>
      </c>
      <c r="I78" s="36">
        <v>213.8</v>
      </c>
      <c r="J78" s="36">
        <v>220.60000000000002</v>
      </c>
      <c r="K78" s="31">
        <v>207</v>
      </c>
      <c r="L78" s="31">
        <v>195.95</v>
      </c>
      <c r="M78" s="31">
        <v>761.79371000000003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1132.0999999999999</v>
      </c>
      <c r="D79" s="36">
        <v>1134.2166666666665</v>
      </c>
      <c r="E79" s="36">
        <v>1122.883333333333</v>
      </c>
      <c r="F79" s="36">
        <v>1113.6666666666665</v>
      </c>
      <c r="G79" s="36">
        <v>1102.333333333333</v>
      </c>
      <c r="H79" s="36">
        <v>1143.4333333333329</v>
      </c>
      <c r="I79" s="36">
        <v>1154.7666666666664</v>
      </c>
      <c r="J79" s="36">
        <v>1163.9833333333329</v>
      </c>
      <c r="K79" s="31">
        <v>1145.55</v>
      </c>
      <c r="L79" s="31">
        <v>1125</v>
      </c>
      <c r="M79" s="31">
        <v>4.4360099999999996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229.6</v>
      </c>
      <c r="D80" s="36">
        <v>230.61666666666667</v>
      </c>
      <c r="E80" s="36">
        <v>227.48333333333335</v>
      </c>
      <c r="F80" s="36">
        <v>225.36666666666667</v>
      </c>
      <c r="G80" s="36">
        <v>222.23333333333335</v>
      </c>
      <c r="H80" s="36">
        <v>232.73333333333335</v>
      </c>
      <c r="I80" s="36">
        <v>235.86666666666667</v>
      </c>
      <c r="J80" s="36">
        <v>237.98333333333335</v>
      </c>
      <c r="K80" s="31">
        <v>233.75</v>
      </c>
      <c r="L80" s="31">
        <v>228.5</v>
      </c>
      <c r="M80" s="31">
        <v>214.63226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617.95000000000005</v>
      </c>
      <c r="D81" s="36">
        <v>620.9</v>
      </c>
      <c r="E81" s="36">
        <v>612.29999999999995</v>
      </c>
      <c r="F81" s="36">
        <v>606.65</v>
      </c>
      <c r="G81" s="36">
        <v>598.04999999999995</v>
      </c>
      <c r="H81" s="36">
        <v>626.54999999999995</v>
      </c>
      <c r="I81" s="36">
        <v>635.15000000000009</v>
      </c>
      <c r="J81" s="36">
        <v>640.79999999999995</v>
      </c>
      <c r="K81" s="31">
        <v>629.5</v>
      </c>
      <c r="L81" s="31">
        <v>615.25</v>
      </c>
      <c r="M81" s="31">
        <v>62.823450000000001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1125.75</v>
      </c>
      <c r="D82" s="36">
        <v>1124.3</v>
      </c>
      <c r="E82" s="36">
        <v>1116.75</v>
      </c>
      <c r="F82" s="36">
        <v>1107.75</v>
      </c>
      <c r="G82" s="36">
        <v>1100.2</v>
      </c>
      <c r="H82" s="36">
        <v>1133.3</v>
      </c>
      <c r="I82" s="36">
        <v>1140.8499999999997</v>
      </c>
      <c r="J82" s="36">
        <v>1149.8499999999999</v>
      </c>
      <c r="K82" s="31">
        <v>1131.8499999999999</v>
      </c>
      <c r="L82" s="31">
        <v>1115.3</v>
      </c>
      <c r="M82" s="31">
        <v>67.098439999999997</v>
      </c>
      <c r="N82" s="1"/>
      <c r="O82" s="1"/>
    </row>
    <row r="83" spans="1:15" ht="12.75" customHeight="1">
      <c r="A83" s="33">
        <v>73</v>
      </c>
      <c r="B83" s="53" t="s">
        <v>830</v>
      </c>
      <c r="C83" s="31">
        <v>527.75</v>
      </c>
      <c r="D83" s="36">
        <v>528.18333333333328</v>
      </c>
      <c r="E83" s="36">
        <v>524.36666666666656</v>
      </c>
      <c r="F83" s="36">
        <v>520.98333333333323</v>
      </c>
      <c r="G83" s="36">
        <v>517.16666666666652</v>
      </c>
      <c r="H83" s="36">
        <v>531.56666666666661</v>
      </c>
      <c r="I83" s="36">
        <v>535.38333333333344</v>
      </c>
      <c r="J83" s="36">
        <v>538.76666666666665</v>
      </c>
      <c r="K83" s="31">
        <v>532</v>
      </c>
      <c r="L83" s="31">
        <v>524.79999999999995</v>
      </c>
      <c r="M83" s="31">
        <v>2.85555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273.05</v>
      </c>
      <c r="D84" s="36">
        <v>272.71666666666664</v>
      </c>
      <c r="E84" s="36">
        <v>270.43333333333328</v>
      </c>
      <c r="F84" s="36">
        <v>267.81666666666666</v>
      </c>
      <c r="G84" s="36">
        <v>265.5333333333333</v>
      </c>
      <c r="H84" s="36">
        <v>275.33333333333326</v>
      </c>
      <c r="I84" s="36">
        <v>277.61666666666667</v>
      </c>
      <c r="J84" s="36">
        <v>280.23333333333323</v>
      </c>
      <c r="K84" s="31">
        <v>275</v>
      </c>
      <c r="L84" s="31">
        <v>270.10000000000002</v>
      </c>
      <c r="M84" s="31">
        <v>47.63062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1695.2</v>
      </c>
      <c r="D85" s="36">
        <v>1704.4333333333334</v>
      </c>
      <c r="E85" s="36">
        <v>1676.7166666666667</v>
      </c>
      <c r="F85" s="36">
        <v>1658.2333333333333</v>
      </c>
      <c r="G85" s="36">
        <v>1630.5166666666667</v>
      </c>
      <c r="H85" s="36">
        <v>1722.9166666666667</v>
      </c>
      <c r="I85" s="36">
        <v>1750.6333333333334</v>
      </c>
      <c r="J85" s="36">
        <v>1769.1166666666668</v>
      </c>
      <c r="K85" s="31">
        <v>1732.15</v>
      </c>
      <c r="L85" s="31">
        <v>1685.95</v>
      </c>
      <c r="M85" s="31">
        <v>0.91291999999999995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810.15</v>
      </c>
      <c r="D86" s="36">
        <v>817.80000000000007</v>
      </c>
      <c r="E86" s="36">
        <v>799.60000000000014</v>
      </c>
      <c r="F86" s="36">
        <v>789.05000000000007</v>
      </c>
      <c r="G86" s="36">
        <v>770.85000000000014</v>
      </c>
      <c r="H86" s="36">
        <v>828.35000000000014</v>
      </c>
      <c r="I86" s="36">
        <v>846.55000000000018</v>
      </c>
      <c r="J86" s="36">
        <v>857.10000000000014</v>
      </c>
      <c r="K86" s="31">
        <v>836</v>
      </c>
      <c r="L86" s="31">
        <v>807.25</v>
      </c>
      <c r="M86" s="31">
        <v>23.79477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6245.55</v>
      </c>
      <c r="D87" s="36">
        <v>6239.666666666667</v>
      </c>
      <c r="E87" s="36">
        <v>6210.8833333333341</v>
      </c>
      <c r="F87" s="36">
        <v>6176.2166666666672</v>
      </c>
      <c r="G87" s="36">
        <v>6147.4333333333343</v>
      </c>
      <c r="H87" s="36">
        <v>6274.3333333333339</v>
      </c>
      <c r="I87" s="36">
        <v>6303.1166666666668</v>
      </c>
      <c r="J87" s="36">
        <v>6337.7833333333338</v>
      </c>
      <c r="K87" s="31">
        <v>6268.45</v>
      </c>
      <c r="L87" s="31">
        <v>6205</v>
      </c>
      <c r="M87" s="31">
        <v>7.2959999999999997E-2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1293.75</v>
      </c>
      <c r="D88" s="36">
        <v>1290.3</v>
      </c>
      <c r="E88" s="36">
        <v>1281.0999999999999</v>
      </c>
      <c r="F88" s="36">
        <v>1268.45</v>
      </c>
      <c r="G88" s="36">
        <v>1259.25</v>
      </c>
      <c r="H88" s="36">
        <v>1302.9499999999998</v>
      </c>
      <c r="I88" s="36">
        <v>1312.15</v>
      </c>
      <c r="J88" s="36">
        <v>1324.7999999999997</v>
      </c>
      <c r="K88" s="31">
        <v>1299.5</v>
      </c>
      <c r="L88" s="31">
        <v>1277.6500000000001</v>
      </c>
      <c r="M88" s="31">
        <v>1.96899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1731</v>
      </c>
      <c r="D89" s="36">
        <v>1736.9833333333333</v>
      </c>
      <c r="E89" s="36">
        <v>1704.0166666666667</v>
      </c>
      <c r="F89" s="36">
        <v>1677.0333333333333</v>
      </c>
      <c r="G89" s="36">
        <v>1644.0666666666666</v>
      </c>
      <c r="H89" s="36">
        <v>1763.9666666666667</v>
      </c>
      <c r="I89" s="36">
        <v>1796.9333333333334</v>
      </c>
      <c r="J89" s="36">
        <v>1823.9166666666667</v>
      </c>
      <c r="K89" s="31">
        <v>1769.95</v>
      </c>
      <c r="L89" s="31">
        <v>1710</v>
      </c>
      <c r="M89" s="31">
        <v>1.0500799999999999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554.79999999999995</v>
      </c>
      <c r="D90" s="36">
        <v>557.93333333333328</v>
      </c>
      <c r="E90" s="36">
        <v>548.96666666666658</v>
      </c>
      <c r="F90" s="36">
        <v>543.13333333333333</v>
      </c>
      <c r="G90" s="36">
        <v>534.16666666666663</v>
      </c>
      <c r="H90" s="36">
        <v>563.76666666666654</v>
      </c>
      <c r="I90" s="36">
        <v>572.73333333333323</v>
      </c>
      <c r="J90" s="36">
        <v>578.56666666666649</v>
      </c>
      <c r="K90" s="31">
        <v>566.9</v>
      </c>
      <c r="L90" s="31">
        <v>552.1</v>
      </c>
      <c r="M90" s="31">
        <v>4.1224999999999996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28279.9</v>
      </c>
      <c r="D91" s="36">
        <v>28351.95</v>
      </c>
      <c r="E91" s="36">
        <v>27993</v>
      </c>
      <c r="F91" s="36">
        <v>27706.1</v>
      </c>
      <c r="G91" s="36">
        <v>27347.149999999998</v>
      </c>
      <c r="H91" s="36">
        <v>28638.850000000002</v>
      </c>
      <c r="I91" s="36">
        <v>28997.800000000007</v>
      </c>
      <c r="J91" s="36">
        <v>29284.700000000004</v>
      </c>
      <c r="K91" s="31">
        <v>28710.9</v>
      </c>
      <c r="L91" s="31">
        <v>28065.05</v>
      </c>
      <c r="M91" s="31">
        <v>0.42212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1003.5</v>
      </c>
      <c r="D92" s="36">
        <v>1002.0500000000001</v>
      </c>
      <c r="E92" s="36">
        <v>994.10000000000014</v>
      </c>
      <c r="F92" s="36">
        <v>984.7</v>
      </c>
      <c r="G92" s="36">
        <v>976.75000000000011</v>
      </c>
      <c r="H92" s="36">
        <v>1011.4500000000002</v>
      </c>
      <c r="I92" s="36">
        <v>1019.4000000000002</v>
      </c>
      <c r="J92" s="36">
        <v>1028.8000000000002</v>
      </c>
      <c r="K92" s="31">
        <v>1010</v>
      </c>
      <c r="L92" s="31">
        <v>992.65</v>
      </c>
      <c r="M92" s="31">
        <v>2.1807400000000001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18.2</v>
      </c>
      <c r="D93" s="36">
        <v>18.183333333333334</v>
      </c>
      <c r="E93" s="36">
        <v>18.016666666666666</v>
      </c>
      <c r="F93" s="36">
        <v>17.833333333333332</v>
      </c>
      <c r="G93" s="36">
        <v>17.666666666666664</v>
      </c>
      <c r="H93" s="36">
        <v>18.366666666666667</v>
      </c>
      <c r="I93" s="36">
        <v>18.533333333333331</v>
      </c>
      <c r="J93" s="36">
        <v>18.716666666666669</v>
      </c>
      <c r="K93" s="31">
        <v>18.350000000000001</v>
      </c>
      <c r="L93" s="31">
        <v>18</v>
      </c>
      <c r="M93" s="31">
        <v>182.92037999999999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4936.3500000000004</v>
      </c>
      <c r="D94" s="36">
        <v>4939.6166666666668</v>
      </c>
      <c r="E94" s="36">
        <v>4908.8333333333339</v>
      </c>
      <c r="F94" s="36">
        <v>4881.3166666666675</v>
      </c>
      <c r="G94" s="36">
        <v>4850.5333333333347</v>
      </c>
      <c r="H94" s="36">
        <v>4967.1333333333332</v>
      </c>
      <c r="I94" s="36">
        <v>4997.9166666666661</v>
      </c>
      <c r="J94" s="36">
        <v>5025.4333333333325</v>
      </c>
      <c r="K94" s="31">
        <v>4970.3999999999996</v>
      </c>
      <c r="L94" s="31">
        <v>4912.1000000000004</v>
      </c>
      <c r="M94" s="31">
        <v>1.1591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1826.3</v>
      </c>
      <c r="D95" s="36">
        <v>1833.7666666666667</v>
      </c>
      <c r="E95" s="36">
        <v>1812.5333333333333</v>
      </c>
      <c r="F95" s="36">
        <v>1798.7666666666667</v>
      </c>
      <c r="G95" s="36">
        <v>1777.5333333333333</v>
      </c>
      <c r="H95" s="36">
        <v>1847.5333333333333</v>
      </c>
      <c r="I95" s="36">
        <v>1868.7666666666664</v>
      </c>
      <c r="J95" s="36">
        <v>1882.5333333333333</v>
      </c>
      <c r="K95" s="31">
        <v>1855</v>
      </c>
      <c r="L95" s="31">
        <v>1820</v>
      </c>
      <c r="M95" s="31">
        <v>0.59330000000000005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636.75</v>
      </c>
      <c r="D96" s="36">
        <v>638.18333333333328</v>
      </c>
      <c r="E96" s="36">
        <v>632.36666666666656</v>
      </c>
      <c r="F96" s="36">
        <v>627.98333333333323</v>
      </c>
      <c r="G96" s="36">
        <v>622.16666666666652</v>
      </c>
      <c r="H96" s="36">
        <v>642.56666666666661</v>
      </c>
      <c r="I96" s="36">
        <v>648.38333333333344</v>
      </c>
      <c r="J96" s="36">
        <v>652.76666666666665</v>
      </c>
      <c r="K96" s="31">
        <v>644</v>
      </c>
      <c r="L96" s="31">
        <v>633.79999999999995</v>
      </c>
      <c r="M96" s="31">
        <v>0.65724000000000005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129.35</v>
      </c>
      <c r="D97" s="36">
        <v>129.76666666666665</v>
      </c>
      <c r="E97" s="36">
        <v>128.58333333333331</v>
      </c>
      <c r="F97" s="36">
        <v>127.81666666666666</v>
      </c>
      <c r="G97" s="36">
        <v>126.63333333333333</v>
      </c>
      <c r="H97" s="36">
        <v>130.5333333333333</v>
      </c>
      <c r="I97" s="36">
        <v>131.71666666666664</v>
      </c>
      <c r="J97" s="36">
        <v>132.48333333333329</v>
      </c>
      <c r="K97" s="31">
        <v>130.94999999999999</v>
      </c>
      <c r="L97" s="31">
        <v>129</v>
      </c>
      <c r="M97" s="31">
        <v>20.445730000000001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433.7</v>
      </c>
      <c r="D98" s="36">
        <v>431.06666666666666</v>
      </c>
      <c r="E98" s="36">
        <v>427.63333333333333</v>
      </c>
      <c r="F98" s="36">
        <v>421.56666666666666</v>
      </c>
      <c r="G98" s="36">
        <v>418.13333333333333</v>
      </c>
      <c r="H98" s="36">
        <v>437.13333333333333</v>
      </c>
      <c r="I98" s="36">
        <v>440.56666666666661</v>
      </c>
      <c r="J98" s="36">
        <v>446.63333333333333</v>
      </c>
      <c r="K98" s="31">
        <v>434.5</v>
      </c>
      <c r="L98" s="31">
        <v>425</v>
      </c>
      <c r="M98" s="31">
        <v>25.926729999999999</v>
      </c>
      <c r="N98" s="1"/>
      <c r="O98" s="1"/>
    </row>
    <row r="99" spans="1:15" ht="12.75" customHeight="1">
      <c r="A99" s="33">
        <v>89</v>
      </c>
      <c r="B99" s="53" t="s">
        <v>826</v>
      </c>
      <c r="C99" s="31">
        <v>470.1</v>
      </c>
      <c r="D99" s="36">
        <v>470.11666666666662</v>
      </c>
      <c r="E99" s="36">
        <v>466.28333333333325</v>
      </c>
      <c r="F99" s="36">
        <v>462.46666666666664</v>
      </c>
      <c r="G99" s="36">
        <v>458.63333333333327</v>
      </c>
      <c r="H99" s="36">
        <v>473.93333333333322</v>
      </c>
      <c r="I99" s="36">
        <v>477.76666666666659</v>
      </c>
      <c r="J99" s="36">
        <v>481.5833333333332</v>
      </c>
      <c r="K99" s="31">
        <v>473.95</v>
      </c>
      <c r="L99" s="31">
        <v>466.3</v>
      </c>
      <c r="M99" s="31">
        <v>4.8314300000000001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4905.25</v>
      </c>
      <c r="D100" s="36">
        <v>4928.2833333333338</v>
      </c>
      <c r="E100" s="36">
        <v>4871.9666666666672</v>
      </c>
      <c r="F100" s="36">
        <v>4838.6833333333334</v>
      </c>
      <c r="G100" s="36">
        <v>4782.3666666666668</v>
      </c>
      <c r="H100" s="36">
        <v>4961.5666666666675</v>
      </c>
      <c r="I100" s="36">
        <v>5017.883333333335</v>
      </c>
      <c r="J100" s="36">
        <v>5051.1666666666679</v>
      </c>
      <c r="K100" s="31">
        <v>4984.6000000000004</v>
      </c>
      <c r="L100" s="31">
        <v>4895</v>
      </c>
      <c r="M100" s="31">
        <v>0.34499999999999997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358.75</v>
      </c>
      <c r="D101" s="36">
        <v>360.34999999999997</v>
      </c>
      <c r="E101" s="36">
        <v>354.69999999999993</v>
      </c>
      <c r="F101" s="36">
        <v>350.65</v>
      </c>
      <c r="G101" s="36">
        <v>344.99999999999994</v>
      </c>
      <c r="H101" s="36">
        <v>364.39999999999992</v>
      </c>
      <c r="I101" s="36">
        <v>370.0499999999999</v>
      </c>
      <c r="J101" s="36">
        <v>374.09999999999991</v>
      </c>
      <c r="K101" s="31">
        <v>366</v>
      </c>
      <c r="L101" s="31">
        <v>356.3</v>
      </c>
      <c r="M101" s="31">
        <v>1.0707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248.05</v>
      </c>
      <c r="D102" s="36">
        <v>251.36666666666667</v>
      </c>
      <c r="E102" s="36">
        <v>243.83333333333337</v>
      </c>
      <c r="F102" s="36">
        <v>239.6166666666667</v>
      </c>
      <c r="G102" s="36">
        <v>232.0833333333334</v>
      </c>
      <c r="H102" s="36">
        <v>255.58333333333334</v>
      </c>
      <c r="I102" s="36">
        <v>263.11666666666667</v>
      </c>
      <c r="J102" s="36">
        <v>267.33333333333331</v>
      </c>
      <c r="K102" s="31">
        <v>258.89999999999998</v>
      </c>
      <c r="L102" s="31">
        <v>247.15</v>
      </c>
      <c r="M102" s="31">
        <v>25.303740000000001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799.65</v>
      </c>
      <c r="D103" s="36">
        <v>802.83333333333337</v>
      </c>
      <c r="E103" s="36">
        <v>793.81666666666672</v>
      </c>
      <c r="F103" s="36">
        <v>787.98333333333335</v>
      </c>
      <c r="G103" s="36">
        <v>778.9666666666667</v>
      </c>
      <c r="H103" s="36">
        <v>808.66666666666674</v>
      </c>
      <c r="I103" s="36">
        <v>817.68333333333339</v>
      </c>
      <c r="J103" s="36">
        <v>823.51666666666677</v>
      </c>
      <c r="K103" s="31">
        <v>811.85</v>
      </c>
      <c r="L103" s="31">
        <v>797</v>
      </c>
      <c r="M103" s="31">
        <v>4.4543799999999996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580.45000000000005</v>
      </c>
      <c r="D104" s="36">
        <v>585.80000000000007</v>
      </c>
      <c r="E104" s="36">
        <v>572.80000000000018</v>
      </c>
      <c r="F104" s="36">
        <v>565.15000000000009</v>
      </c>
      <c r="G104" s="36">
        <v>552.1500000000002</v>
      </c>
      <c r="H104" s="36">
        <v>593.45000000000016</v>
      </c>
      <c r="I104" s="36">
        <v>606.44999999999993</v>
      </c>
      <c r="J104" s="36">
        <v>614.10000000000014</v>
      </c>
      <c r="K104" s="31">
        <v>598.79999999999995</v>
      </c>
      <c r="L104" s="31">
        <v>578.15</v>
      </c>
      <c r="M104" s="31">
        <v>164.51936000000001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963.05</v>
      </c>
      <c r="D105" s="36">
        <v>963.56666666666661</v>
      </c>
      <c r="E105" s="36">
        <v>956.43333333333317</v>
      </c>
      <c r="F105" s="36">
        <v>949.81666666666661</v>
      </c>
      <c r="G105" s="36">
        <v>942.68333333333317</v>
      </c>
      <c r="H105" s="36">
        <v>970.18333333333317</v>
      </c>
      <c r="I105" s="36">
        <v>977.31666666666661</v>
      </c>
      <c r="J105" s="36">
        <v>983.93333333333317</v>
      </c>
      <c r="K105" s="31">
        <v>970.7</v>
      </c>
      <c r="L105" s="31">
        <v>956.95</v>
      </c>
      <c r="M105" s="31">
        <v>0.86933000000000005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1090.45</v>
      </c>
      <c r="D106" s="36">
        <v>1091.8166666666668</v>
      </c>
      <c r="E106" s="36">
        <v>1081.7333333333336</v>
      </c>
      <c r="F106" s="36">
        <v>1073.0166666666667</v>
      </c>
      <c r="G106" s="36">
        <v>1062.9333333333334</v>
      </c>
      <c r="H106" s="36">
        <v>1100.5333333333338</v>
      </c>
      <c r="I106" s="36">
        <v>1110.6166666666672</v>
      </c>
      <c r="J106" s="36">
        <v>1119.3333333333339</v>
      </c>
      <c r="K106" s="31">
        <v>1101.9000000000001</v>
      </c>
      <c r="L106" s="31">
        <v>1083.0999999999999</v>
      </c>
      <c r="M106" s="31">
        <v>0.83916999999999997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204.3</v>
      </c>
      <c r="D107" s="36">
        <v>203.76666666666668</v>
      </c>
      <c r="E107" s="36">
        <v>202.13333333333335</v>
      </c>
      <c r="F107" s="36">
        <v>199.96666666666667</v>
      </c>
      <c r="G107" s="36">
        <v>198.33333333333334</v>
      </c>
      <c r="H107" s="36">
        <v>205.93333333333337</v>
      </c>
      <c r="I107" s="36">
        <v>207.56666666666669</v>
      </c>
      <c r="J107" s="36">
        <v>209.73333333333338</v>
      </c>
      <c r="K107" s="31">
        <v>205.4</v>
      </c>
      <c r="L107" s="31">
        <v>201.6</v>
      </c>
      <c r="M107" s="31">
        <v>33.594380000000001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2916.35</v>
      </c>
      <c r="D108" s="36">
        <v>2933.85</v>
      </c>
      <c r="E108" s="36">
        <v>2873.95</v>
      </c>
      <c r="F108" s="36">
        <v>2831.5499999999997</v>
      </c>
      <c r="G108" s="36">
        <v>2771.6499999999996</v>
      </c>
      <c r="H108" s="36">
        <v>2976.25</v>
      </c>
      <c r="I108" s="36">
        <v>3036.1500000000005</v>
      </c>
      <c r="J108" s="36">
        <v>3078.55</v>
      </c>
      <c r="K108" s="31">
        <v>2993.75</v>
      </c>
      <c r="L108" s="31">
        <v>2891.45</v>
      </c>
      <c r="M108" s="31">
        <v>3.1160600000000001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65.75</v>
      </c>
      <c r="D109" s="36">
        <v>66.166666666666671</v>
      </c>
      <c r="E109" s="36">
        <v>64.983333333333348</v>
      </c>
      <c r="F109" s="36">
        <v>64.216666666666683</v>
      </c>
      <c r="G109" s="36">
        <v>63.03333333333336</v>
      </c>
      <c r="H109" s="36">
        <v>66.933333333333337</v>
      </c>
      <c r="I109" s="36">
        <v>68.116666666666646</v>
      </c>
      <c r="J109" s="36">
        <v>68.883333333333326</v>
      </c>
      <c r="K109" s="31">
        <v>67.349999999999994</v>
      </c>
      <c r="L109" s="31">
        <v>65.400000000000006</v>
      </c>
      <c r="M109" s="31">
        <v>144.82043999999999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1859.55</v>
      </c>
      <c r="D110" s="36">
        <v>1850.6499999999999</v>
      </c>
      <c r="E110" s="36">
        <v>1823.5999999999997</v>
      </c>
      <c r="F110" s="36">
        <v>1787.6499999999999</v>
      </c>
      <c r="G110" s="36">
        <v>1760.5999999999997</v>
      </c>
      <c r="H110" s="36">
        <v>1886.5999999999997</v>
      </c>
      <c r="I110" s="36">
        <v>1913.6499999999999</v>
      </c>
      <c r="J110" s="36">
        <v>1949.5999999999997</v>
      </c>
      <c r="K110" s="31">
        <v>1877.7</v>
      </c>
      <c r="L110" s="31">
        <v>1814.7</v>
      </c>
      <c r="M110" s="31">
        <v>9.5763800000000003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720.6</v>
      </c>
      <c r="D111" s="36">
        <v>723.69999999999993</v>
      </c>
      <c r="E111" s="36">
        <v>715.14999999999986</v>
      </c>
      <c r="F111" s="36">
        <v>709.69999999999993</v>
      </c>
      <c r="G111" s="36">
        <v>701.14999999999986</v>
      </c>
      <c r="H111" s="36">
        <v>729.14999999999986</v>
      </c>
      <c r="I111" s="36">
        <v>737.69999999999982</v>
      </c>
      <c r="J111" s="36">
        <v>743.14999999999986</v>
      </c>
      <c r="K111" s="31">
        <v>732.25</v>
      </c>
      <c r="L111" s="31">
        <v>718.25</v>
      </c>
      <c r="M111" s="31">
        <v>0.54279999999999995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1432.8</v>
      </c>
      <c r="D112" s="36">
        <v>1431.4166666666667</v>
      </c>
      <c r="E112" s="36">
        <v>1415.5833333333335</v>
      </c>
      <c r="F112" s="36">
        <v>1398.3666666666668</v>
      </c>
      <c r="G112" s="36">
        <v>1382.5333333333335</v>
      </c>
      <c r="H112" s="36">
        <v>1448.6333333333334</v>
      </c>
      <c r="I112" s="36">
        <v>1464.4666666666669</v>
      </c>
      <c r="J112" s="36">
        <v>1481.6833333333334</v>
      </c>
      <c r="K112" s="31">
        <v>1447.25</v>
      </c>
      <c r="L112" s="31">
        <v>1414.2</v>
      </c>
      <c r="M112" s="31">
        <v>0.60263999999999995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7449.75</v>
      </c>
      <c r="D113" s="36">
        <v>7480.5666666666666</v>
      </c>
      <c r="E113" s="36">
        <v>7381.2333333333336</v>
      </c>
      <c r="F113" s="36">
        <v>7312.7166666666672</v>
      </c>
      <c r="G113" s="36">
        <v>7213.3833333333341</v>
      </c>
      <c r="H113" s="36">
        <v>7549.083333333333</v>
      </c>
      <c r="I113" s="36">
        <v>7648.416666666667</v>
      </c>
      <c r="J113" s="36">
        <v>7716.9333333333325</v>
      </c>
      <c r="K113" s="31">
        <v>7579.9</v>
      </c>
      <c r="L113" s="31">
        <v>7412.05</v>
      </c>
      <c r="M113" s="31">
        <v>0.26196000000000003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862.8</v>
      </c>
      <c r="D114" s="36">
        <v>855.5333333333333</v>
      </c>
      <c r="E114" s="36">
        <v>842.26666666666665</v>
      </c>
      <c r="F114" s="36">
        <v>821.73333333333335</v>
      </c>
      <c r="G114" s="36">
        <v>808.4666666666667</v>
      </c>
      <c r="H114" s="36">
        <v>876.06666666666661</v>
      </c>
      <c r="I114" s="36">
        <v>889.33333333333326</v>
      </c>
      <c r="J114" s="36">
        <v>909.86666666666656</v>
      </c>
      <c r="K114" s="31">
        <v>868.8</v>
      </c>
      <c r="L114" s="31">
        <v>835</v>
      </c>
      <c r="M114" s="31">
        <v>1.8468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367.6</v>
      </c>
      <c r="D115" s="36">
        <v>369.08333333333331</v>
      </c>
      <c r="E115" s="36">
        <v>364.86666666666662</v>
      </c>
      <c r="F115" s="36">
        <v>362.13333333333333</v>
      </c>
      <c r="G115" s="36">
        <v>357.91666666666663</v>
      </c>
      <c r="H115" s="36">
        <v>371.81666666666661</v>
      </c>
      <c r="I115" s="36">
        <v>376.0333333333333</v>
      </c>
      <c r="J115" s="36">
        <v>378.76666666666659</v>
      </c>
      <c r="K115" s="31">
        <v>373.3</v>
      </c>
      <c r="L115" s="31">
        <v>366.35</v>
      </c>
      <c r="M115" s="31">
        <v>9.34971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468.7</v>
      </c>
      <c r="D116" s="36">
        <v>469.54999999999995</v>
      </c>
      <c r="E116" s="36">
        <v>465.19999999999993</v>
      </c>
      <c r="F116" s="36">
        <v>461.7</v>
      </c>
      <c r="G116" s="36">
        <v>457.34999999999997</v>
      </c>
      <c r="H116" s="36">
        <v>473.0499999999999</v>
      </c>
      <c r="I116" s="36">
        <v>477.39999999999992</v>
      </c>
      <c r="J116" s="36">
        <v>480.89999999999986</v>
      </c>
      <c r="K116" s="31">
        <v>473.9</v>
      </c>
      <c r="L116" s="31">
        <v>466.05</v>
      </c>
      <c r="M116" s="31">
        <v>0.65025999999999995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1045.2</v>
      </c>
      <c r="D117" s="36">
        <v>1043.95</v>
      </c>
      <c r="E117" s="36">
        <v>1031.25</v>
      </c>
      <c r="F117" s="36">
        <v>1017.3</v>
      </c>
      <c r="G117" s="36">
        <v>1004.5999999999999</v>
      </c>
      <c r="H117" s="36">
        <v>1057.9000000000001</v>
      </c>
      <c r="I117" s="36">
        <v>1070.6000000000004</v>
      </c>
      <c r="J117" s="36">
        <v>1084.5500000000002</v>
      </c>
      <c r="K117" s="31">
        <v>1056.6500000000001</v>
      </c>
      <c r="L117" s="31">
        <v>1030</v>
      </c>
      <c r="M117" s="31">
        <v>0.64739999999999998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1105.4000000000001</v>
      </c>
      <c r="D118" s="36">
        <v>1098.0666666666668</v>
      </c>
      <c r="E118" s="36">
        <v>1086.4333333333336</v>
      </c>
      <c r="F118" s="36">
        <v>1067.4666666666667</v>
      </c>
      <c r="G118" s="36">
        <v>1055.8333333333335</v>
      </c>
      <c r="H118" s="36">
        <v>1117.0333333333338</v>
      </c>
      <c r="I118" s="36">
        <v>1128.666666666667</v>
      </c>
      <c r="J118" s="36">
        <v>1147.6333333333339</v>
      </c>
      <c r="K118" s="31">
        <v>1109.7</v>
      </c>
      <c r="L118" s="31">
        <v>1079.0999999999999</v>
      </c>
      <c r="M118" s="31">
        <v>16.87284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1466.4</v>
      </c>
      <c r="D119" s="36">
        <v>1466.1666666666667</v>
      </c>
      <c r="E119" s="36">
        <v>1449.9833333333336</v>
      </c>
      <c r="F119" s="36">
        <v>1433.5666666666668</v>
      </c>
      <c r="G119" s="36">
        <v>1417.3833333333337</v>
      </c>
      <c r="H119" s="36">
        <v>1482.5833333333335</v>
      </c>
      <c r="I119" s="36">
        <v>1498.7666666666664</v>
      </c>
      <c r="J119" s="36">
        <v>1515.1833333333334</v>
      </c>
      <c r="K119" s="31">
        <v>1482.35</v>
      </c>
      <c r="L119" s="31">
        <v>1449.75</v>
      </c>
      <c r="M119" s="31">
        <v>13.08103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135.19999999999999</v>
      </c>
      <c r="D120" s="36">
        <v>135.4</v>
      </c>
      <c r="E120" s="36">
        <v>134.30000000000001</v>
      </c>
      <c r="F120" s="36">
        <v>133.4</v>
      </c>
      <c r="G120" s="36">
        <v>132.30000000000001</v>
      </c>
      <c r="H120" s="36">
        <v>136.30000000000001</v>
      </c>
      <c r="I120" s="36">
        <v>137.39999999999998</v>
      </c>
      <c r="J120" s="36">
        <v>138.30000000000001</v>
      </c>
      <c r="K120" s="31">
        <v>136.5</v>
      </c>
      <c r="L120" s="31">
        <v>134.5</v>
      </c>
      <c r="M120" s="31">
        <v>12.697520000000001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1468</v>
      </c>
      <c r="D121" s="36">
        <v>1466.3333333333333</v>
      </c>
      <c r="E121" s="36">
        <v>1457.8666666666666</v>
      </c>
      <c r="F121" s="36">
        <v>1447.7333333333333</v>
      </c>
      <c r="G121" s="36">
        <v>1439.2666666666667</v>
      </c>
      <c r="H121" s="36">
        <v>1476.4666666666665</v>
      </c>
      <c r="I121" s="36">
        <v>1484.9333333333332</v>
      </c>
      <c r="J121" s="36">
        <v>1495.0666666666664</v>
      </c>
      <c r="K121" s="31">
        <v>1474.8</v>
      </c>
      <c r="L121" s="31">
        <v>1456.2</v>
      </c>
      <c r="M121" s="31">
        <v>1.8013399999999999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443.9</v>
      </c>
      <c r="D122" s="36">
        <v>445.05</v>
      </c>
      <c r="E122" s="36">
        <v>440.5</v>
      </c>
      <c r="F122" s="36">
        <v>437.09999999999997</v>
      </c>
      <c r="G122" s="36">
        <v>432.54999999999995</v>
      </c>
      <c r="H122" s="36">
        <v>448.45000000000005</v>
      </c>
      <c r="I122" s="36">
        <v>453.00000000000011</v>
      </c>
      <c r="J122" s="36">
        <v>456.40000000000009</v>
      </c>
      <c r="K122" s="31">
        <v>449.6</v>
      </c>
      <c r="L122" s="31">
        <v>441.65</v>
      </c>
      <c r="M122" s="31">
        <v>96.255439999999993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858.7</v>
      </c>
      <c r="D123" s="36">
        <v>852.21666666666658</v>
      </c>
      <c r="E123" s="36">
        <v>840.53333333333319</v>
      </c>
      <c r="F123" s="36">
        <v>822.36666666666656</v>
      </c>
      <c r="G123" s="36">
        <v>810.68333333333317</v>
      </c>
      <c r="H123" s="36">
        <v>870.38333333333321</v>
      </c>
      <c r="I123" s="36">
        <v>882.06666666666661</v>
      </c>
      <c r="J123" s="36">
        <v>900.23333333333323</v>
      </c>
      <c r="K123" s="31">
        <v>863.9</v>
      </c>
      <c r="L123" s="31">
        <v>834.05</v>
      </c>
      <c r="M123" s="31">
        <v>17.398720000000001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6606</v>
      </c>
      <c r="D124" s="36">
        <v>6639.7</v>
      </c>
      <c r="E124" s="36">
        <v>6556.45</v>
      </c>
      <c r="F124" s="36">
        <v>6506.9</v>
      </c>
      <c r="G124" s="36">
        <v>6423.65</v>
      </c>
      <c r="H124" s="36">
        <v>6689.25</v>
      </c>
      <c r="I124" s="36">
        <v>6772.5</v>
      </c>
      <c r="J124" s="36">
        <v>6822.05</v>
      </c>
      <c r="K124" s="31">
        <v>6722.95</v>
      </c>
      <c r="L124" s="31">
        <v>6590.15</v>
      </c>
      <c r="M124" s="31">
        <v>1.96052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2546.4</v>
      </c>
      <c r="D125" s="36">
        <v>2542.9666666666667</v>
      </c>
      <c r="E125" s="36">
        <v>2525.9333333333334</v>
      </c>
      <c r="F125" s="36">
        <v>2505.4666666666667</v>
      </c>
      <c r="G125" s="36">
        <v>2488.4333333333334</v>
      </c>
      <c r="H125" s="36">
        <v>2563.4333333333334</v>
      </c>
      <c r="I125" s="36">
        <v>2580.4666666666672</v>
      </c>
      <c r="J125" s="36">
        <v>2600.9333333333334</v>
      </c>
      <c r="K125" s="31">
        <v>2560</v>
      </c>
      <c r="L125" s="31">
        <v>2522.5</v>
      </c>
      <c r="M125" s="31">
        <v>2.10277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3113.25</v>
      </c>
      <c r="D126" s="36">
        <v>3086.0833333333335</v>
      </c>
      <c r="E126" s="36">
        <v>3027.2166666666672</v>
      </c>
      <c r="F126" s="36">
        <v>2941.1833333333338</v>
      </c>
      <c r="G126" s="36">
        <v>2882.3166666666675</v>
      </c>
      <c r="H126" s="36">
        <v>3172.1166666666668</v>
      </c>
      <c r="I126" s="36">
        <v>3230.9833333333327</v>
      </c>
      <c r="J126" s="36">
        <v>3317.0166666666664</v>
      </c>
      <c r="K126" s="31">
        <v>3144.95</v>
      </c>
      <c r="L126" s="31">
        <v>3000.05</v>
      </c>
      <c r="M126" s="31">
        <v>8.8952000000000009</v>
      </c>
      <c r="N126" s="1"/>
      <c r="O126" s="1"/>
    </row>
    <row r="127" spans="1:15" ht="12.75" customHeight="1">
      <c r="A127" s="33">
        <v>117</v>
      </c>
      <c r="B127" s="53" t="s">
        <v>1017</v>
      </c>
      <c r="C127" s="31">
        <v>1475.25</v>
      </c>
      <c r="D127" s="36">
        <v>1470.0666666666666</v>
      </c>
      <c r="E127" s="36">
        <v>1452.2833333333333</v>
      </c>
      <c r="F127" s="36">
        <v>1429.3166666666666</v>
      </c>
      <c r="G127" s="36">
        <v>1411.5333333333333</v>
      </c>
      <c r="H127" s="36">
        <v>1493.0333333333333</v>
      </c>
      <c r="I127" s="36">
        <v>1510.8166666666666</v>
      </c>
      <c r="J127" s="36">
        <v>1533.7833333333333</v>
      </c>
      <c r="K127" s="31">
        <v>1487.85</v>
      </c>
      <c r="L127" s="31">
        <v>1447.1</v>
      </c>
      <c r="M127" s="31">
        <v>4.9383900000000001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1004.95</v>
      </c>
      <c r="D128" s="36">
        <v>1009.2333333333332</v>
      </c>
      <c r="E128" s="36">
        <v>996.96666666666647</v>
      </c>
      <c r="F128" s="36">
        <v>988.98333333333323</v>
      </c>
      <c r="G128" s="36">
        <v>976.71666666666647</v>
      </c>
      <c r="H128" s="36">
        <v>1017.2166666666665</v>
      </c>
      <c r="I128" s="36">
        <v>1029.4833333333331</v>
      </c>
      <c r="J128" s="36">
        <v>1037.4666666666665</v>
      </c>
      <c r="K128" s="31">
        <v>1021.5</v>
      </c>
      <c r="L128" s="31">
        <v>1001.25</v>
      </c>
      <c r="M128" s="31">
        <v>12.90598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1081.25</v>
      </c>
      <c r="D129" s="36">
        <v>1086.5166666666667</v>
      </c>
      <c r="E129" s="36">
        <v>1070.8333333333333</v>
      </c>
      <c r="F129" s="36">
        <v>1060.4166666666665</v>
      </c>
      <c r="G129" s="36">
        <v>1044.7333333333331</v>
      </c>
      <c r="H129" s="36">
        <v>1096.9333333333334</v>
      </c>
      <c r="I129" s="36">
        <v>1112.6166666666668</v>
      </c>
      <c r="J129" s="36">
        <v>1123.0333333333335</v>
      </c>
      <c r="K129" s="31">
        <v>1102.2</v>
      </c>
      <c r="L129" s="31">
        <v>1076.0999999999999</v>
      </c>
      <c r="M129" s="31">
        <v>1.19791</v>
      </c>
      <c r="N129" s="1"/>
      <c r="O129" s="1"/>
    </row>
    <row r="130" spans="1:15" ht="12.75" customHeight="1">
      <c r="A130" s="33">
        <v>120</v>
      </c>
      <c r="B130" s="53" t="s">
        <v>832</v>
      </c>
      <c r="C130" s="31">
        <v>4347.95</v>
      </c>
      <c r="D130" s="36">
        <v>4338.55</v>
      </c>
      <c r="E130" s="36">
        <v>4309.6500000000005</v>
      </c>
      <c r="F130" s="36">
        <v>4271.3500000000004</v>
      </c>
      <c r="G130" s="36">
        <v>4242.4500000000007</v>
      </c>
      <c r="H130" s="36">
        <v>4376.8500000000004</v>
      </c>
      <c r="I130" s="36">
        <v>4405.75</v>
      </c>
      <c r="J130" s="36">
        <v>4444.05</v>
      </c>
      <c r="K130" s="31">
        <v>4367.45</v>
      </c>
      <c r="L130" s="31">
        <v>4300.25</v>
      </c>
      <c r="M130" s="31">
        <v>0.13905999999999999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1470.25</v>
      </c>
      <c r="D131" s="36">
        <v>1472.7166666666665</v>
      </c>
      <c r="E131" s="36">
        <v>1456.5333333333328</v>
      </c>
      <c r="F131" s="36">
        <v>1442.8166666666664</v>
      </c>
      <c r="G131" s="36">
        <v>1426.6333333333328</v>
      </c>
      <c r="H131" s="36">
        <v>1486.4333333333329</v>
      </c>
      <c r="I131" s="36">
        <v>1502.6166666666668</v>
      </c>
      <c r="J131" s="36">
        <v>1516.333333333333</v>
      </c>
      <c r="K131" s="31">
        <v>1488.9</v>
      </c>
      <c r="L131" s="31">
        <v>1459</v>
      </c>
      <c r="M131" s="31">
        <v>2.0951900000000001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293.3</v>
      </c>
      <c r="D132" s="36">
        <v>293.98333333333329</v>
      </c>
      <c r="E132" s="36">
        <v>290.96666666666658</v>
      </c>
      <c r="F132" s="36">
        <v>288.63333333333327</v>
      </c>
      <c r="G132" s="36">
        <v>285.61666666666656</v>
      </c>
      <c r="H132" s="36">
        <v>296.31666666666661</v>
      </c>
      <c r="I132" s="36">
        <v>299.33333333333337</v>
      </c>
      <c r="J132" s="36">
        <v>301.66666666666663</v>
      </c>
      <c r="K132" s="31">
        <v>297</v>
      </c>
      <c r="L132" s="31">
        <v>291.64999999999998</v>
      </c>
      <c r="M132" s="31">
        <v>66.024079999999998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2810.95</v>
      </c>
      <c r="D133" s="36">
        <v>2797.0166666666664</v>
      </c>
      <c r="E133" s="36">
        <v>2766.0333333333328</v>
      </c>
      <c r="F133" s="36">
        <v>2721.1166666666663</v>
      </c>
      <c r="G133" s="36">
        <v>2690.1333333333328</v>
      </c>
      <c r="H133" s="36">
        <v>2841.9333333333329</v>
      </c>
      <c r="I133" s="36">
        <v>2872.9166666666665</v>
      </c>
      <c r="J133" s="36">
        <v>2917.833333333333</v>
      </c>
      <c r="K133" s="31">
        <v>2828</v>
      </c>
      <c r="L133" s="31">
        <v>2752.1</v>
      </c>
      <c r="M133" s="31">
        <v>9.5115300000000005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2083.15</v>
      </c>
      <c r="D134" s="36">
        <v>2072</v>
      </c>
      <c r="E134" s="36">
        <v>2044.15</v>
      </c>
      <c r="F134" s="36">
        <v>2005.15</v>
      </c>
      <c r="G134" s="36">
        <v>1977.3000000000002</v>
      </c>
      <c r="H134" s="36">
        <v>2111</v>
      </c>
      <c r="I134" s="36">
        <v>2138.8500000000004</v>
      </c>
      <c r="J134" s="36">
        <v>2177.85</v>
      </c>
      <c r="K134" s="31">
        <v>2099.85</v>
      </c>
      <c r="L134" s="31">
        <v>2033</v>
      </c>
      <c r="M134" s="31">
        <v>1.56829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995.9</v>
      </c>
      <c r="D135" s="36">
        <v>990.55000000000007</v>
      </c>
      <c r="E135" s="36">
        <v>980.10000000000014</v>
      </c>
      <c r="F135" s="36">
        <v>964.30000000000007</v>
      </c>
      <c r="G135" s="36">
        <v>953.85000000000014</v>
      </c>
      <c r="H135" s="36">
        <v>1006.3500000000001</v>
      </c>
      <c r="I135" s="36">
        <v>1016.8000000000002</v>
      </c>
      <c r="J135" s="36">
        <v>1032.6000000000001</v>
      </c>
      <c r="K135" s="31">
        <v>1001</v>
      </c>
      <c r="L135" s="31">
        <v>974.75</v>
      </c>
      <c r="M135" s="31">
        <v>0.45234000000000002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899.25</v>
      </c>
      <c r="D136" s="36">
        <v>898.86666666666667</v>
      </c>
      <c r="E136" s="36">
        <v>892.73333333333335</v>
      </c>
      <c r="F136" s="36">
        <v>886.2166666666667</v>
      </c>
      <c r="G136" s="36">
        <v>880.08333333333337</v>
      </c>
      <c r="H136" s="36">
        <v>905.38333333333333</v>
      </c>
      <c r="I136" s="36">
        <v>911.51666666666677</v>
      </c>
      <c r="J136" s="36">
        <v>918.0333333333333</v>
      </c>
      <c r="K136" s="31">
        <v>905</v>
      </c>
      <c r="L136" s="31">
        <v>892.35</v>
      </c>
      <c r="M136" s="31">
        <v>34.389949999999999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535.29999999999995</v>
      </c>
      <c r="D137" s="36">
        <v>538.0333333333333</v>
      </c>
      <c r="E137" s="36">
        <v>531.51666666666665</v>
      </c>
      <c r="F137" s="36">
        <v>527.73333333333335</v>
      </c>
      <c r="G137" s="36">
        <v>521.2166666666667</v>
      </c>
      <c r="H137" s="36">
        <v>541.81666666666661</v>
      </c>
      <c r="I137" s="36">
        <v>548.33333333333326</v>
      </c>
      <c r="J137" s="36">
        <v>552.11666666666656</v>
      </c>
      <c r="K137" s="31">
        <v>544.54999999999995</v>
      </c>
      <c r="L137" s="31">
        <v>534.25</v>
      </c>
      <c r="M137" s="31">
        <v>11.60683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2089.6999999999998</v>
      </c>
      <c r="D138" s="36">
        <v>2096.9333333333329</v>
      </c>
      <c r="E138" s="36">
        <v>2073.016666666666</v>
      </c>
      <c r="F138" s="36">
        <v>2056.333333333333</v>
      </c>
      <c r="G138" s="36">
        <v>2032.4166666666661</v>
      </c>
      <c r="H138" s="36">
        <v>2113.6166666666659</v>
      </c>
      <c r="I138" s="36">
        <v>2137.5333333333328</v>
      </c>
      <c r="J138" s="36">
        <v>2154.2166666666658</v>
      </c>
      <c r="K138" s="31">
        <v>2120.85</v>
      </c>
      <c r="L138" s="31">
        <v>2080.25</v>
      </c>
      <c r="M138" s="31">
        <v>4.3285600000000004</v>
      </c>
      <c r="N138" s="1"/>
      <c r="O138" s="1"/>
    </row>
    <row r="139" spans="1:15" ht="12.75" customHeight="1">
      <c r="A139" s="33">
        <v>129</v>
      </c>
      <c r="B139" s="53" t="s">
        <v>833</v>
      </c>
      <c r="C139" s="31">
        <v>2362.15</v>
      </c>
      <c r="D139" s="36">
        <v>2333.7166666666667</v>
      </c>
      <c r="E139" s="36">
        <v>2248.4333333333334</v>
      </c>
      <c r="F139" s="36">
        <v>2134.7166666666667</v>
      </c>
      <c r="G139" s="36">
        <v>2049.4333333333334</v>
      </c>
      <c r="H139" s="36">
        <v>2447.4333333333334</v>
      </c>
      <c r="I139" s="36">
        <v>2532.7166666666672</v>
      </c>
      <c r="J139" s="36">
        <v>2646.4333333333334</v>
      </c>
      <c r="K139" s="31">
        <v>2419</v>
      </c>
      <c r="L139" s="31">
        <v>2220</v>
      </c>
      <c r="M139" s="31">
        <v>25.47512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520.25</v>
      </c>
      <c r="D140" s="36">
        <v>520.75</v>
      </c>
      <c r="E140" s="36">
        <v>516.5</v>
      </c>
      <c r="F140" s="36">
        <v>512.75</v>
      </c>
      <c r="G140" s="36">
        <v>508.5</v>
      </c>
      <c r="H140" s="36">
        <v>524.5</v>
      </c>
      <c r="I140" s="36">
        <v>528.75</v>
      </c>
      <c r="J140" s="36">
        <v>532.5</v>
      </c>
      <c r="K140" s="31">
        <v>525</v>
      </c>
      <c r="L140" s="31">
        <v>517</v>
      </c>
      <c r="M140" s="31">
        <v>4.4799199999999999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2305.5500000000002</v>
      </c>
      <c r="D141" s="36">
        <v>2322.5166666666669</v>
      </c>
      <c r="E141" s="36">
        <v>2283.0333333333338</v>
      </c>
      <c r="F141" s="36">
        <v>2260.5166666666669</v>
      </c>
      <c r="G141" s="36">
        <v>2221.0333333333338</v>
      </c>
      <c r="H141" s="36">
        <v>2345.0333333333338</v>
      </c>
      <c r="I141" s="36">
        <v>2384.5166666666664</v>
      </c>
      <c r="J141" s="36">
        <v>2407.0333333333338</v>
      </c>
      <c r="K141" s="31">
        <v>2362</v>
      </c>
      <c r="L141" s="31">
        <v>2300</v>
      </c>
      <c r="M141" s="31">
        <v>1.8835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454.35</v>
      </c>
      <c r="D142" s="36">
        <v>455.8</v>
      </c>
      <c r="E142" s="36">
        <v>446.55</v>
      </c>
      <c r="F142" s="36">
        <v>438.75</v>
      </c>
      <c r="G142" s="36">
        <v>429.5</v>
      </c>
      <c r="H142" s="36">
        <v>463.6</v>
      </c>
      <c r="I142" s="36">
        <v>472.85</v>
      </c>
      <c r="J142" s="36">
        <v>480.65000000000003</v>
      </c>
      <c r="K142" s="31">
        <v>465.05</v>
      </c>
      <c r="L142" s="31">
        <v>448</v>
      </c>
      <c r="M142" s="31">
        <v>16.835830000000001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146.69999999999999</v>
      </c>
      <c r="D143" s="36">
        <v>145.46666666666667</v>
      </c>
      <c r="E143" s="36">
        <v>143.78333333333333</v>
      </c>
      <c r="F143" s="36">
        <v>140.86666666666667</v>
      </c>
      <c r="G143" s="36">
        <v>139.18333333333334</v>
      </c>
      <c r="H143" s="36">
        <v>148.38333333333333</v>
      </c>
      <c r="I143" s="36">
        <v>150.06666666666666</v>
      </c>
      <c r="J143" s="36">
        <v>152.98333333333332</v>
      </c>
      <c r="K143" s="31">
        <v>147.15</v>
      </c>
      <c r="L143" s="31">
        <v>142.55000000000001</v>
      </c>
      <c r="M143" s="31">
        <v>41.935760000000002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160.94999999999999</v>
      </c>
      <c r="D144" s="36">
        <v>161.75</v>
      </c>
      <c r="E144" s="36">
        <v>158.30000000000001</v>
      </c>
      <c r="F144" s="36">
        <v>155.65</v>
      </c>
      <c r="G144" s="36">
        <v>152.20000000000002</v>
      </c>
      <c r="H144" s="36">
        <v>164.4</v>
      </c>
      <c r="I144" s="36">
        <v>167.85</v>
      </c>
      <c r="J144" s="36">
        <v>170.5</v>
      </c>
      <c r="K144" s="31">
        <v>165.2</v>
      </c>
      <c r="L144" s="31">
        <v>159.1</v>
      </c>
      <c r="M144" s="31">
        <v>53.442430000000002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3648.1</v>
      </c>
      <c r="D145" s="36">
        <v>3648</v>
      </c>
      <c r="E145" s="36">
        <v>3626.95</v>
      </c>
      <c r="F145" s="36">
        <v>3605.7999999999997</v>
      </c>
      <c r="G145" s="36">
        <v>3584.7499999999995</v>
      </c>
      <c r="H145" s="36">
        <v>3669.15</v>
      </c>
      <c r="I145" s="36">
        <v>3690.2000000000003</v>
      </c>
      <c r="J145" s="36">
        <v>3711.3500000000004</v>
      </c>
      <c r="K145" s="31">
        <v>3669.05</v>
      </c>
      <c r="L145" s="31">
        <v>3626.85</v>
      </c>
      <c r="M145" s="31">
        <v>3.2664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6867.5</v>
      </c>
      <c r="D146" s="36">
        <v>6841.416666666667</v>
      </c>
      <c r="E146" s="36">
        <v>6756.1333333333341</v>
      </c>
      <c r="F146" s="36">
        <v>6644.7666666666673</v>
      </c>
      <c r="G146" s="36">
        <v>6559.4833333333345</v>
      </c>
      <c r="H146" s="36">
        <v>6952.7833333333338</v>
      </c>
      <c r="I146" s="36">
        <v>7038.0666666666666</v>
      </c>
      <c r="J146" s="36">
        <v>7149.4333333333334</v>
      </c>
      <c r="K146" s="31">
        <v>6926.7</v>
      </c>
      <c r="L146" s="31">
        <v>6730.05</v>
      </c>
      <c r="M146" s="31">
        <v>2.7387299999999999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2448</v>
      </c>
      <c r="D147" s="36">
        <v>2454.6333333333332</v>
      </c>
      <c r="E147" s="36">
        <v>2430.5666666666666</v>
      </c>
      <c r="F147" s="36">
        <v>2413.1333333333332</v>
      </c>
      <c r="G147" s="36">
        <v>2389.0666666666666</v>
      </c>
      <c r="H147" s="36">
        <v>2472.0666666666666</v>
      </c>
      <c r="I147" s="36">
        <v>2496.1333333333332</v>
      </c>
      <c r="J147" s="36">
        <v>2513.5666666666666</v>
      </c>
      <c r="K147" s="31">
        <v>2478.6999999999998</v>
      </c>
      <c r="L147" s="31">
        <v>2437.1999999999998</v>
      </c>
      <c r="M147" s="31">
        <v>0.87353000000000003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6442.15</v>
      </c>
      <c r="D148" s="36">
        <v>6433.0666666666666</v>
      </c>
      <c r="E148" s="36">
        <v>6372.083333333333</v>
      </c>
      <c r="F148" s="36">
        <v>6302.0166666666664</v>
      </c>
      <c r="G148" s="36">
        <v>6241.0333333333328</v>
      </c>
      <c r="H148" s="36">
        <v>6503.1333333333332</v>
      </c>
      <c r="I148" s="36">
        <v>6564.1166666666668</v>
      </c>
      <c r="J148" s="36">
        <v>6634.1833333333334</v>
      </c>
      <c r="K148" s="31">
        <v>6494.05</v>
      </c>
      <c r="L148" s="31">
        <v>6363</v>
      </c>
      <c r="M148" s="31">
        <v>3.68451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638.70000000000005</v>
      </c>
      <c r="D149" s="36">
        <v>634.91666666666663</v>
      </c>
      <c r="E149" s="36">
        <v>627.83333333333326</v>
      </c>
      <c r="F149" s="36">
        <v>616.96666666666658</v>
      </c>
      <c r="G149" s="36">
        <v>609.88333333333321</v>
      </c>
      <c r="H149" s="36">
        <v>645.7833333333333</v>
      </c>
      <c r="I149" s="36">
        <v>652.86666666666656</v>
      </c>
      <c r="J149" s="36">
        <v>663.73333333333335</v>
      </c>
      <c r="K149" s="31">
        <v>642</v>
      </c>
      <c r="L149" s="31">
        <v>624.04999999999995</v>
      </c>
      <c r="M149" s="31">
        <v>6.4791699999999999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407.35</v>
      </c>
      <c r="D150" s="36">
        <v>405.39999999999992</v>
      </c>
      <c r="E150" s="36">
        <v>399.09999999999985</v>
      </c>
      <c r="F150" s="36">
        <v>390.84999999999991</v>
      </c>
      <c r="G150" s="36">
        <v>384.54999999999984</v>
      </c>
      <c r="H150" s="36">
        <v>413.64999999999986</v>
      </c>
      <c r="I150" s="36">
        <v>419.94999999999993</v>
      </c>
      <c r="J150" s="36">
        <v>428.19999999999987</v>
      </c>
      <c r="K150" s="31">
        <v>411.7</v>
      </c>
      <c r="L150" s="31">
        <v>397.15</v>
      </c>
      <c r="M150" s="31">
        <v>8.1207999999999991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191.6</v>
      </c>
      <c r="D151" s="36">
        <v>191.61666666666667</v>
      </c>
      <c r="E151" s="36">
        <v>189.73333333333335</v>
      </c>
      <c r="F151" s="36">
        <v>187.86666666666667</v>
      </c>
      <c r="G151" s="36">
        <v>185.98333333333335</v>
      </c>
      <c r="H151" s="36">
        <v>193.48333333333335</v>
      </c>
      <c r="I151" s="36">
        <v>195.36666666666667</v>
      </c>
      <c r="J151" s="36">
        <v>197.23333333333335</v>
      </c>
      <c r="K151" s="31">
        <v>193.5</v>
      </c>
      <c r="L151" s="31">
        <v>189.75</v>
      </c>
      <c r="M151" s="31">
        <v>6.4475100000000003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47.8</v>
      </c>
      <c r="D152" s="36">
        <v>47.9</v>
      </c>
      <c r="E152" s="36">
        <v>47.4</v>
      </c>
      <c r="F152" s="36">
        <v>47</v>
      </c>
      <c r="G152" s="36">
        <v>46.5</v>
      </c>
      <c r="H152" s="36">
        <v>48.3</v>
      </c>
      <c r="I152" s="36">
        <v>48.8</v>
      </c>
      <c r="J152" s="36">
        <v>49.199999999999996</v>
      </c>
      <c r="K152" s="31">
        <v>48.4</v>
      </c>
      <c r="L152" s="31">
        <v>47.5</v>
      </c>
      <c r="M152" s="31">
        <v>134.02297999999999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3927.05</v>
      </c>
      <c r="D153" s="36">
        <v>3937.5666666666671</v>
      </c>
      <c r="E153" s="36">
        <v>3903.1333333333341</v>
      </c>
      <c r="F153" s="36">
        <v>3879.2166666666672</v>
      </c>
      <c r="G153" s="36">
        <v>3844.7833333333342</v>
      </c>
      <c r="H153" s="36">
        <v>3961.483333333334</v>
      </c>
      <c r="I153" s="36">
        <v>3995.9166666666674</v>
      </c>
      <c r="J153" s="36">
        <v>4019.8333333333339</v>
      </c>
      <c r="K153" s="31">
        <v>3972</v>
      </c>
      <c r="L153" s="31">
        <v>3913.65</v>
      </c>
      <c r="M153" s="31">
        <v>5.7199799999999996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632.45000000000005</v>
      </c>
      <c r="D154" s="36">
        <v>631.18333333333339</v>
      </c>
      <c r="E154" s="36">
        <v>625.36666666666679</v>
      </c>
      <c r="F154" s="36">
        <v>618.28333333333342</v>
      </c>
      <c r="G154" s="36">
        <v>612.46666666666681</v>
      </c>
      <c r="H154" s="36">
        <v>638.26666666666677</v>
      </c>
      <c r="I154" s="36">
        <v>644.08333333333337</v>
      </c>
      <c r="J154" s="36">
        <v>651.16666666666674</v>
      </c>
      <c r="K154" s="31">
        <v>637</v>
      </c>
      <c r="L154" s="31">
        <v>624.1</v>
      </c>
      <c r="M154" s="31">
        <v>0.95443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458.35</v>
      </c>
      <c r="D155" s="36">
        <v>460.15000000000003</v>
      </c>
      <c r="E155" s="36">
        <v>454.20000000000005</v>
      </c>
      <c r="F155" s="36">
        <v>450.05</v>
      </c>
      <c r="G155" s="36">
        <v>444.1</v>
      </c>
      <c r="H155" s="36">
        <v>464.30000000000007</v>
      </c>
      <c r="I155" s="36">
        <v>470.25</v>
      </c>
      <c r="J155" s="36">
        <v>474.40000000000009</v>
      </c>
      <c r="K155" s="31">
        <v>466.1</v>
      </c>
      <c r="L155" s="31">
        <v>456</v>
      </c>
      <c r="M155" s="31">
        <v>4.4831300000000001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1842.45</v>
      </c>
      <c r="D156" s="36">
        <v>1839.2333333333333</v>
      </c>
      <c r="E156" s="36">
        <v>1830.5166666666667</v>
      </c>
      <c r="F156" s="36">
        <v>1818.5833333333333</v>
      </c>
      <c r="G156" s="36">
        <v>1809.8666666666666</v>
      </c>
      <c r="H156" s="36">
        <v>1851.1666666666667</v>
      </c>
      <c r="I156" s="36">
        <v>1859.8833333333334</v>
      </c>
      <c r="J156" s="36">
        <v>1871.8166666666668</v>
      </c>
      <c r="K156" s="31">
        <v>1847.95</v>
      </c>
      <c r="L156" s="31">
        <v>1827.3</v>
      </c>
      <c r="M156" s="31">
        <v>0.79791000000000001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220.45</v>
      </c>
      <c r="D157" s="36">
        <v>222.16666666666666</v>
      </c>
      <c r="E157" s="36">
        <v>217.33333333333331</v>
      </c>
      <c r="F157" s="36">
        <v>214.21666666666667</v>
      </c>
      <c r="G157" s="36">
        <v>209.38333333333333</v>
      </c>
      <c r="H157" s="36">
        <v>225.2833333333333</v>
      </c>
      <c r="I157" s="36">
        <v>230.11666666666662</v>
      </c>
      <c r="J157" s="36">
        <v>233.23333333333329</v>
      </c>
      <c r="K157" s="31">
        <v>227</v>
      </c>
      <c r="L157" s="31">
        <v>219.05</v>
      </c>
      <c r="M157" s="31">
        <v>51.524259999999998</v>
      </c>
      <c r="N157" s="1"/>
      <c r="O157" s="1"/>
    </row>
    <row r="158" spans="1:15" ht="12.75" customHeight="1">
      <c r="A158" s="33">
        <v>148</v>
      </c>
      <c r="B158" s="53" t="s">
        <v>851</v>
      </c>
      <c r="C158" s="31">
        <v>1225.55</v>
      </c>
      <c r="D158" s="36">
        <v>1233.7666666666667</v>
      </c>
      <c r="E158" s="36">
        <v>1209.7833333333333</v>
      </c>
      <c r="F158" s="36">
        <v>1194.0166666666667</v>
      </c>
      <c r="G158" s="36">
        <v>1170.0333333333333</v>
      </c>
      <c r="H158" s="36">
        <v>1249.5333333333333</v>
      </c>
      <c r="I158" s="36">
        <v>1273.5166666666664</v>
      </c>
      <c r="J158" s="36">
        <v>1289.2833333333333</v>
      </c>
      <c r="K158" s="31">
        <v>1257.75</v>
      </c>
      <c r="L158" s="31">
        <v>1218</v>
      </c>
      <c r="M158" s="31">
        <v>1.83416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103.8</v>
      </c>
      <c r="D159" s="36">
        <v>103.78333333333335</v>
      </c>
      <c r="E159" s="36">
        <v>102.11666666666669</v>
      </c>
      <c r="F159" s="36">
        <v>100.43333333333334</v>
      </c>
      <c r="G159" s="36">
        <v>98.76666666666668</v>
      </c>
      <c r="H159" s="36">
        <v>105.4666666666667</v>
      </c>
      <c r="I159" s="36">
        <v>107.13333333333335</v>
      </c>
      <c r="J159" s="36">
        <v>108.81666666666671</v>
      </c>
      <c r="K159" s="31">
        <v>105.45</v>
      </c>
      <c r="L159" s="31">
        <v>102.1</v>
      </c>
      <c r="M159" s="31">
        <v>21.473759999999999</v>
      </c>
      <c r="N159" s="1"/>
      <c r="O159" s="1"/>
    </row>
    <row r="160" spans="1:15" ht="12.75" customHeight="1">
      <c r="A160" s="33">
        <v>150</v>
      </c>
      <c r="B160" s="53" t="s">
        <v>834</v>
      </c>
      <c r="C160" s="31">
        <v>875.5</v>
      </c>
      <c r="D160" s="36">
        <v>871.61666666666667</v>
      </c>
      <c r="E160" s="36">
        <v>865.88333333333333</v>
      </c>
      <c r="F160" s="36">
        <v>856.26666666666665</v>
      </c>
      <c r="G160" s="36">
        <v>850.5333333333333</v>
      </c>
      <c r="H160" s="36">
        <v>881.23333333333335</v>
      </c>
      <c r="I160" s="36">
        <v>886.9666666666667</v>
      </c>
      <c r="J160" s="36">
        <v>896.58333333333337</v>
      </c>
      <c r="K160" s="31">
        <v>877.35</v>
      </c>
      <c r="L160" s="31">
        <v>862</v>
      </c>
      <c r="M160" s="31">
        <v>0.61675000000000002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2911</v>
      </c>
      <c r="D161" s="36">
        <v>2924.4500000000003</v>
      </c>
      <c r="E161" s="36">
        <v>2886.5500000000006</v>
      </c>
      <c r="F161" s="36">
        <v>2862.1000000000004</v>
      </c>
      <c r="G161" s="36">
        <v>2824.2000000000007</v>
      </c>
      <c r="H161" s="36">
        <v>2948.9000000000005</v>
      </c>
      <c r="I161" s="36">
        <v>2986.8</v>
      </c>
      <c r="J161" s="36">
        <v>3011.2500000000005</v>
      </c>
      <c r="K161" s="31">
        <v>2962.35</v>
      </c>
      <c r="L161" s="31">
        <v>2900</v>
      </c>
      <c r="M161" s="31">
        <v>1.4801899999999999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330</v>
      </c>
      <c r="D162" s="36">
        <v>331.33333333333331</v>
      </c>
      <c r="E162" s="36">
        <v>327.66666666666663</v>
      </c>
      <c r="F162" s="36">
        <v>325.33333333333331</v>
      </c>
      <c r="G162" s="36">
        <v>321.66666666666663</v>
      </c>
      <c r="H162" s="36">
        <v>333.66666666666663</v>
      </c>
      <c r="I162" s="36">
        <v>337.33333333333326</v>
      </c>
      <c r="J162" s="36">
        <v>339.66666666666663</v>
      </c>
      <c r="K162" s="31">
        <v>335</v>
      </c>
      <c r="L162" s="31">
        <v>329</v>
      </c>
      <c r="M162" s="31">
        <v>8.4645200000000003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472.45</v>
      </c>
      <c r="D163" s="36">
        <v>466.63333333333338</v>
      </c>
      <c r="E163" s="36">
        <v>454.26666666666677</v>
      </c>
      <c r="F163" s="36">
        <v>436.08333333333337</v>
      </c>
      <c r="G163" s="36">
        <v>423.71666666666675</v>
      </c>
      <c r="H163" s="36">
        <v>484.81666666666678</v>
      </c>
      <c r="I163" s="36">
        <v>497.18333333333345</v>
      </c>
      <c r="J163" s="36">
        <v>515.36666666666679</v>
      </c>
      <c r="K163" s="31">
        <v>479</v>
      </c>
      <c r="L163" s="31">
        <v>448.45</v>
      </c>
      <c r="M163" s="31">
        <v>9.08779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152.05000000000001</v>
      </c>
      <c r="D164" s="36">
        <v>152.11666666666667</v>
      </c>
      <c r="E164" s="36">
        <v>151.03333333333336</v>
      </c>
      <c r="F164" s="36">
        <v>150.01666666666668</v>
      </c>
      <c r="G164" s="36">
        <v>148.93333333333337</v>
      </c>
      <c r="H164" s="36">
        <v>153.13333333333335</v>
      </c>
      <c r="I164" s="36">
        <v>154.21666666666667</v>
      </c>
      <c r="J164" s="36">
        <v>155.23333333333335</v>
      </c>
      <c r="K164" s="31">
        <v>153.19999999999999</v>
      </c>
      <c r="L164" s="31">
        <v>151.1</v>
      </c>
      <c r="M164" s="31">
        <v>22.216259999999998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152.44999999999999</v>
      </c>
      <c r="D165" s="36">
        <v>153.11666666666667</v>
      </c>
      <c r="E165" s="36">
        <v>151.33333333333334</v>
      </c>
      <c r="F165" s="36">
        <v>150.21666666666667</v>
      </c>
      <c r="G165" s="36">
        <v>148.43333333333334</v>
      </c>
      <c r="H165" s="36">
        <v>154.23333333333335</v>
      </c>
      <c r="I165" s="36">
        <v>156.01666666666665</v>
      </c>
      <c r="J165" s="36">
        <v>157.13333333333335</v>
      </c>
      <c r="K165" s="31">
        <v>154.9</v>
      </c>
      <c r="L165" s="31">
        <v>152</v>
      </c>
      <c r="M165" s="31">
        <v>213.38955000000001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792.3</v>
      </c>
      <c r="D166" s="36">
        <v>804.54999999999984</v>
      </c>
      <c r="E166" s="36">
        <v>776.1999999999997</v>
      </c>
      <c r="F166" s="36">
        <v>760.09999999999991</v>
      </c>
      <c r="G166" s="36">
        <v>731.74999999999977</v>
      </c>
      <c r="H166" s="36">
        <v>820.64999999999964</v>
      </c>
      <c r="I166" s="36">
        <v>848.99999999999977</v>
      </c>
      <c r="J166" s="36">
        <v>865.09999999999957</v>
      </c>
      <c r="K166" s="31">
        <v>832.9</v>
      </c>
      <c r="L166" s="31">
        <v>788.45</v>
      </c>
      <c r="M166" s="31">
        <v>9.25244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4309.6000000000004</v>
      </c>
      <c r="D167" s="36">
        <v>4327.3666666666668</v>
      </c>
      <c r="E167" s="36">
        <v>4284.7333333333336</v>
      </c>
      <c r="F167" s="36">
        <v>4259.8666666666668</v>
      </c>
      <c r="G167" s="36">
        <v>4217.2333333333336</v>
      </c>
      <c r="H167" s="36">
        <v>4352.2333333333336</v>
      </c>
      <c r="I167" s="36">
        <v>4394.8666666666668</v>
      </c>
      <c r="J167" s="36">
        <v>4419.7333333333336</v>
      </c>
      <c r="K167" s="31">
        <v>4370</v>
      </c>
      <c r="L167" s="31">
        <v>4302.5</v>
      </c>
      <c r="M167" s="31">
        <v>0.17304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980.8</v>
      </c>
      <c r="D168" s="36">
        <v>988.36666666666667</v>
      </c>
      <c r="E168" s="36">
        <v>970.73333333333335</v>
      </c>
      <c r="F168" s="36">
        <v>960.66666666666663</v>
      </c>
      <c r="G168" s="36">
        <v>943.0333333333333</v>
      </c>
      <c r="H168" s="36">
        <v>998.43333333333339</v>
      </c>
      <c r="I168" s="36">
        <v>1016.0666666666668</v>
      </c>
      <c r="J168" s="36">
        <v>1026.1333333333334</v>
      </c>
      <c r="K168" s="31">
        <v>1006</v>
      </c>
      <c r="L168" s="31">
        <v>978.3</v>
      </c>
      <c r="M168" s="31">
        <v>1.50447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215.1</v>
      </c>
      <c r="D169" s="36">
        <v>216.28333333333333</v>
      </c>
      <c r="E169" s="36">
        <v>213.46666666666667</v>
      </c>
      <c r="F169" s="36">
        <v>211.83333333333334</v>
      </c>
      <c r="G169" s="36">
        <v>209.01666666666668</v>
      </c>
      <c r="H169" s="36">
        <v>217.91666666666666</v>
      </c>
      <c r="I169" s="36">
        <v>220.73333333333332</v>
      </c>
      <c r="J169" s="36">
        <v>222.36666666666665</v>
      </c>
      <c r="K169" s="31">
        <v>219.1</v>
      </c>
      <c r="L169" s="31">
        <v>214.65</v>
      </c>
      <c r="M169" s="31">
        <v>7.4255500000000003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201.55</v>
      </c>
      <c r="D170" s="36">
        <v>202.20000000000002</v>
      </c>
      <c r="E170" s="36">
        <v>198.85000000000002</v>
      </c>
      <c r="F170" s="36">
        <v>196.15</v>
      </c>
      <c r="G170" s="36">
        <v>192.8</v>
      </c>
      <c r="H170" s="36">
        <v>204.90000000000003</v>
      </c>
      <c r="I170" s="36">
        <v>208.25</v>
      </c>
      <c r="J170" s="36">
        <v>210.95000000000005</v>
      </c>
      <c r="K170" s="31">
        <v>205.55</v>
      </c>
      <c r="L170" s="31">
        <v>199.5</v>
      </c>
      <c r="M170" s="31">
        <v>20.60012</v>
      </c>
      <c r="N170" s="1"/>
      <c r="O170" s="1"/>
    </row>
    <row r="171" spans="1:15" ht="12.75" customHeight="1">
      <c r="A171" s="33">
        <v>161</v>
      </c>
      <c r="B171" s="53" t="s">
        <v>835</v>
      </c>
      <c r="C171" s="31">
        <v>720.6</v>
      </c>
      <c r="D171" s="36">
        <v>718.86666666666667</v>
      </c>
      <c r="E171" s="36">
        <v>712.73333333333335</v>
      </c>
      <c r="F171" s="36">
        <v>704.86666666666667</v>
      </c>
      <c r="G171" s="36">
        <v>698.73333333333335</v>
      </c>
      <c r="H171" s="36">
        <v>726.73333333333335</v>
      </c>
      <c r="I171" s="36">
        <v>732.86666666666679</v>
      </c>
      <c r="J171" s="36">
        <v>740.73333333333335</v>
      </c>
      <c r="K171" s="31">
        <v>725</v>
      </c>
      <c r="L171" s="31">
        <v>711</v>
      </c>
      <c r="M171" s="31">
        <v>1.04254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438.6</v>
      </c>
      <c r="D172" s="36">
        <v>441.7</v>
      </c>
      <c r="E172" s="36">
        <v>434.45</v>
      </c>
      <c r="F172" s="36">
        <v>430.3</v>
      </c>
      <c r="G172" s="36">
        <v>423.05</v>
      </c>
      <c r="H172" s="36">
        <v>445.84999999999997</v>
      </c>
      <c r="I172" s="36">
        <v>453.09999999999997</v>
      </c>
      <c r="J172" s="36">
        <v>457.24999999999994</v>
      </c>
      <c r="K172" s="31">
        <v>448.95</v>
      </c>
      <c r="L172" s="31">
        <v>437.55</v>
      </c>
      <c r="M172" s="31">
        <v>5.7467199999999998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1268.05</v>
      </c>
      <c r="D173" s="36">
        <v>1277.8166666666666</v>
      </c>
      <c r="E173" s="36">
        <v>1245.7333333333331</v>
      </c>
      <c r="F173" s="36">
        <v>1223.4166666666665</v>
      </c>
      <c r="G173" s="36">
        <v>1191.333333333333</v>
      </c>
      <c r="H173" s="36">
        <v>1300.1333333333332</v>
      </c>
      <c r="I173" s="36">
        <v>1332.2166666666667</v>
      </c>
      <c r="J173" s="36">
        <v>1354.5333333333333</v>
      </c>
      <c r="K173" s="31">
        <v>1309.9000000000001</v>
      </c>
      <c r="L173" s="31">
        <v>1255.5</v>
      </c>
      <c r="M173" s="31">
        <v>3.71109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179.9</v>
      </c>
      <c r="D174" s="36">
        <v>180.70000000000002</v>
      </c>
      <c r="E174" s="36">
        <v>178.30000000000004</v>
      </c>
      <c r="F174" s="36">
        <v>176.70000000000002</v>
      </c>
      <c r="G174" s="36">
        <v>174.30000000000004</v>
      </c>
      <c r="H174" s="36">
        <v>182.30000000000004</v>
      </c>
      <c r="I174" s="36">
        <v>184.70000000000002</v>
      </c>
      <c r="J174" s="36">
        <v>186.30000000000004</v>
      </c>
      <c r="K174" s="31">
        <v>183.1</v>
      </c>
      <c r="L174" s="31">
        <v>179.1</v>
      </c>
      <c r="M174" s="31">
        <v>82.190100000000001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1345.1</v>
      </c>
      <c r="D175" s="36">
        <v>1349.8833333333332</v>
      </c>
      <c r="E175" s="36">
        <v>1336.7666666666664</v>
      </c>
      <c r="F175" s="36">
        <v>1328.4333333333332</v>
      </c>
      <c r="G175" s="36">
        <v>1315.3166666666664</v>
      </c>
      <c r="H175" s="36">
        <v>1358.2166666666665</v>
      </c>
      <c r="I175" s="36">
        <v>1371.3333333333333</v>
      </c>
      <c r="J175" s="36">
        <v>1379.6666666666665</v>
      </c>
      <c r="K175" s="31">
        <v>1363</v>
      </c>
      <c r="L175" s="31">
        <v>1341.55</v>
      </c>
      <c r="M175" s="31">
        <v>0.87731000000000003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88.35</v>
      </c>
      <c r="D176" s="36">
        <v>88.583333333333329</v>
      </c>
      <c r="E176" s="36">
        <v>87.516666666666652</v>
      </c>
      <c r="F176" s="36">
        <v>86.683333333333323</v>
      </c>
      <c r="G176" s="36">
        <v>85.616666666666646</v>
      </c>
      <c r="H176" s="36">
        <v>89.416666666666657</v>
      </c>
      <c r="I176" s="36">
        <v>90.483333333333348</v>
      </c>
      <c r="J176" s="36">
        <v>91.316666666666663</v>
      </c>
      <c r="K176" s="31">
        <v>89.65</v>
      </c>
      <c r="L176" s="31">
        <v>87.75</v>
      </c>
      <c r="M176" s="31">
        <v>258.43128000000002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2475.4499999999998</v>
      </c>
      <c r="D177" s="36">
        <v>2490.4333333333329</v>
      </c>
      <c r="E177" s="36">
        <v>2447.3666666666659</v>
      </c>
      <c r="F177" s="36">
        <v>2419.2833333333328</v>
      </c>
      <c r="G177" s="36">
        <v>2376.2166666666658</v>
      </c>
      <c r="H177" s="36">
        <v>2518.516666666666</v>
      </c>
      <c r="I177" s="36">
        <v>2561.5833333333326</v>
      </c>
      <c r="J177" s="36">
        <v>2589.6666666666661</v>
      </c>
      <c r="K177" s="31">
        <v>2533.5</v>
      </c>
      <c r="L177" s="31">
        <v>2462.35</v>
      </c>
      <c r="M177" s="31">
        <v>1.0076099999999999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421.15</v>
      </c>
      <c r="D178" s="36">
        <v>425.16666666666669</v>
      </c>
      <c r="E178" s="36">
        <v>413.63333333333338</v>
      </c>
      <c r="F178" s="36">
        <v>406.11666666666667</v>
      </c>
      <c r="G178" s="36">
        <v>394.58333333333337</v>
      </c>
      <c r="H178" s="36">
        <v>432.68333333333339</v>
      </c>
      <c r="I178" s="36">
        <v>444.2166666666667</v>
      </c>
      <c r="J178" s="36">
        <v>451.73333333333341</v>
      </c>
      <c r="K178" s="31">
        <v>436.7</v>
      </c>
      <c r="L178" s="31">
        <v>417.65</v>
      </c>
      <c r="M178" s="31">
        <v>25.485859999999999</v>
      </c>
      <c r="N178" s="1"/>
      <c r="O178" s="1"/>
    </row>
    <row r="179" spans="1:15" ht="12.75" customHeight="1">
      <c r="A179" s="33">
        <v>169</v>
      </c>
      <c r="B179" s="53" t="s">
        <v>1018</v>
      </c>
      <c r="C179" s="31">
        <v>6507.1</v>
      </c>
      <c r="D179" s="36">
        <v>6516.8</v>
      </c>
      <c r="E179" s="36">
        <v>6490.3</v>
      </c>
      <c r="F179" s="36">
        <v>6473.5</v>
      </c>
      <c r="G179" s="36">
        <v>6447</v>
      </c>
      <c r="H179" s="36">
        <v>6533.6</v>
      </c>
      <c r="I179" s="36">
        <v>6560.1</v>
      </c>
      <c r="J179" s="36">
        <v>6576.9000000000005</v>
      </c>
      <c r="K179" s="31">
        <v>6543.3</v>
      </c>
      <c r="L179" s="31">
        <v>6500</v>
      </c>
      <c r="M179" s="31">
        <v>4.2599999999999999E-2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1861.1</v>
      </c>
      <c r="D180" s="36">
        <v>1871.0666666666668</v>
      </c>
      <c r="E180" s="36">
        <v>1826.1833333333336</v>
      </c>
      <c r="F180" s="36">
        <v>1791.2666666666669</v>
      </c>
      <c r="G180" s="36">
        <v>1746.3833333333337</v>
      </c>
      <c r="H180" s="36">
        <v>1905.9833333333336</v>
      </c>
      <c r="I180" s="36">
        <v>1950.8666666666668</v>
      </c>
      <c r="J180" s="36">
        <v>1985.7833333333335</v>
      </c>
      <c r="K180" s="31">
        <v>1915.95</v>
      </c>
      <c r="L180" s="31">
        <v>1836.15</v>
      </c>
      <c r="M180" s="31">
        <v>3.4287700000000001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2170.8000000000002</v>
      </c>
      <c r="D181" s="36">
        <v>2167.4833333333336</v>
      </c>
      <c r="E181" s="36">
        <v>2152.8166666666671</v>
      </c>
      <c r="F181" s="36">
        <v>2134.8333333333335</v>
      </c>
      <c r="G181" s="36">
        <v>2120.166666666667</v>
      </c>
      <c r="H181" s="36">
        <v>2185.4666666666672</v>
      </c>
      <c r="I181" s="36">
        <v>2200.1333333333332</v>
      </c>
      <c r="J181" s="36">
        <v>2218.1166666666672</v>
      </c>
      <c r="K181" s="31">
        <v>2182.15</v>
      </c>
      <c r="L181" s="31">
        <v>2149.5</v>
      </c>
      <c r="M181" s="31">
        <v>0.80440999999999996</v>
      </c>
      <c r="N181" s="1"/>
      <c r="O181" s="1"/>
    </row>
    <row r="182" spans="1:15" ht="12.75" customHeight="1">
      <c r="A182" s="33">
        <v>172</v>
      </c>
      <c r="B182" s="53" t="s">
        <v>1019</v>
      </c>
      <c r="C182" s="31">
        <v>874.8</v>
      </c>
      <c r="D182" s="36">
        <v>876.69999999999993</v>
      </c>
      <c r="E182" s="36">
        <v>869.34999999999991</v>
      </c>
      <c r="F182" s="36">
        <v>863.9</v>
      </c>
      <c r="G182" s="36">
        <v>856.55</v>
      </c>
      <c r="H182" s="36">
        <v>882.14999999999986</v>
      </c>
      <c r="I182" s="36">
        <v>889.5</v>
      </c>
      <c r="J182" s="36">
        <v>894.94999999999982</v>
      </c>
      <c r="K182" s="31">
        <v>884.05</v>
      </c>
      <c r="L182" s="31">
        <v>871.25</v>
      </c>
      <c r="M182" s="31">
        <v>0.51471999999999996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900.1</v>
      </c>
      <c r="D183" s="36">
        <v>905.4</v>
      </c>
      <c r="E183" s="36">
        <v>889.19999999999993</v>
      </c>
      <c r="F183" s="36">
        <v>878.3</v>
      </c>
      <c r="G183" s="36">
        <v>862.09999999999991</v>
      </c>
      <c r="H183" s="36">
        <v>916.3</v>
      </c>
      <c r="I183" s="36">
        <v>932.5</v>
      </c>
      <c r="J183" s="36">
        <v>943.4</v>
      </c>
      <c r="K183" s="31">
        <v>921.6</v>
      </c>
      <c r="L183" s="31">
        <v>894.5</v>
      </c>
      <c r="M183" s="31">
        <v>14.06588</v>
      </c>
      <c r="N183" s="1"/>
      <c r="O183" s="1"/>
    </row>
    <row r="184" spans="1:15" ht="12.75" customHeight="1">
      <c r="A184" s="33">
        <v>174</v>
      </c>
      <c r="B184" s="53" t="s">
        <v>839</v>
      </c>
      <c r="C184" s="31">
        <v>1487.05</v>
      </c>
      <c r="D184" s="36">
        <v>1449.3166666666666</v>
      </c>
      <c r="E184" s="36">
        <v>1388.7333333333331</v>
      </c>
      <c r="F184" s="36">
        <v>1290.4166666666665</v>
      </c>
      <c r="G184" s="36">
        <v>1229.833333333333</v>
      </c>
      <c r="H184" s="36">
        <v>1547.6333333333332</v>
      </c>
      <c r="I184" s="36">
        <v>1608.2166666666667</v>
      </c>
      <c r="J184" s="36">
        <v>1706.5333333333333</v>
      </c>
      <c r="K184" s="31">
        <v>1509.9</v>
      </c>
      <c r="L184" s="31">
        <v>1351</v>
      </c>
      <c r="M184" s="31">
        <v>4.1309199999999997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1144.3</v>
      </c>
      <c r="D185" s="36">
        <v>1150.8166666666666</v>
      </c>
      <c r="E185" s="36">
        <v>1132.7333333333331</v>
      </c>
      <c r="F185" s="36">
        <v>1121.1666666666665</v>
      </c>
      <c r="G185" s="36">
        <v>1103.083333333333</v>
      </c>
      <c r="H185" s="36">
        <v>1162.3833333333332</v>
      </c>
      <c r="I185" s="36">
        <v>1180.4666666666667</v>
      </c>
      <c r="J185" s="36">
        <v>1192.0333333333333</v>
      </c>
      <c r="K185" s="31">
        <v>1168.9000000000001</v>
      </c>
      <c r="L185" s="31">
        <v>1139.25</v>
      </c>
      <c r="M185" s="31">
        <v>0.40894999999999998</v>
      </c>
      <c r="N185" s="1"/>
      <c r="O185" s="1"/>
    </row>
    <row r="186" spans="1:15" ht="12.75" customHeight="1">
      <c r="A186" s="33">
        <v>176</v>
      </c>
      <c r="B186" s="53" t="s">
        <v>1020</v>
      </c>
      <c r="C186" s="31">
        <v>779.8</v>
      </c>
      <c r="D186" s="36">
        <v>780.2833333333333</v>
      </c>
      <c r="E186" s="36">
        <v>771.06666666666661</v>
      </c>
      <c r="F186" s="36">
        <v>762.33333333333326</v>
      </c>
      <c r="G186" s="36">
        <v>753.11666666666656</v>
      </c>
      <c r="H186" s="36">
        <v>789.01666666666665</v>
      </c>
      <c r="I186" s="36">
        <v>798.23333333333335</v>
      </c>
      <c r="J186" s="36">
        <v>806.9666666666667</v>
      </c>
      <c r="K186" s="31">
        <v>789.5</v>
      </c>
      <c r="L186" s="31">
        <v>771.55</v>
      </c>
      <c r="M186" s="31">
        <v>1.76979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2748.6</v>
      </c>
      <c r="D187" s="36">
        <v>2762.8666666666668</v>
      </c>
      <c r="E187" s="36">
        <v>2725.7333333333336</v>
      </c>
      <c r="F187" s="36">
        <v>2702.8666666666668</v>
      </c>
      <c r="G187" s="36">
        <v>2665.7333333333336</v>
      </c>
      <c r="H187" s="36">
        <v>2785.7333333333336</v>
      </c>
      <c r="I187" s="36">
        <v>2822.8666666666668</v>
      </c>
      <c r="J187" s="36">
        <v>2845.7333333333336</v>
      </c>
      <c r="K187" s="31">
        <v>2800</v>
      </c>
      <c r="L187" s="31">
        <v>2740</v>
      </c>
      <c r="M187" s="31">
        <v>0.58392999999999995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1250.95</v>
      </c>
      <c r="D188" s="36">
        <v>1250.8999999999999</v>
      </c>
      <c r="E188" s="36">
        <v>1236.7999999999997</v>
      </c>
      <c r="F188" s="36">
        <v>1222.6499999999999</v>
      </c>
      <c r="G188" s="36">
        <v>1208.5499999999997</v>
      </c>
      <c r="H188" s="36">
        <v>1265.0499999999997</v>
      </c>
      <c r="I188" s="36">
        <v>1279.1499999999996</v>
      </c>
      <c r="J188" s="36">
        <v>1293.2999999999997</v>
      </c>
      <c r="K188" s="31">
        <v>1265</v>
      </c>
      <c r="L188" s="31">
        <v>1236.75</v>
      </c>
      <c r="M188" s="31">
        <v>5.2071100000000001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803.55</v>
      </c>
      <c r="D189" s="36">
        <v>808.68333333333339</v>
      </c>
      <c r="E189" s="36">
        <v>792.56666666666683</v>
      </c>
      <c r="F189" s="36">
        <v>781.58333333333348</v>
      </c>
      <c r="G189" s="36">
        <v>765.46666666666692</v>
      </c>
      <c r="H189" s="36">
        <v>819.66666666666674</v>
      </c>
      <c r="I189" s="36">
        <v>835.7833333333333</v>
      </c>
      <c r="J189" s="36">
        <v>846.76666666666665</v>
      </c>
      <c r="K189" s="31">
        <v>824.8</v>
      </c>
      <c r="L189" s="31">
        <v>797.7</v>
      </c>
      <c r="M189" s="31">
        <v>1.5988199999999999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2468.85</v>
      </c>
      <c r="D190" s="36">
        <v>2449.6666666666665</v>
      </c>
      <c r="E190" s="36">
        <v>2415.7333333333331</v>
      </c>
      <c r="F190" s="36">
        <v>2362.6166666666668</v>
      </c>
      <c r="G190" s="36">
        <v>2328.6833333333334</v>
      </c>
      <c r="H190" s="36">
        <v>2502.7833333333328</v>
      </c>
      <c r="I190" s="36">
        <v>2536.7166666666662</v>
      </c>
      <c r="J190" s="36">
        <v>2589.8333333333326</v>
      </c>
      <c r="K190" s="31">
        <v>2483.6</v>
      </c>
      <c r="L190" s="31">
        <v>2396.5500000000002</v>
      </c>
      <c r="M190" s="31">
        <v>8.5848600000000008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466.65</v>
      </c>
      <c r="D191" s="36">
        <v>465.06666666666666</v>
      </c>
      <c r="E191" s="36">
        <v>459.13333333333333</v>
      </c>
      <c r="F191" s="36">
        <v>451.61666666666667</v>
      </c>
      <c r="G191" s="36">
        <v>445.68333333333334</v>
      </c>
      <c r="H191" s="36">
        <v>472.58333333333331</v>
      </c>
      <c r="I191" s="36">
        <v>478.51666666666659</v>
      </c>
      <c r="J191" s="36">
        <v>486.0333333333333</v>
      </c>
      <c r="K191" s="31">
        <v>471</v>
      </c>
      <c r="L191" s="31">
        <v>457.55</v>
      </c>
      <c r="M191" s="31">
        <v>24.82056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600.35</v>
      </c>
      <c r="D192" s="36">
        <v>606.85</v>
      </c>
      <c r="E192" s="36">
        <v>588.80000000000007</v>
      </c>
      <c r="F192" s="36">
        <v>577.25</v>
      </c>
      <c r="G192" s="36">
        <v>559.20000000000005</v>
      </c>
      <c r="H192" s="36">
        <v>618.40000000000009</v>
      </c>
      <c r="I192" s="36">
        <v>636.45000000000005</v>
      </c>
      <c r="J192" s="36">
        <v>648.00000000000011</v>
      </c>
      <c r="K192" s="31">
        <v>624.9</v>
      </c>
      <c r="L192" s="31">
        <v>595.29999999999995</v>
      </c>
      <c r="M192" s="31">
        <v>41.51764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2194.4</v>
      </c>
      <c r="D193" s="36">
        <v>2204.5666666666671</v>
      </c>
      <c r="E193" s="36">
        <v>2172.4333333333343</v>
      </c>
      <c r="F193" s="36">
        <v>2150.4666666666672</v>
      </c>
      <c r="G193" s="36">
        <v>2118.3333333333344</v>
      </c>
      <c r="H193" s="36">
        <v>2226.5333333333342</v>
      </c>
      <c r="I193" s="36">
        <v>2258.6666666666665</v>
      </c>
      <c r="J193" s="36">
        <v>2280.6333333333341</v>
      </c>
      <c r="K193" s="31">
        <v>2236.6999999999998</v>
      </c>
      <c r="L193" s="31">
        <v>2182.6</v>
      </c>
      <c r="M193" s="31">
        <v>16.4651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956.5</v>
      </c>
      <c r="D194" s="36">
        <v>947.56666666666661</v>
      </c>
      <c r="E194" s="36">
        <v>932.63333333333321</v>
      </c>
      <c r="F194" s="36">
        <v>908.76666666666665</v>
      </c>
      <c r="G194" s="36">
        <v>893.83333333333326</v>
      </c>
      <c r="H194" s="36">
        <v>971.43333333333317</v>
      </c>
      <c r="I194" s="36">
        <v>986.36666666666656</v>
      </c>
      <c r="J194" s="36">
        <v>1010.2333333333331</v>
      </c>
      <c r="K194" s="31">
        <v>962.5</v>
      </c>
      <c r="L194" s="31">
        <v>923.7</v>
      </c>
      <c r="M194" s="31">
        <v>5.9388100000000001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2143.9</v>
      </c>
      <c r="D195" s="36">
        <v>2137.2833333333333</v>
      </c>
      <c r="E195" s="36">
        <v>2121.6166666666668</v>
      </c>
      <c r="F195" s="36">
        <v>2099.3333333333335</v>
      </c>
      <c r="G195" s="36">
        <v>2083.666666666667</v>
      </c>
      <c r="H195" s="36">
        <v>2159.5666666666666</v>
      </c>
      <c r="I195" s="36">
        <v>2175.2333333333336</v>
      </c>
      <c r="J195" s="36">
        <v>2197.5166666666664</v>
      </c>
      <c r="K195" s="31">
        <v>2152.9499999999998</v>
      </c>
      <c r="L195" s="31">
        <v>2115</v>
      </c>
      <c r="M195" s="31">
        <v>0.75351999999999997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821.6</v>
      </c>
      <c r="D196" s="36">
        <v>834.4666666666667</v>
      </c>
      <c r="E196" s="36">
        <v>800.13333333333344</v>
      </c>
      <c r="F196" s="36">
        <v>778.66666666666674</v>
      </c>
      <c r="G196" s="36">
        <v>744.33333333333348</v>
      </c>
      <c r="H196" s="36">
        <v>855.93333333333339</v>
      </c>
      <c r="I196" s="36">
        <v>890.26666666666665</v>
      </c>
      <c r="J196" s="36">
        <v>911.73333333333335</v>
      </c>
      <c r="K196" s="31">
        <v>868.8</v>
      </c>
      <c r="L196" s="31">
        <v>813</v>
      </c>
      <c r="M196" s="31">
        <v>12.849270000000001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408.95</v>
      </c>
      <c r="D197" s="36">
        <v>410.06666666666666</v>
      </c>
      <c r="E197" s="36">
        <v>404.18333333333334</v>
      </c>
      <c r="F197" s="36">
        <v>399.41666666666669</v>
      </c>
      <c r="G197" s="36">
        <v>393.53333333333336</v>
      </c>
      <c r="H197" s="36">
        <v>414.83333333333331</v>
      </c>
      <c r="I197" s="36">
        <v>420.71666666666664</v>
      </c>
      <c r="J197" s="36">
        <v>425.48333333333329</v>
      </c>
      <c r="K197" s="31">
        <v>415.95</v>
      </c>
      <c r="L197" s="31">
        <v>405.3</v>
      </c>
      <c r="M197" s="31">
        <v>10.79801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3591.65</v>
      </c>
      <c r="D198" s="36">
        <v>3580.9</v>
      </c>
      <c r="E198" s="36">
        <v>3512.1000000000004</v>
      </c>
      <c r="F198" s="36">
        <v>3432.55</v>
      </c>
      <c r="G198" s="36">
        <v>3363.7500000000005</v>
      </c>
      <c r="H198" s="36">
        <v>3660.4500000000003</v>
      </c>
      <c r="I198" s="36">
        <v>3729.2500000000005</v>
      </c>
      <c r="J198" s="36">
        <v>3808.8</v>
      </c>
      <c r="K198" s="31">
        <v>3649.7</v>
      </c>
      <c r="L198" s="31">
        <v>3501.35</v>
      </c>
      <c r="M198" s="31">
        <v>1.2868200000000001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577.29999999999995</v>
      </c>
      <c r="D199" s="36">
        <v>573.9</v>
      </c>
      <c r="E199" s="36">
        <v>567.29999999999995</v>
      </c>
      <c r="F199" s="36">
        <v>557.29999999999995</v>
      </c>
      <c r="G199" s="36">
        <v>550.69999999999993</v>
      </c>
      <c r="H199" s="36">
        <v>583.9</v>
      </c>
      <c r="I199" s="36">
        <v>590.50000000000011</v>
      </c>
      <c r="J199" s="36">
        <v>600.5</v>
      </c>
      <c r="K199" s="31">
        <v>580.5</v>
      </c>
      <c r="L199" s="31">
        <v>563.9</v>
      </c>
      <c r="M199" s="31">
        <v>13.118819999999999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675.05</v>
      </c>
      <c r="D200" s="36">
        <v>673.51666666666665</v>
      </c>
      <c r="E200" s="36">
        <v>670.73333333333335</v>
      </c>
      <c r="F200" s="36">
        <v>666.41666666666674</v>
      </c>
      <c r="G200" s="36">
        <v>663.63333333333344</v>
      </c>
      <c r="H200" s="36">
        <v>677.83333333333326</v>
      </c>
      <c r="I200" s="36">
        <v>680.61666666666656</v>
      </c>
      <c r="J200" s="36">
        <v>684.93333333333317</v>
      </c>
      <c r="K200" s="31">
        <v>676.3</v>
      </c>
      <c r="L200" s="31">
        <v>669.2</v>
      </c>
      <c r="M200" s="31">
        <v>3.738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213.55</v>
      </c>
      <c r="D201" s="36">
        <v>213.61666666666667</v>
      </c>
      <c r="E201" s="36">
        <v>209.28333333333336</v>
      </c>
      <c r="F201" s="36">
        <v>205.01666666666668</v>
      </c>
      <c r="G201" s="36">
        <v>200.68333333333337</v>
      </c>
      <c r="H201" s="36">
        <v>217.88333333333335</v>
      </c>
      <c r="I201" s="36">
        <v>222.21666666666667</v>
      </c>
      <c r="J201" s="36">
        <v>226.48333333333335</v>
      </c>
      <c r="K201" s="31">
        <v>217.95</v>
      </c>
      <c r="L201" s="31">
        <v>209.35</v>
      </c>
      <c r="M201" s="31">
        <v>141.51559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231.1</v>
      </c>
      <c r="D202" s="36">
        <v>231.94999999999996</v>
      </c>
      <c r="E202" s="36">
        <v>227.34999999999991</v>
      </c>
      <c r="F202" s="36">
        <v>223.59999999999994</v>
      </c>
      <c r="G202" s="36">
        <v>218.99999999999989</v>
      </c>
      <c r="H202" s="36">
        <v>235.69999999999993</v>
      </c>
      <c r="I202" s="36">
        <v>240.3</v>
      </c>
      <c r="J202" s="36">
        <v>244.04999999999995</v>
      </c>
      <c r="K202" s="31">
        <v>236.55</v>
      </c>
      <c r="L202" s="31">
        <v>228.2</v>
      </c>
      <c r="M202" s="31">
        <v>38.553829999999998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370.95</v>
      </c>
      <c r="D203" s="36">
        <v>369.0333333333333</v>
      </c>
      <c r="E203" s="36">
        <v>362.91666666666663</v>
      </c>
      <c r="F203" s="36">
        <v>354.88333333333333</v>
      </c>
      <c r="G203" s="36">
        <v>348.76666666666665</v>
      </c>
      <c r="H203" s="36">
        <v>377.06666666666661</v>
      </c>
      <c r="I203" s="36">
        <v>383.18333333333328</v>
      </c>
      <c r="J203" s="36">
        <v>391.21666666666658</v>
      </c>
      <c r="K203" s="31">
        <v>375.15</v>
      </c>
      <c r="L203" s="31">
        <v>361</v>
      </c>
      <c r="M203" s="31">
        <v>11.422280000000001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1733.1</v>
      </c>
      <c r="D204" s="36">
        <v>1735.0333333333331</v>
      </c>
      <c r="E204" s="36">
        <v>1715.2666666666662</v>
      </c>
      <c r="F204" s="36">
        <v>1697.4333333333332</v>
      </c>
      <c r="G204" s="36">
        <v>1677.6666666666663</v>
      </c>
      <c r="H204" s="36">
        <v>1752.8666666666661</v>
      </c>
      <c r="I204" s="36">
        <v>1772.633333333333</v>
      </c>
      <c r="J204" s="36">
        <v>1790.466666666666</v>
      </c>
      <c r="K204" s="31">
        <v>1754.8</v>
      </c>
      <c r="L204" s="31">
        <v>1717.2</v>
      </c>
      <c r="M204" s="31">
        <v>2.9914299999999998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1665.75</v>
      </c>
      <c r="D205" s="36">
        <v>1675.5166666666667</v>
      </c>
      <c r="E205" s="36">
        <v>1653.6833333333334</v>
      </c>
      <c r="F205" s="36">
        <v>1641.6166666666668</v>
      </c>
      <c r="G205" s="36">
        <v>1619.7833333333335</v>
      </c>
      <c r="H205" s="36">
        <v>1687.5833333333333</v>
      </c>
      <c r="I205" s="36">
        <v>1709.4166666666667</v>
      </c>
      <c r="J205" s="36">
        <v>1721.4833333333331</v>
      </c>
      <c r="K205" s="31">
        <v>1697.35</v>
      </c>
      <c r="L205" s="31">
        <v>1663.45</v>
      </c>
      <c r="M205" s="31">
        <v>21.915489999999998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3817.85</v>
      </c>
      <c r="D206" s="36">
        <v>3810.7166666666667</v>
      </c>
      <c r="E206" s="36">
        <v>3783.1333333333332</v>
      </c>
      <c r="F206" s="36">
        <v>3748.4166666666665</v>
      </c>
      <c r="G206" s="36">
        <v>3720.833333333333</v>
      </c>
      <c r="H206" s="36">
        <v>3845.4333333333334</v>
      </c>
      <c r="I206" s="36">
        <v>3873.0166666666664</v>
      </c>
      <c r="J206" s="36">
        <v>3907.7333333333336</v>
      </c>
      <c r="K206" s="31">
        <v>3838.3</v>
      </c>
      <c r="L206" s="31">
        <v>3776</v>
      </c>
      <c r="M206" s="31">
        <v>1.90415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1420.6</v>
      </c>
      <c r="D207" s="36">
        <v>1424.1666666666667</v>
      </c>
      <c r="E207" s="36">
        <v>1414.4333333333334</v>
      </c>
      <c r="F207" s="36">
        <v>1408.2666666666667</v>
      </c>
      <c r="G207" s="36">
        <v>1398.5333333333333</v>
      </c>
      <c r="H207" s="36">
        <v>1430.3333333333335</v>
      </c>
      <c r="I207" s="36">
        <v>1440.0666666666666</v>
      </c>
      <c r="J207" s="36">
        <v>1446.2333333333336</v>
      </c>
      <c r="K207" s="31">
        <v>1433.9</v>
      </c>
      <c r="L207" s="31">
        <v>1418</v>
      </c>
      <c r="M207" s="31">
        <v>149.16726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580.70000000000005</v>
      </c>
      <c r="D208" s="36">
        <v>579.93333333333339</v>
      </c>
      <c r="E208" s="36">
        <v>576.51666666666677</v>
      </c>
      <c r="F208" s="36">
        <v>572.33333333333337</v>
      </c>
      <c r="G208" s="36">
        <v>568.91666666666674</v>
      </c>
      <c r="H208" s="36">
        <v>584.11666666666679</v>
      </c>
      <c r="I208" s="36">
        <v>587.5333333333333</v>
      </c>
      <c r="J208" s="36">
        <v>591.71666666666681</v>
      </c>
      <c r="K208" s="31">
        <v>583.35</v>
      </c>
      <c r="L208" s="31">
        <v>575.75</v>
      </c>
      <c r="M208" s="31">
        <v>25.610279999999999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112.3</v>
      </c>
      <c r="D209" s="36">
        <v>113.36666666666667</v>
      </c>
      <c r="E209" s="36">
        <v>110.03333333333335</v>
      </c>
      <c r="F209" s="36">
        <v>107.76666666666667</v>
      </c>
      <c r="G209" s="36">
        <v>104.43333333333334</v>
      </c>
      <c r="H209" s="36">
        <v>115.63333333333335</v>
      </c>
      <c r="I209" s="36">
        <v>118.96666666666667</v>
      </c>
      <c r="J209" s="36">
        <v>121.23333333333336</v>
      </c>
      <c r="K209" s="31">
        <v>116.7</v>
      </c>
      <c r="L209" s="31">
        <v>111.1</v>
      </c>
      <c r="M209" s="31">
        <v>343.00189999999998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507.1</v>
      </c>
      <c r="D210" s="36">
        <v>510.79999999999995</v>
      </c>
      <c r="E210" s="36">
        <v>501.59999999999991</v>
      </c>
      <c r="F210" s="36">
        <v>496.09999999999997</v>
      </c>
      <c r="G210" s="36">
        <v>486.89999999999992</v>
      </c>
      <c r="H210" s="36">
        <v>516.29999999999995</v>
      </c>
      <c r="I210" s="36">
        <v>525.5</v>
      </c>
      <c r="J210" s="36">
        <v>530.99999999999989</v>
      </c>
      <c r="K210" s="31">
        <v>520</v>
      </c>
      <c r="L210" s="31">
        <v>505.3</v>
      </c>
      <c r="M210" s="31">
        <v>0.37652999999999998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848.65</v>
      </c>
      <c r="D211" s="36">
        <v>845.73333333333323</v>
      </c>
      <c r="E211" s="36">
        <v>833.06666666666649</v>
      </c>
      <c r="F211" s="36">
        <v>817.48333333333323</v>
      </c>
      <c r="G211" s="36">
        <v>804.81666666666649</v>
      </c>
      <c r="H211" s="36">
        <v>861.31666666666649</v>
      </c>
      <c r="I211" s="36">
        <v>873.98333333333323</v>
      </c>
      <c r="J211" s="36">
        <v>889.56666666666649</v>
      </c>
      <c r="K211" s="31">
        <v>858.4</v>
      </c>
      <c r="L211" s="31">
        <v>830.15</v>
      </c>
      <c r="M211" s="31">
        <v>8.3328000000000007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1429.5</v>
      </c>
      <c r="D212" s="36">
        <v>1430.2333333333336</v>
      </c>
      <c r="E212" s="36">
        <v>1421.6666666666672</v>
      </c>
      <c r="F212" s="36">
        <v>1413.8333333333337</v>
      </c>
      <c r="G212" s="36">
        <v>1405.2666666666673</v>
      </c>
      <c r="H212" s="36">
        <v>1438.0666666666671</v>
      </c>
      <c r="I212" s="36">
        <v>1446.6333333333337</v>
      </c>
      <c r="J212" s="36">
        <v>1454.4666666666669</v>
      </c>
      <c r="K212" s="31">
        <v>1438.8</v>
      </c>
      <c r="L212" s="31">
        <v>1422.4</v>
      </c>
      <c r="M212" s="31">
        <v>5.4260900000000003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4519.25</v>
      </c>
      <c r="D213" s="36">
        <v>4536.4333333333334</v>
      </c>
      <c r="E213" s="36">
        <v>4467.916666666667</v>
      </c>
      <c r="F213" s="36">
        <v>4416.5833333333339</v>
      </c>
      <c r="G213" s="36">
        <v>4348.0666666666675</v>
      </c>
      <c r="H213" s="36">
        <v>4587.7666666666664</v>
      </c>
      <c r="I213" s="36">
        <v>4656.2833333333328</v>
      </c>
      <c r="J213" s="36">
        <v>4707.6166666666659</v>
      </c>
      <c r="K213" s="31">
        <v>4604.95</v>
      </c>
      <c r="L213" s="31">
        <v>4485.1000000000004</v>
      </c>
      <c r="M213" s="31">
        <v>8.1912199999999995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518.35</v>
      </c>
      <c r="D214" s="36">
        <v>520.05000000000007</v>
      </c>
      <c r="E214" s="36">
        <v>515.30000000000018</v>
      </c>
      <c r="F214" s="36">
        <v>512.25000000000011</v>
      </c>
      <c r="G214" s="36">
        <v>507.50000000000023</v>
      </c>
      <c r="H214" s="36">
        <v>523.10000000000014</v>
      </c>
      <c r="I214" s="36">
        <v>527.84999999999991</v>
      </c>
      <c r="J214" s="36">
        <v>530.90000000000009</v>
      </c>
      <c r="K214" s="31">
        <v>524.79999999999995</v>
      </c>
      <c r="L214" s="31">
        <v>517</v>
      </c>
      <c r="M214" s="31">
        <v>64.455799999999996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3045.5</v>
      </c>
      <c r="D215" s="36">
        <v>3039</v>
      </c>
      <c r="E215" s="36">
        <v>3012.5</v>
      </c>
      <c r="F215" s="36">
        <v>2979.5</v>
      </c>
      <c r="G215" s="36">
        <v>2953</v>
      </c>
      <c r="H215" s="36">
        <v>3072</v>
      </c>
      <c r="I215" s="36">
        <v>3098.5</v>
      </c>
      <c r="J215" s="36">
        <v>3131.5</v>
      </c>
      <c r="K215" s="31">
        <v>3065.5</v>
      </c>
      <c r="L215" s="31">
        <v>3006</v>
      </c>
      <c r="M215" s="31">
        <v>13.881159999999999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263.05</v>
      </c>
      <c r="D216" s="36">
        <v>263.16666666666669</v>
      </c>
      <c r="E216" s="36">
        <v>260.18333333333339</v>
      </c>
      <c r="F216" s="36">
        <v>257.31666666666672</v>
      </c>
      <c r="G216" s="36">
        <v>254.33333333333343</v>
      </c>
      <c r="H216" s="36">
        <v>266.03333333333336</v>
      </c>
      <c r="I216" s="36">
        <v>269.01666666666659</v>
      </c>
      <c r="J216" s="36">
        <v>271.88333333333333</v>
      </c>
      <c r="K216" s="31">
        <v>266.14999999999998</v>
      </c>
      <c r="L216" s="31">
        <v>260.3</v>
      </c>
      <c r="M216" s="31">
        <v>46.751579999999997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527.6</v>
      </c>
      <c r="D217" s="36">
        <v>529.7166666666667</v>
      </c>
      <c r="E217" s="36">
        <v>519.98333333333335</v>
      </c>
      <c r="F217" s="36">
        <v>512.36666666666667</v>
      </c>
      <c r="G217" s="36">
        <v>502.63333333333333</v>
      </c>
      <c r="H217" s="36">
        <v>537.33333333333337</v>
      </c>
      <c r="I217" s="36">
        <v>547.06666666666672</v>
      </c>
      <c r="J217" s="36">
        <v>554.68333333333339</v>
      </c>
      <c r="K217" s="31">
        <v>539.45000000000005</v>
      </c>
      <c r="L217" s="31">
        <v>522.1</v>
      </c>
      <c r="M217" s="31">
        <v>57.421770000000002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2394.1</v>
      </c>
      <c r="D218" s="36">
        <v>2394.5166666666669</v>
      </c>
      <c r="E218" s="36">
        <v>2383.5333333333338</v>
      </c>
      <c r="F218" s="36">
        <v>2372.9666666666667</v>
      </c>
      <c r="G218" s="36">
        <v>2361.9833333333336</v>
      </c>
      <c r="H218" s="36">
        <v>2405.0833333333339</v>
      </c>
      <c r="I218" s="36">
        <v>2416.0666666666666</v>
      </c>
      <c r="J218" s="36">
        <v>2426.6333333333341</v>
      </c>
      <c r="K218" s="31">
        <v>2405.5</v>
      </c>
      <c r="L218" s="31">
        <v>2383.9499999999998</v>
      </c>
      <c r="M218" s="31">
        <v>12.107749999999999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310.64999999999998</v>
      </c>
      <c r="D219" s="36">
        <v>310.58333333333331</v>
      </c>
      <c r="E219" s="36">
        <v>309.71666666666664</v>
      </c>
      <c r="F219" s="36">
        <v>308.7833333333333</v>
      </c>
      <c r="G219" s="36">
        <v>307.91666666666663</v>
      </c>
      <c r="H219" s="36">
        <v>311.51666666666665</v>
      </c>
      <c r="I219" s="36">
        <v>312.38333333333333</v>
      </c>
      <c r="J219" s="36">
        <v>313.31666666666666</v>
      </c>
      <c r="K219" s="31">
        <v>311.45</v>
      </c>
      <c r="L219" s="31">
        <v>309.64999999999998</v>
      </c>
      <c r="M219" s="31">
        <v>1.9310700000000001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5896.65</v>
      </c>
      <c r="D220" s="36">
        <v>5897.2166666666672</v>
      </c>
      <c r="E220" s="36">
        <v>5804.4333333333343</v>
      </c>
      <c r="F220" s="36">
        <v>5712.2166666666672</v>
      </c>
      <c r="G220" s="36">
        <v>5619.4333333333343</v>
      </c>
      <c r="H220" s="36">
        <v>5989.4333333333343</v>
      </c>
      <c r="I220" s="36">
        <v>6082.2166666666672</v>
      </c>
      <c r="J220" s="36">
        <v>6174.4333333333343</v>
      </c>
      <c r="K220" s="31">
        <v>5990</v>
      </c>
      <c r="L220" s="31">
        <v>5805</v>
      </c>
      <c r="M220" s="31">
        <v>0.47481000000000001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959.1</v>
      </c>
      <c r="D221" s="36">
        <v>955.16666666666663</v>
      </c>
      <c r="E221" s="36">
        <v>947.33333333333326</v>
      </c>
      <c r="F221" s="36">
        <v>935.56666666666661</v>
      </c>
      <c r="G221" s="36">
        <v>927.73333333333323</v>
      </c>
      <c r="H221" s="36">
        <v>966.93333333333328</v>
      </c>
      <c r="I221" s="36">
        <v>974.76666666666654</v>
      </c>
      <c r="J221" s="36">
        <v>986.5333333333333</v>
      </c>
      <c r="K221" s="31">
        <v>963</v>
      </c>
      <c r="L221" s="31">
        <v>943.4</v>
      </c>
      <c r="M221" s="31">
        <v>2.8360799999999999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38187.949999999997</v>
      </c>
      <c r="D222" s="36">
        <v>37958.549999999996</v>
      </c>
      <c r="E222" s="36">
        <v>37617.049999999988</v>
      </c>
      <c r="F222" s="36">
        <v>37046.149999999994</v>
      </c>
      <c r="G222" s="36">
        <v>36704.649999999987</v>
      </c>
      <c r="H222" s="36">
        <v>38529.44999999999</v>
      </c>
      <c r="I222" s="36">
        <v>38870.950000000004</v>
      </c>
      <c r="J222" s="36">
        <v>39441.849999999991</v>
      </c>
      <c r="K222" s="31">
        <v>38300.050000000003</v>
      </c>
      <c r="L222" s="31">
        <v>37387.65</v>
      </c>
      <c r="M222" s="31">
        <v>3.1640000000000001E-2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199.35</v>
      </c>
      <c r="D223" s="36">
        <v>200.15</v>
      </c>
      <c r="E223" s="36">
        <v>194.5</v>
      </c>
      <c r="F223" s="36">
        <v>189.65</v>
      </c>
      <c r="G223" s="36">
        <v>184</v>
      </c>
      <c r="H223" s="36">
        <v>205</v>
      </c>
      <c r="I223" s="36">
        <v>210.65000000000003</v>
      </c>
      <c r="J223" s="36">
        <v>215.5</v>
      </c>
      <c r="K223" s="31">
        <v>205.8</v>
      </c>
      <c r="L223" s="31">
        <v>195.3</v>
      </c>
      <c r="M223" s="31">
        <v>206.44506999999999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1061.3</v>
      </c>
      <c r="D224" s="36">
        <v>1062.9833333333333</v>
      </c>
      <c r="E224" s="36">
        <v>1055.9666666666667</v>
      </c>
      <c r="F224" s="36">
        <v>1050.6333333333334</v>
      </c>
      <c r="G224" s="36">
        <v>1043.6166666666668</v>
      </c>
      <c r="H224" s="36">
        <v>1068.3166666666666</v>
      </c>
      <c r="I224" s="36">
        <v>1075.3333333333335</v>
      </c>
      <c r="J224" s="36">
        <v>1080.6666666666665</v>
      </c>
      <c r="K224" s="31">
        <v>1070</v>
      </c>
      <c r="L224" s="31">
        <v>1057.6500000000001</v>
      </c>
      <c r="M224" s="31">
        <v>131.42759000000001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1639.25</v>
      </c>
      <c r="D225" s="36">
        <v>1638.4000000000003</v>
      </c>
      <c r="E225" s="36">
        <v>1622.0000000000007</v>
      </c>
      <c r="F225" s="36">
        <v>1604.7500000000005</v>
      </c>
      <c r="G225" s="36">
        <v>1588.3500000000008</v>
      </c>
      <c r="H225" s="36">
        <v>1655.6500000000005</v>
      </c>
      <c r="I225" s="36">
        <v>1672.0500000000002</v>
      </c>
      <c r="J225" s="36">
        <v>1689.3000000000004</v>
      </c>
      <c r="K225" s="31">
        <v>1654.8</v>
      </c>
      <c r="L225" s="31">
        <v>1621.15</v>
      </c>
      <c r="M225" s="31">
        <v>3.0172699999999999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522.85</v>
      </c>
      <c r="D226" s="36">
        <v>521.0333333333333</v>
      </c>
      <c r="E226" s="36">
        <v>517.06666666666661</v>
      </c>
      <c r="F226" s="36">
        <v>511.2833333333333</v>
      </c>
      <c r="G226" s="36">
        <v>507.31666666666661</v>
      </c>
      <c r="H226" s="36">
        <v>526.81666666666661</v>
      </c>
      <c r="I226" s="36">
        <v>530.7833333333333</v>
      </c>
      <c r="J226" s="36">
        <v>536.56666666666661</v>
      </c>
      <c r="K226" s="31">
        <v>525</v>
      </c>
      <c r="L226" s="31">
        <v>515.25</v>
      </c>
      <c r="M226" s="31">
        <v>16.238389999999999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841.4</v>
      </c>
      <c r="D227" s="36">
        <v>833.59999999999991</v>
      </c>
      <c r="E227" s="36">
        <v>821.39999999999986</v>
      </c>
      <c r="F227" s="36">
        <v>801.4</v>
      </c>
      <c r="G227" s="36">
        <v>789.19999999999993</v>
      </c>
      <c r="H227" s="36">
        <v>853.5999999999998</v>
      </c>
      <c r="I227" s="36">
        <v>865.79999999999984</v>
      </c>
      <c r="J227" s="36">
        <v>885.79999999999973</v>
      </c>
      <c r="K227" s="31">
        <v>845.8</v>
      </c>
      <c r="L227" s="31">
        <v>813.6</v>
      </c>
      <c r="M227" s="31">
        <v>5.8686499999999997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91.1</v>
      </c>
      <c r="D228" s="36">
        <v>91.783333333333317</v>
      </c>
      <c r="E228" s="36">
        <v>89.516666666666637</v>
      </c>
      <c r="F228" s="36">
        <v>87.933333333333323</v>
      </c>
      <c r="G228" s="36">
        <v>85.666666666666643</v>
      </c>
      <c r="H228" s="36">
        <v>93.366666666666632</v>
      </c>
      <c r="I228" s="36">
        <v>95.633333333333312</v>
      </c>
      <c r="J228" s="36">
        <v>97.216666666666626</v>
      </c>
      <c r="K228" s="31">
        <v>94.05</v>
      </c>
      <c r="L228" s="31">
        <v>90.2</v>
      </c>
      <c r="M228" s="31">
        <v>133.52513999999999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82.85</v>
      </c>
      <c r="D229" s="36">
        <v>82.666666666666671</v>
      </c>
      <c r="E229" s="36">
        <v>81.583333333333343</v>
      </c>
      <c r="F229" s="36">
        <v>80.316666666666677</v>
      </c>
      <c r="G229" s="36">
        <v>79.233333333333348</v>
      </c>
      <c r="H229" s="36">
        <v>83.933333333333337</v>
      </c>
      <c r="I229" s="36">
        <v>85.01666666666668</v>
      </c>
      <c r="J229" s="36">
        <v>86.283333333333331</v>
      </c>
      <c r="K229" s="31">
        <v>83.75</v>
      </c>
      <c r="L229" s="31">
        <v>81.400000000000006</v>
      </c>
      <c r="M229" s="31">
        <v>362.00294000000002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118.8</v>
      </c>
      <c r="D230" s="36">
        <v>118.46666666666665</v>
      </c>
      <c r="E230" s="36">
        <v>117.0333333333333</v>
      </c>
      <c r="F230" s="36">
        <v>115.26666666666665</v>
      </c>
      <c r="G230" s="36">
        <v>113.8333333333333</v>
      </c>
      <c r="H230" s="36">
        <v>120.23333333333331</v>
      </c>
      <c r="I230" s="36">
        <v>121.66666666666667</v>
      </c>
      <c r="J230" s="36">
        <v>123.43333333333331</v>
      </c>
      <c r="K230" s="31">
        <v>119.9</v>
      </c>
      <c r="L230" s="31">
        <v>116.7</v>
      </c>
      <c r="M230" s="31">
        <v>74.773390000000006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601</v>
      </c>
      <c r="D231" s="36">
        <v>601.04999999999995</v>
      </c>
      <c r="E231" s="36">
        <v>597.74999999999989</v>
      </c>
      <c r="F231" s="36">
        <v>594.49999999999989</v>
      </c>
      <c r="G231" s="36">
        <v>591.19999999999982</v>
      </c>
      <c r="H231" s="36">
        <v>604.29999999999995</v>
      </c>
      <c r="I231" s="36">
        <v>607.60000000000014</v>
      </c>
      <c r="J231" s="36">
        <v>610.85</v>
      </c>
      <c r="K231" s="31">
        <v>604.35</v>
      </c>
      <c r="L231" s="31">
        <v>597.79999999999995</v>
      </c>
      <c r="M231" s="31">
        <v>1.948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66.55</v>
      </c>
      <c r="D232" s="36">
        <v>66.866666666666674</v>
      </c>
      <c r="E232" s="36">
        <v>65.983333333333348</v>
      </c>
      <c r="F232" s="36">
        <v>65.416666666666671</v>
      </c>
      <c r="G232" s="36">
        <v>64.533333333333346</v>
      </c>
      <c r="H232" s="36">
        <v>67.433333333333351</v>
      </c>
      <c r="I232" s="36">
        <v>68.316666666666677</v>
      </c>
      <c r="J232" s="36">
        <v>68.883333333333354</v>
      </c>
      <c r="K232" s="31">
        <v>67.75</v>
      </c>
      <c r="L232" s="31">
        <v>66.3</v>
      </c>
      <c r="M232" s="31">
        <v>121.55204999999999</v>
      </c>
      <c r="N232" s="1"/>
      <c r="O232" s="1"/>
    </row>
    <row r="233" spans="1:15" ht="12.75" customHeight="1">
      <c r="A233" s="33">
        <v>223</v>
      </c>
      <c r="B233" s="53" t="s">
        <v>816</v>
      </c>
      <c r="C233" s="31">
        <v>228.75</v>
      </c>
      <c r="D233" s="36">
        <v>230.18333333333331</v>
      </c>
      <c r="E233" s="36">
        <v>225.91666666666663</v>
      </c>
      <c r="F233" s="36">
        <v>223.08333333333331</v>
      </c>
      <c r="G233" s="36">
        <v>218.81666666666663</v>
      </c>
      <c r="H233" s="36">
        <v>233.01666666666662</v>
      </c>
      <c r="I233" s="36">
        <v>237.28333333333333</v>
      </c>
      <c r="J233" s="36">
        <v>240.11666666666662</v>
      </c>
      <c r="K233" s="31">
        <v>234.45</v>
      </c>
      <c r="L233" s="31">
        <v>227.35</v>
      </c>
      <c r="M233" s="31">
        <v>108.15089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411.4</v>
      </c>
      <c r="D234" s="36">
        <v>412.59999999999997</v>
      </c>
      <c r="E234" s="36">
        <v>409.29999999999995</v>
      </c>
      <c r="F234" s="36">
        <v>407.2</v>
      </c>
      <c r="G234" s="36">
        <v>403.9</v>
      </c>
      <c r="H234" s="36">
        <v>414.69999999999993</v>
      </c>
      <c r="I234" s="36">
        <v>418</v>
      </c>
      <c r="J234" s="36">
        <v>420.09999999999991</v>
      </c>
      <c r="K234" s="31">
        <v>415.9</v>
      </c>
      <c r="L234" s="31">
        <v>410.5</v>
      </c>
      <c r="M234" s="31">
        <v>111.47636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314.64999999999998</v>
      </c>
      <c r="D235" s="36">
        <v>316.63333333333333</v>
      </c>
      <c r="E235" s="36">
        <v>310.76666666666665</v>
      </c>
      <c r="F235" s="36">
        <v>306.88333333333333</v>
      </c>
      <c r="G235" s="36">
        <v>301.01666666666665</v>
      </c>
      <c r="H235" s="36">
        <v>320.51666666666665</v>
      </c>
      <c r="I235" s="36">
        <v>326.38333333333333</v>
      </c>
      <c r="J235" s="36">
        <v>330.26666666666665</v>
      </c>
      <c r="K235" s="31">
        <v>322.5</v>
      </c>
      <c r="L235" s="31">
        <v>312.75</v>
      </c>
      <c r="M235" s="31">
        <v>12.61974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245.15</v>
      </c>
      <c r="D236" s="36">
        <v>246.83333333333334</v>
      </c>
      <c r="E236" s="36">
        <v>241.36666666666667</v>
      </c>
      <c r="F236" s="36">
        <v>237.58333333333334</v>
      </c>
      <c r="G236" s="36">
        <v>232.11666666666667</v>
      </c>
      <c r="H236" s="36">
        <v>250.61666666666667</v>
      </c>
      <c r="I236" s="36">
        <v>256.08333333333331</v>
      </c>
      <c r="J236" s="36">
        <v>259.86666666666667</v>
      </c>
      <c r="K236" s="31">
        <v>252.3</v>
      </c>
      <c r="L236" s="31">
        <v>243.05</v>
      </c>
      <c r="M236" s="31">
        <v>50.361879999999999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207</v>
      </c>
      <c r="D237" s="36">
        <v>200.96666666666667</v>
      </c>
      <c r="E237" s="36">
        <v>193.03333333333333</v>
      </c>
      <c r="F237" s="36">
        <v>179.06666666666666</v>
      </c>
      <c r="G237" s="36">
        <v>171.13333333333333</v>
      </c>
      <c r="H237" s="36">
        <v>214.93333333333334</v>
      </c>
      <c r="I237" s="36">
        <v>222.86666666666667</v>
      </c>
      <c r="J237" s="36">
        <v>236.83333333333334</v>
      </c>
      <c r="K237" s="31">
        <v>208.9</v>
      </c>
      <c r="L237" s="31">
        <v>187</v>
      </c>
      <c r="M237" s="31">
        <v>519.60118999999997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2670.95</v>
      </c>
      <c r="D238" s="36">
        <v>2690.0166666666664</v>
      </c>
      <c r="E238" s="36">
        <v>2641.0333333333328</v>
      </c>
      <c r="F238" s="36">
        <v>2611.1166666666663</v>
      </c>
      <c r="G238" s="36">
        <v>2562.1333333333328</v>
      </c>
      <c r="H238" s="36">
        <v>2719.9333333333329</v>
      </c>
      <c r="I238" s="36">
        <v>2768.9166666666665</v>
      </c>
      <c r="J238" s="36">
        <v>2798.833333333333</v>
      </c>
      <c r="K238" s="31">
        <v>2739</v>
      </c>
      <c r="L238" s="31">
        <v>2660.1</v>
      </c>
      <c r="M238" s="31">
        <v>1.4206399999999999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525.25</v>
      </c>
      <c r="D239" s="36">
        <v>527.83333333333337</v>
      </c>
      <c r="E239" s="36">
        <v>519.06666666666672</v>
      </c>
      <c r="F239" s="36">
        <v>512.88333333333333</v>
      </c>
      <c r="G239" s="36">
        <v>504.11666666666667</v>
      </c>
      <c r="H239" s="36">
        <v>534.01666666666677</v>
      </c>
      <c r="I239" s="36">
        <v>542.78333333333342</v>
      </c>
      <c r="J239" s="36">
        <v>548.96666666666681</v>
      </c>
      <c r="K239" s="31">
        <v>536.6</v>
      </c>
      <c r="L239" s="31">
        <v>521.65</v>
      </c>
      <c r="M239" s="31">
        <v>9.3057700000000008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147</v>
      </c>
      <c r="D240" s="36">
        <v>146.76666666666665</v>
      </c>
      <c r="E240" s="36">
        <v>145.33333333333331</v>
      </c>
      <c r="F240" s="36">
        <v>143.66666666666666</v>
      </c>
      <c r="G240" s="36">
        <v>142.23333333333332</v>
      </c>
      <c r="H240" s="36">
        <v>148.43333333333331</v>
      </c>
      <c r="I240" s="36">
        <v>149.86666666666665</v>
      </c>
      <c r="J240" s="36">
        <v>151.5333333333333</v>
      </c>
      <c r="K240" s="31">
        <v>148.19999999999999</v>
      </c>
      <c r="L240" s="31">
        <v>145.1</v>
      </c>
      <c r="M240" s="31">
        <v>79.684820000000002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594.5</v>
      </c>
      <c r="D241" s="36">
        <v>592.08333333333337</v>
      </c>
      <c r="E241" s="36">
        <v>581.41666666666674</v>
      </c>
      <c r="F241" s="36">
        <v>568.33333333333337</v>
      </c>
      <c r="G241" s="36">
        <v>557.66666666666674</v>
      </c>
      <c r="H241" s="36">
        <v>605.16666666666674</v>
      </c>
      <c r="I241" s="36">
        <v>615.83333333333348</v>
      </c>
      <c r="J241" s="36">
        <v>628.91666666666674</v>
      </c>
      <c r="K241" s="31">
        <v>602.75</v>
      </c>
      <c r="L241" s="31">
        <v>579</v>
      </c>
      <c r="M241" s="31">
        <v>68.400549999999996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175.85</v>
      </c>
      <c r="D242" s="36">
        <v>177.19999999999996</v>
      </c>
      <c r="E242" s="36">
        <v>173.69999999999993</v>
      </c>
      <c r="F242" s="36">
        <v>171.54999999999998</v>
      </c>
      <c r="G242" s="36">
        <v>168.04999999999995</v>
      </c>
      <c r="H242" s="36">
        <v>179.34999999999991</v>
      </c>
      <c r="I242" s="36">
        <v>182.84999999999997</v>
      </c>
      <c r="J242" s="36">
        <v>184.99999999999989</v>
      </c>
      <c r="K242" s="31">
        <v>180.7</v>
      </c>
      <c r="L242" s="31">
        <v>175.05</v>
      </c>
      <c r="M242" s="31">
        <v>313.42099999999999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67.5</v>
      </c>
      <c r="D243" s="36">
        <v>68.116666666666674</v>
      </c>
      <c r="E243" s="36">
        <v>66.433333333333351</v>
      </c>
      <c r="F243" s="36">
        <v>65.366666666666674</v>
      </c>
      <c r="G243" s="36">
        <v>63.683333333333351</v>
      </c>
      <c r="H243" s="36">
        <v>69.183333333333351</v>
      </c>
      <c r="I243" s="36">
        <v>70.866666666666688</v>
      </c>
      <c r="J243" s="36">
        <v>71.933333333333351</v>
      </c>
      <c r="K243" s="31">
        <v>69.8</v>
      </c>
      <c r="L243" s="31">
        <v>67.05</v>
      </c>
      <c r="M243" s="31">
        <v>157.33070000000001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964.85</v>
      </c>
      <c r="D244" s="36">
        <v>960</v>
      </c>
      <c r="E244" s="36">
        <v>949</v>
      </c>
      <c r="F244" s="36">
        <v>933.15</v>
      </c>
      <c r="G244" s="36">
        <v>922.15</v>
      </c>
      <c r="H244" s="36">
        <v>975.85</v>
      </c>
      <c r="I244" s="36">
        <v>986.85</v>
      </c>
      <c r="J244" s="36">
        <v>1002.7</v>
      </c>
      <c r="K244" s="31">
        <v>971</v>
      </c>
      <c r="L244" s="31">
        <v>944.15</v>
      </c>
      <c r="M244" s="31">
        <v>77.095569999999995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153.19999999999999</v>
      </c>
      <c r="D245" s="36">
        <v>154.1</v>
      </c>
      <c r="E245" s="36">
        <v>151.79999999999998</v>
      </c>
      <c r="F245" s="36">
        <v>150.39999999999998</v>
      </c>
      <c r="G245" s="36">
        <v>148.09999999999997</v>
      </c>
      <c r="H245" s="36">
        <v>155.5</v>
      </c>
      <c r="I245" s="36">
        <v>157.80000000000001</v>
      </c>
      <c r="J245" s="36">
        <v>159.20000000000002</v>
      </c>
      <c r="K245" s="31">
        <v>156.4</v>
      </c>
      <c r="L245" s="31">
        <v>152.69999999999999</v>
      </c>
      <c r="M245" s="31">
        <v>344.25812000000002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1443.5</v>
      </c>
      <c r="D246" s="36">
        <v>1452.1833333333332</v>
      </c>
      <c r="E246" s="36">
        <v>1425.9166666666663</v>
      </c>
      <c r="F246" s="36">
        <v>1408.333333333333</v>
      </c>
      <c r="G246" s="36">
        <v>1382.0666666666662</v>
      </c>
      <c r="H246" s="36">
        <v>1469.7666666666664</v>
      </c>
      <c r="I246" s="36">
        <v>1496.0333333333333</v>
      </c>
      <c r="J246" s="36">
        <v>1513.6166666666666</v>
      </c>
      <c r="K246" s="31">
        <v>1478.45</v>
      </c>
      <c r="L246" s="31">
        <v>1434.6</v>
      </c>
      <c r="M246" s="31">
        <v>0.99561999999999995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437.8</v>
      </c>
      <c r="D247" s="36">
        <v>439.60000000000008</v>
      </c>
      <c r="E247" s="36">
        <v>434.55000000000018</v>
      </c>
      <c r="F247" s="36">
        <v>431.30000000000013</v>
      </c>
      <c r="G247" s="36">
        <v>426.25000000000023</v>
      </c>
      <c r="H247" s="36">
        <v>442.85000000000014</v>
      </c>
      <c r="I247" s="36">
        <v>447.9</v>
      </c>
      <c r="J247" s="36">
        <v>451.15000000000009</v>
      </c>
      <c r="K247" s="31">
        <v>444.65</v>
      </c>
      <c r="L247" s="31">
        <v>436.35</v>
      </c>
      <c r="M247" s="31">
        <v>12.14124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241.15</v>
      </c>
      <c r="D248" s="36">
        <v>239.25</v>
      </c>
      <c r="E248" s="36">
        <v>233</v>
      </c>
      <c r="F248" s="36">
        <v>224.85</v>
      </c>
      <c r="G248" s="36">
        <v>218.6</v>
      </c>
      <c r="H248" s="36">
        <v>247.4</v>
      </c>
      <c r="I248" s="36">
        <v>253.65</v>
      </c>
      <c r="J248" s="36">
        <v>261.8</v>
      </c>
      <c r="K248" s="31">
        <v>245.5</v>
      </c>
      <c r="L248" s="31">
        <v>231.1</v>
      </c>
      <c r="M248" s="31">
        <v>778.10544000000004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1480.3</v>
      </c>
      <c r="D249" s="36">
        <v>1486.75</v>
      </c>
      <c r="E249" s="36">
        <v>1468.6</v>
      </c>
      <c r="F249" s="36">
        <v>1456.8999999999999</v>
      </c>
      <c r="G249" s="36">
        <v>1438.7499999999998</v>
      </c>
      <c r="H249" s="36">
        <v>1498.45</v>
      </c>
      <c r="I249" s="36">
        <v>1516.6000000000001</v>
      </c>
      <c r="J249" s="36">
        <v>1528.3000000000002</v>
      </c>
      <c r="K249" s="31">
        <v>1504.9</v>
      </c>
      <c r="L249" s="31">
        <v>1475.05</v>
      </c>
      <c r="M249" s="31">
        <v>25.578610000000001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34.5</v>
      </c>
      <c r="D250" s="36">
        <v>34.9</v>
      </c>
      <c r="E250" s="36">
        <v>33.9</v>
      </c>
      <c r="F250" s="36">
        <v>33.299999999999997</v>
      </c>
      <c r="G250" s="36">
        <v>32.299999999999997</v>
      </c>
      <c r="H250" s="36">
        <v>35.5</v>
      </c>
      <c r="I250" s="36">
        <v>36.5</v>
      </c>
      <c r="J250" s="36">
        <v>37.1</v>
      </c>
      <c r="K250" s="31">
        <v>35.9</v>
      </c>
      <c r="L250" s="31">
        <v>34.299999999999997</v>
      </c>
      <c r="M250" s="31">
        <v>191.39252999999999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5337.15</v>
      </c>
      <c r="D251" s="36">
        <v>5364.15</v>
      </c>
      <c r="E251" s="36">
        <v>5290.3499999999995</v>
      </c>
      <c r="F251" s="36">
        <v>5243.55</v>
      </c>
      <c r="G251" s="36">
        <v>5169.75</v>
      </c>
      <c r="H251" s="36">
        <v>5410.9499999999989</v>
      </c>
      <c r="I251" s="36">
        <v>5484.7499999999982</v>
      </c>
      <c r="J251" s="36">
        <v>5531.5499999999984</v>
      </c>
      <c r="K251" s="31">
        <v>5437.95</v>
      </c>
      <c r="L251" s="31">
        <v>5317.35</v>
      </c>
      <c r="M251" s="31">
        <v>1.3799300000000001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1676.85</v>
      </c>
      <c r="D252" s="36">
        <v>1682.4000000000003</v>
      </c>
      <c r="E252" s="36">
        <v>1666.3500000000006</v>
      </c>
      <c r="F252" s="36">
        <v>1655.8500000000004</v>
      </c>
      <c r="G252" s="36">
        <v>1639.8000000000006</v>
      </c>
      <c r="H252" s="36">
        <v>1692.9000000000005</v>
      </c>
      <c r="I252" s="36">
        <v>1708.9500000000003</v>
      </c>
      <c r="J252" s="36">
        <v>1719.4500000000005</v>
      </c>
      <c r="K252" s="31">
        <v>1698.45</v>
      </c>
      <c r="L252" s="31">
        <v>1671.9</v>
      </c>
      <c r="M252" s="31">
        <v>53.730719999999998</v>
      </c>
      <c r="N252" s="1"/>
      <c r="O252" s="1"/>
    </row>
    <row r="253" spans="1:15" ht="12.75" customHeight="1">
      <c r="A253" s="33">
        <v>243</v>
      </c>
      <c r="B253" s="53" t="s">
        <v>836</v>
      </c>
      <c r="C253" s="31">
        <v>3516.8</v>
      </c>
      <c r="D253" s="36">
        <v>3510.1666666666665</v>
      </c>
      <c r="E253" s="36">
        <v>3467.8833333333332</v>
      </c>
      <c r="F253" s="36">
        <v>3418.9666666666667</v>
      </c>
      <c r="G253" s="36">
        <v>3376.6833333333334</v>
      </c>
      <c r="H253" s="36">
        <v>3559.083333333333</v>
      </c>
      <c r="I253" s="36">
        <v>3601.3666666666668</v>
      </c>
      <c r="J253" s="36">
        <v>3650.2833333333328</v>
      </c>
      <c r="K253" s="31">
        <v>3552.45</v>
      </c>
      <c r="L253" s="31">
        <v>3461.25</v>
      </c>
      <c r="M253" s="31">
        <v>0.13446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952.8</v>
      </c>
      <c r="D254" s="36">
        <v>937.69999999999993</v>
      </c>
      <c r="E254" s="36">
        <v>915.39999999999986</v>
      </c>
      <c r="F254" s="36">
        <v>877.99999999999989</v>
      </c>
      <c r="G254" s="36">
        <v>855.69999999999982</v>
      </c>
      <c r="H254" s="36">
        <v>975.09999999999991</v>
      </c>
      <c r="I254" s="36">
        <v>997.39999999999986</v>
      </c>
      <c r="J254" s="36">
        <v>1034.8</v>
      </c>
      <c r="K254" s="31">
        <v>960</v>
      </c>
      <c r="L254" s="31">
        <v>900.3</v>
      </c>
      <c r="M254" s="31">
        <v>15.8306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3179</v>
      </c>
      <c r="D255" s="36">
        <v>3176.8166666666671</v>
      </c>
      <c r="E255" s="36">
        <v>3138.2833333333342</v>
      </c>
      <c r="F255" s="36">
        <v>3097.5666666666671</v>
      </c>
      <c r="G255" s="36">
        <v>3059.0333333333342</v>
      </c>
      <c r="H255" s="36">
        <v>3217.5333333333342</v>
      </c>
      <c r="I255" s="36">
        <v>3256.0666666666671</v>
      </c>
      <c r="J255" s="36">
        <v>3296.7833333333342</v>
      </c>
      <c r="K255" s="31">
        <v>3215.35</v>
      </c>
      <c r="L255" s="31">
        <v>3136.1</v>
      </c>
      <c r="M255" s="31">
        <v>8.7375100000000003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1217.7</v>
      </c>
      <c r="D256" s="36">
        <v>1222.6000000000001</v>
      </c>
      <c r="E256" s="36">
        <v>1209.5000000000002</v>
      </c>
      <c r="F256" s="36">
        <v>1201.3000000000002</v>
      </c>
      <c r="G256" s="36">
        <v>1188.2000000000003</v>
      </c>
      <c r="H256" s="36">
        <v>1230.8000000000002</v>
      </c>
      <c r="I256" s="36">
        <v>1243.9000000000001</v>
      </c>
      <c r="J256" s="36">
        <v>1252.1000000000001</v>
      </c>
      <c r="K256" s="31">
        <v>1235.7</v>
      </c>
      <c r="L256" s="31">
        <v>1214.4000000000001</v>
      </c>
      <c r="M256" s="31">
        <v>0.89570000000000005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1646.25</v>
      </c>
      <c r="D257" s="36">
        <v>1649.25</v>
      </c>
      <c r="E257" s="36">
        <v>1623.55</v>
      </c>
      <c r="F257" s="36">
        <v>1600.85</v>
      </c>
      <c r="G257" s="36">
        <v>1575.1499999999999</v>
      </c>
      <c r="H257" s="36">
        <v>1671.95</v>
      </c>
      <c r="I257" s="36">
        <v>1697.6499999999999</v>
      </c>
      <c r="J257" s="36">
        <v>1720.3500000000001</v>
      </c>
      <c r="K257" s="31">
        <v>1674.95</v>
      </c>
      <c r="L257" s="31">
        <v>1626.55</v>
      </c>
      <c r="M257" s="31">
        <v>0.89908999999999994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4343.6499999999996</v>
      </c>
      <c r="D258" s="36">
        <v>4326.1500000000005</v>
      </c>
      <c r="E258" s="36">
        <v>4297.5000000000009</v>
      </c>
      <c r="F258" s="36">
        <v>4251.3500000000004</v>
      </c>
      <c r="G258" s="36">
        <v>4222.7000000000007</v>
      </c>
      <c r="H258" s="36">
        <v>4372.3000000000011</v>
      </c>
      <c r="I258" s="36">
        <v>4400.9500000000007</v>
      </c>
      <c r="J258" s="36">
        <v>4447.1000000000013</v>
      </c>
      <c r="K258" s="31">
        <v>4354.8</v>
      </c>
      <c r="L258" s="31">
        <v>4280</v>
      </c>
      <c r="M258" s="31">
        <v>1.0033399999999999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2204.9499999999998</v>
      </c>
      <c r="D259" s="36">
        <v>2237.9166666666665</v>
      </c>
      <c r="E259" s="36">
        <v>2157.0333333333328</v>
      </c>
      <c r="F259" s="36">
        <v>2109.1166666666663</v>
      </c>
      <c r="G259" s="36">
        <v>2028.2333333333327</v>
      </c>
      <c r="H259" s="36">
        <v>2285.833333333333</v>
      </c>
      <c r="I259" s="36">
        <v>2366.7166666666672</v>
      </c>
      <c r="J259" s="36">
        <v>2414.6333333333332</v>
      </c>
      <c r="K259" s="31">
        <v>2318.8000000000002</v>
      </c>
      <c r="L259" s="31">
        <v>2190</v>
      </c>
      <c r="M259" s="31">
        <v>2.99525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944.05</v>
      </c>
      <c r="D260" s="36">
        <v>944.7166666666667</v>
      </c>
      <c r="E260" s="36">
        <v>929.43333333333339</v>
      </c>
      <c r="F260" s="36">
        <v>914.81666666666672</v>
      </c>
      <c r="G260" s="36">
        <v>899.53333333333342</v>
      </c>
      <c r="H260" s="36">
        <v>959.33333333333337</v>
      </c>
      <c r="I260" s="36">
        <v>974.61666666666667</v>
      </c>
      <c r="J260" s="36">
        <v>989.23333333333335</v>
      </c>
      <c r="K260" s="31">
        <v>960</v>
      </c>
      <c r="L260" s="31">
        <v>930.1</v>
      </c>
      <c r="M260" s="31">
        <v>1.4576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378.65</v>
      </c>
      <c r="D261" s="36">
        <v>378.55</v>
      </c>
      <c r="E261" s="36">
        <v>376.20000000000005</v>
      </c>
      <c r="F261" s="36">
        <v>373.75000000000006</v>
      </c>
      <c r="G261" s="36">
        <v>371.40000000000009</v>
      </c>
      <c r="H261" s="36">
        <v>381</v>
      </c>
      <c r="I261" s="36">
        <v>383.35</v>
      </c>
      <c r="J261" s="36">
        <v>385.79999999999995</v>
      </c>
      <c r="K261" s="31">
        <v>380.9</v>
      </c>
      <c r="L261" s="31">
        <v>376.1</v>
      </c>
      <c r="M261" s="31">
        <v>3.0845899999999999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103.05</v>
      </c>
      <c r="D262" s="36">
        <v>103.53333333333335</v>
      </c>
      <c r="E262" s="36">
        <v>101.66666666666669</v>
      </c>
      <c r="F262" s="36">
        <v>100.28333333333335</v>
      </c>
      <c r="G262" s="36">
        <v>98.416666666666686</v>
      </c>
      <c r="H262" s="36">
        <v>104.91666666666669</v>
      </c>
      <c r="I262" s="36">
        <v>106.78333333333333</v>
      </c>
      <c r="J262" s="36">
        <v>108.16666666666669</v>
      </c>
      <c r="K262" s="31">
        <v>105.4</v>
      </c>
      <c r="L262" s="31">
        <v>102.15</v>
      </c>
      <c r="M262" s="31">
        <v>27.20384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506.85</v>
      </c>
      <c r="D263" s="36">
        <v>501.23333333333335</v>
      </c>
      <c r="E263" s="36">
        <v>491.7166666666667</v>
      </c>
      <c r="F263" s="36">
        <v>476.58333333333337</v>
      </c>
      <c r="G263" s="36">
        <v>467.06666666666672</v>
      </c>
      <c r="H263" s="36">
        <v>516.36666666666667</v>
      </c>
      <c r="I263" s="36">
        <v>525.88333333333333</v>
      </c>
      <c r="J263" s="36">
        <v>541.01666666666665</v>
      </c>
      <c r="K263" s="31">
        <v>510.75</v>
      </c>
      <c r="L263" s="31">
        <v>486.1</v>
      </c>
      <c r="M263" s="31">
        <v>53.048760000000001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821</v>
      </c>
      <c r="D264" s="36">
        <v>825.51666666666677</v>
      </c>
      <c r="E264" s="36">
        <v>814.73333333333358</v>
      </c>
      <c r="F264" s="36">
        <v>808.46666666666681</v>
      </c>
      <c r="G264" s="36">
        <v>797.68333333333362</v>
      </c>
      <c r="H264" s="36">
        <v>831.78333333333353</v>
      </c>
      <c r="I264" s="36">
        <v>842.56666666666661</v>
      </c>
      <c r="J264" s="36">
        <v>848.83333333333348</v>
      </c>
      <c r="K264" s="31">
        <v>836.3</v>
      </c>
      <c r="L264" s="31">
        <v>819.25</v>
      </c>
      <c r="M264" s="31">
        <v>17.36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115.5</v>
      </c>
      <c r="D265" s="36">
        <v>114.96666666666665</v>
      </c>
      <c r="E265" s="36">
        <v>114.0333333333333</v>
      </c>
      <c r="F265" s="36">
        <v>112.56666666666665</v>
      </c>
      <c r="G265" s="36">
        <v>111.6333333333333</v>
      </c>
      <c r="H265" s="36">
        <v>116.43333333333331</v>
      </c>
      <c r="I265" s="36">
        <v>117.36666666666667</v>
      </c>
      <c r="J265" s="36">
        <v>118.83333333333331</v>
      </c>
      <c r="K265" s="31">
        <v>115.9</v>
      </c>
      <c r="L265" s="31">
        <v>113.5</v>
      </c>
      <c r="M265" s="31">
        <v>19.443290000000001</v>
      </c>
      <c r="N265" s="1"/>
      <c r="O265" s="1"/>
    </row>
    <row r="266" spans="1:15" ht="12.75" customHeight="1">
      <c r="A266" s="33">
        <v>256</v>
      </c>
      <c r="B266" s="53" t="s">
        <v>1021</v>
      </c>
      <c r="C266" s="31">
        <v>528.65</v>
      </c>
      <c r="D266" s="36">
        <v>525.91666666666663</v>
      </c>
      <c r="E266" s="36">
        <v>521.83333333333326</v>
      </c>
      <c r="F266" s="36">
        <v>515.01666666666665</v>
      </c>
      <c r="G266" s="36">
        <v>510.93333333333328</v>
      </c>
      <c r="H266" s="36">
        <v>532.73333333333323</v>
      </c>
      <c r="I266" s="36">
        <v>536.81666666666649</v>
      </c>
      <c r="J266" s="36">
        <v>543.63333333333321</v>
      </c>
      <c r="K266" s="31">
        <v>530</v>
      </c>
      <c r="L266" s="31">
        <v>519.1</v>
      </c>
      <c r="M266" s="31">
        <v>4.8943099999999999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642.79999999999995</v>
      </c>
      <c r="D267" s="36">
        <v>643.01666666666677</v>
      </c>
      <c r="E267" s="36">
        <v>639.68333333333351</v>
      </c>
      <c r="F267" s="36">
        <v>636.56666666666672</v>
      </c>
      <c r="G267" s="36">
        <v>633.23333333333346</v>
      </c>
      <c r="H267" s="36">
        <v>646.13333333333355</v>
      </c>
      <c r="I267" s="36">
        <v>649.46666666666681</v>
      </c>
      <c r="J267" s="36">
        <v>652.5833333333336</v>
      </c>
      <c r="K267" s="31">
        <v>646.35</v>
      </c>
      <c r="L267" s="31">
        <v>639.9</v>
      </c>
      <c r="M267" s="31">
        <v>7.4745699999999999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786.55</v>
      </c>
      <c r="D268" s="36">
        <v>788.81666666666661</v>
      </c>
      <c r="E268" s="36">
        <v>781.83333333333326</v>
      </c>
      <c r="F268" s="36">
        <v>777.11666666666667</v>
      </c>
      <c r="G268" s="36">
        <v>770.13333333333333</v>
      </c>
      <c r="H268" s="36">
        <v>793.53333333333319</v>
      </c>
      <c r="I268" s="36">
        <v>800.51666666666654</v>
      </c>
      <c r="J268" s="36">
        <v>805.23333333333312</v>
      </c>
      <c r="K268" s="31">
        <v>795.8</v>
      </c>
      <c r="L268" s="31">
        <v>784.1</v>
      </c>
      <c r="M268" s="31">
        <v>30.93797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493.5</v>
      </c>
      <c r="D269" s="36">
        <v>494.98333333333335</v>
      </c>
      <c r="E269" s="36">
        <v>488.4666666666667</v>
      </c>
      <c r="F269" s="36">
        <v>483.43333333333334</v>
      </c>
      <c r="G269" s="36">
        <v>476.91666666666669</v>
      </c>
      <c r="H269" s="36">
        <v>500.01666666666671</v>
      </c>
      <c r="I269" s="36">
        <v>506.53333333333336</v>
      </c>
      <c r="J269" s="36">
        <v>511.56666666666672</v>
      </c>
      <c r="K269" s="31">
        <v>501.5</v>
      </c>
      <c r="L269" s="31">
        <v>489.95</v>
      </c>
      <c r="M269" s="31">
        <v>28.421579999999999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463.45</v>
      </c>
      <c r="D270" s="36">
        <v>466.68333333333339</v>
      </c>
      <c r="E270" s="36">
        <v>457.86666666666679</v>
      </c>
      <c r="F270" s="36">
        <v>452.28333333333342</v>
      </c>
      <c r="G270" s="36">
        <v>443.46666666666681</v>
      </c>
      <c r="H270" s="36">
        <v>472.26666666666677</v>
      </c>
      <c r="I270" s="36">
        <v>481.08333333333337</v>
      </c>
      <c r="J270" s="36">
        <v>486.66666666666674</v>
      </c>
      <c r="K270" s="31">
        <v>475.5</v>
      </c>
      <c r="L270" s="31">
        <v>461.1</v>
      </c>
      <c r="M270" s="31">
        <v>2.1347299999999998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571.25</v>
      </c>
      <c r="D271" s="36">
        <v>576.75</v>
      </c>
      <c r="E271" s="36">
        <v>562.45000000000005</v>
      </c>
      <c r="F271" s="36">
        <v>553.65000000000009</v>
      </c>
      <c r="G271" s="36">
        <v>539.35000000000014</v>
      </c>
      <c r="H271" s="36">
        <v>585.54999999999995</v>
      </c>
      <c r="I271" s="36">
        <v>599.84999999999991</v>
      </c>
      <c r="J271" s="36">
        <v>608.64999999999986</v>
      </c>
      <c r="K271" s="31">
        <v>591.04999999999995</v>
      </c>
      <c r="L271" s="31">
        <v>567.95000000000005</v>
      </c>
      <c r="M271" s="31">
        <v>4.5074500000000004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926.7</v>
      </c>
      <c r="D272" s="36">
        <v>927.0333333333333</v>
      </c>
      <c r="E272" s="36">
        <v>902.31666666666661</v>
      </c>
      <c r="F272" s="36">
        <v>877.93333333333328</v>
      </c>
      <c r="G272" s="36">
        <v>853.21666666666658</v>
      </c>
      <c r="H272" s="36">
        <v>951.41666666666663</v>
      </c>
      <c r="I272" s="36">
        <v>976.13333333333333</v>
      </c>
      <c r="J272" s="36">
        <v>1000.5166666666667</v>
      </c>
      <c r="K272" s="31">
        <v>951.75</v>
      </c>
      <c r="L272" s="31">
        <v>902.65</v>
      </c>
      <c r="M272" s="31">
        <v>14.758039999999999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469.7</v>
      </c>
      <c r="D273" s="36">
        <v>470.59999999999997</v>
      </c>
      <c r="E273" s="36">
        <v>466.59999999999991</v>
      </c>
      <c r="F273" s="36">
        <v>463.49999999999994</v>
      </c>
      <c r="G273" s="36">
        <v>459.49999999999989</v>
      </c>
      <c r="H273" s="36">
        <v>473.69999999999993</v>
      </c>
      <c r="I273" s="36">
        <v>477.70000000000005</v>
      </c>
      <c r="J273" s="36">
        <v>480.79999999999995</v>
      </c>
      <c r="K273" s="31">
        <v>474.6</v>
      </c>
      <c r="L273" s="31">
        <v>467.5</v>
      </c>
      <c r="M273" s="31">
        <v>5.7803300000000002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746.15</v>
      </c>
      <c r="D274" s="36">
        <v>737.93333333333339</v>
      </c>
      <c r="E274" s="36">
        <v>725.86666666666679</v>
      </c>
      <c r="F274" s="36">
        <v>705.58333333333337</v>
      </c>
      <c r="G274" s="36">
        <v>693.51666666666677</v>
      </c>
      <c r="H274" s="36">
        <v>758.21666666666681</v>
      </c>
      <c r="I274" s="36">
        <v>770.28333333333342</v>
      </c>
      <c r="J274" s="36">
        <v>790.56666666666683</v>
      </c>
      <c r="K274" s="31">
        <v>750</v>
      </c>
      <c r="L274" s="31">
        <v>717.65</v>
      </c>
      <c r="M274" s="31">
        <v>4.0876400000000004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3159.8</v>
      </c>
      <c r="D275" s="36">
        <v>3149.75</v>
      </c>
      <c r="E275" s="36">
        <v>3102.6</v>
      </c>
      <c r="F275" s="36">
        <v>3045.4</v>
      </c>
      <c r="G275" s="36">
        <v>2998.25</v>
      </c>
      <c r="H275" s="36">
        <v>3206.95</v>
      </c>
      <c r="I275" s="36">
        <v>3254.0999999999995</v>
      </c>
      <c r="J275" s="36">
        <v>3311.2999999999997</v>
      </c>
      <c r="K275" s="31">
        <v>3196.9</v>
      </c>
      <c r="L275" s="31">
        <v>3092.55</v>
      </c>
      <c r="M275" s="31">
        <v>3.04576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265.60000000000002</v>
      </c>
      <c r="D276" s="36">
        <v>265.43333333333334</v>
      </c>
      <c r="E276" s="36">
        <v>263.26666666666665</v>
      </c>
      <c r="F276" s="36">
        <v>260.93333333333334</v>
      </c>
      <c r="G276" s="36">
        <v>258.76666666666665</v>
      </c>
      <c r="H276" s="36">
        <v>267.76666666666665</v>
      </c>
      <c r="I276" s="36">
        <v>269.93333333333328</v>
      </c>
      <c r="J276" s="36">
        <v>272.26666666666665</v>
      </c>
      <c r="K276" s="31">
        <v>267.60000000000002</v>
      </c>
      <c r="L276" s="31">
        <v>263.10000000000002</v>
      </c>
      <c r="M276" s="31">
        <v>3.7184300000000001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1583.65</v>
      </c>
      <c r="D277" s="36">
        <v>1588.1833333333334</v>
      </c>
      <c r="E277" s="36">
        <v>1566.9666666666667</v>
      </c>
      <c r="F277" s="36">
        <v>1550.2833333333333</v>
      </c>
      <c r="G277" s="36">
        <v>1529.0666666666666</v>
      </c>
      <c r="H277" s="36">
        <v>1604.8666666666668</v>
      </c>
      <c r="I277" s="36">
        <v>1626.0833333333335</v>
      </c>
      <c r="J277" s="36">
        <v>1642.7666666666669</v>
      </c>
      <c r="K277" s="31">
        <v>1609.4</v>
      </c>
      <c r="L277" s="31">
        <v>1571.5</v>
      </c>
      <c r="M277" s="31">
        <v>9.1283200000000004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340.8</v>
      </c>
      <c r="D278" s="36">
        <v>342.5</v>
      </c>
      <c r="E278" s="36">
        <v>337.8</v>
      </c>
      <c r="F278" s="36">
        <v>334.8</v>
      </c>
      <c r="G278" s="36">
        <v>330.1</v>
      </c>
      <c r="H278" s="36">
        <v>345.5</v>
      </c>
      <c r="I278" s="36">
        <v>350.20000000000005</v>
      </c>
      <c r="J278" s="36">
        <v>353.2</v>
      </c>
      <c r="K278" s="31">
        <v>347.2</v>
      </c>
      <c r="L278" s="31">
        <v>339.5</v>
      </c>
      <c r="M278" s="31">
        <v>2.30023</v>
      </c>
      <c r="N278" s="1"/>
      <c r="O278" s="1"/>
    </row>
    <row r="279" spans="1:15" ht="12.75" customHeight="1">
      <c r="A279" s="33">
        <v>269</v>
      </c>
      <c r="B279" s="53" t="s">
        <v>838</v>
      </c>
      <c r="C279" s="31">
        <v>3947.65</v>
      </c>
      <c r="D279" s="36">
        <v>3945.4333333333329</v>
      </c>
      <c r="E279" s="36">
        <v>3902.016666666666</v>
      </c>
      <c r="F279" s="36">
        <v>3856.3833333333332</v>
      </c>
      <c r="G279" s="36">
        <v>3812.9666666666662</v>
      </c>
      <c r="H279" s="36">
        <v>3991.0666666666657</v>
      </c>
      <c r="I279" s="36">
        <v>4034.4833333333327</v>
      </c>
      <c r="J279" s="36">
        <v>4080.1166666666654</v>
      </c>
      <c r="K279" s="31">
        <v>3988.85</v>
      </c>
      <c r="L279" s="31">
        <v>3899.8</v>
      </c>
      <c r="M279" s="31">
        <v>0.20213999999999999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1252.3</v>
      </c>
      <c r="D280" s="36">
        <v>1251.2</v>
      </c>
      <c r="E280" s="36">
        <v>1242.4000000000001</v>
      </c>
      <c r="F280" s="36">
        <v>1232.5</v>
      </c>
      <c r="G280" s="36">
        <v>1223.7</v>
      </c>
      <c r="H280" s="36">
        <v>1261.1000000000001</v>
      </c>
      <c r="I280" s="36">
        <v>1269.8999999999999</v>
      </c>
      <c r="J280" s="36">
        <v>1279.8000000000002</v>
      </c>
      <c r="K280" s="31">
        <v>1260</v>
      </c>
      <c r="L280" s="31">
        <v>1241.3</v>
      </c>
      <c r="M280" s="31">
        <v>2.2182400000000002</v>
      </c>
      <c r="N280" s="1"/>
      <c r="O280" s="1"/>
    </row>
    <row r="281" spans="1:15" ht="12.75" customHeight="1">
      <c r="A281" s="33">
        <v>271</v>
      </c>
      <c r="B281" s="53" t="s">
        <v>825</v>
      </c>
      <c r="C281" s="31">
        <v>986.3</v>
      </c>
      <c r="D281" s="36">
        <v>980.5333333333333</v>
      </c>
      <c r="E281" s="36">
        <v>936.06666666666661</v>
      </c>
      <c r="F281" s="36">
        <v>885.83333333333326</v>
      </c>
      <c r="G281" s="36">
        <v>841.36666666666656</v>
      </c>
      <c r="H281" s="36">
        <v>1030.7666666666667</v>
      </c>
      <c r="I281" s="36">
        <v>1075.2333333333333</v>
      </c>
      <c r="J281" s="36">
        <v>1125.4666666666667</v>
      </c>
      <c r="K281" s="31">
        <v>1025</v>
      </c>
      <c r="L281" s="31">
        <v>930.3</v>
      </c>
      <c r="M281" s="31">
        <v>12.29095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384.65</v>
      </c>
      <c r="D282" s="36">
        <v>384.15000000000003</v>
      </c>
      <c r="E282" s="36">
        <v>380.50000000000006</v>
      </c>
      <c r="F282" s="36">
        <v>376.35</v>
      </c>
      <c r="G282" s="36">
        <v>372.70000000000005</v>
      </c>
      <c r="H282" s="36">
        <v>388.30000000000007</v>
      </c>
      <c r="I282" s="36">
        <v>391.95000000000005</v>
      </c>
      <c r="J282" s="36">
        <v>396.10000000000008</v>
      </c>
      <c r="K282" s="31">
        <v>387.8</v>
      </c>
      <c r="L282" s="31">
        <v>380</v>
      </c>
      <c r="M282" s="31">
        <v>11.810549999999999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301.95</v>
      </c>
      <c r="D283" s="36">
        <v>304.31666666666666</v>
      </c>
      <c r="E283" s="36">
        <v>299.13333333333333</v>
      </c>
      <c r="F283" s="36">
        <v>296.31666666666666</v>
      </c>
      <c r="G283" s="36">
        <v>291.13333333333333</v>
      </c>
      <c r="H283" s="36">
        <v>307.13333333333333</v>
      </c>
      <c r="I283" s="36">
        <v>312.31666666666661</v>
      </c>
      <c r="J283" s="36">
        <v>315.13333333333333</v>
      </c>
      <c r="K283" s="31">
        <v>309.5</v>
      </c>
      <c r="L283" s="31">
        <v>301.5</v>
      </c>
      <c r="M283" s="31">
        <v>3.8996200000000001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179.5</v>
      </c>
      <c r="D284" s="36">
        <v>179.13333333333333</v>
      </c>
      <c r="E284" s="36">
        <v>176.96666666666664</v>
      </c>
      <c r="F284" s="36">
        <v>174.43333333333331</v>
      </c>
      <c r="G284" s="36">
        <v>172.26666666666662</v>
      </c>
      <c r="H284" s="36">
        <v>181.66666666666666</v>
      </c>
      <c r="I284" s="36">
        <v>183.83333333333334</v>
      </c>
      <c r="J284" s="36">
        <v>186.36666666666667</v>
      </c>
      <c r="K284" s="31">
        <v>181.3</v>
      </c>
      <c r="L284" s="31">
        <v>176.6</v>
      </c>
      <c r="M284" s="31">
        <v>44.607080000000003</v>
      </c>
      <c r="N284" s="1"/>
      <c r="O284" s="1"/>
    </row>
    <row r="285" spans="1:15" ht="12.75" customHeight="1">
      <c r="A285" s="33">
        <v>275</v>
      </c>
      <c r="B285" s="53" t="s">
        <v>1022</v>
      </c>
      <c r="C285" s="31">
        <v>2854.35</v>
      </c>
      <c r="D285" s="36">
        <v>2868.1166666666668</v>
      </c>
      <c r="E285" s="36">
        <v>2806.2333333333336</v>
      </c>
      <c r="F285" s="36">
        <v>2758.1166666666668</v>
      </c>
      <c r="G285" s="36">
        <v>2696.2333333333336</v>
      </c>
      <c r="H285" s="36">
        <v>2916.2333333333336</v>
      </c>
      <c r="I285" s="36">
        <v>2978.1166666666668</v>
      </c>
      <c r="J285" s="36">
        <v>3026.2333333333336</v>
      </c>
      <c r="K285" s="31">
        <v>2930</v>
      </c>
      <c r="L285" s="31">
        <v>2820</v>
      </c>
      <c r="M285" s="31">
        <v>1.7911999999999999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676.75</v>
      </c>
      <c r="D286" s="36">
        <v>673.68333333333339</v>
      </c>
      <c r="E286" s="36">
        <v>666.91666666666674</v>
      </c>
      <c r="F286" s="36">
        <v>657.08333333333337</v>
      </c>
      <c r="G286" s="36">
        <v>650.31666666666672</v>
      </c>
      <c r="H286" s="36">
        <v>683.51666666666677</v>
      </c>
      <c r="I286" s="36">
        <v>690.28333333333342</v>
      </c>
      <c r="J286" s="36">
        <v>700.11666666666679</v>
      </c>
      <c r="K286" s="31">
        <v>680.45</v>
      </c>
      <c r="L286" s="31">
        <v>663.85</v>
      </c>
      <c r="M286" s="31">
        <v>2.4715500000000001</v>
      </c>
      <c r="N286" s="1"/>
      <c r="O286" s="1"/>
    </row>
    <row r="287" spans="1:15" ht="12.75" customHeight="1">
      <c r="A287" s="33">
        <v>277</v>
      </c>
      <c r="B287" s="53" t="s">
        <v>837</v>
      </c>
      <c r="C287" s="31">
        <v>703.05</v>
      </c>
      <c r="D287" s="36">
        <v>691.35</v>
      </c>
      <c r="E287" s="36">
        <v>671.7</v>
      </c>
      <c r="F287" s="36">
        <v>640.35</v>
      </c>
      <c r="G287" s="36">
        <v>620.70000000000005</v>
      </c>
      <c r="H287" s="36">
        <v>722.7</v>
      </c>
      <c r="I287" s="36">
        <v>742.34999999999991</v>
      </c>
      <c r="J287" s="36">
        <v>773.7</v>
      </c>
      <c r="K287" s="31">
        <v>711</v>
      </c>
      <c r="L287" s="31">
        <v>660</v>
      </c>
      <c r="M287" s="31">
        <v>17.889030000000002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1724</v>
      </c>
      <c r="D288" s="36">
        <v>1724.05</v>
      </c>
      <c r="E288" s="36">
        <v>1715.35</v>
      </c>
      <c r="F288" s="36">
        <v>1706.7</v>
      </c>
      <c r="G288" s="36">
        <v>1698</v>
      </c>
      <c r="H288" s="36">
        <v>1732.6999999999998</v>
      </c>
      <c r="I288" s="36">
        <v>1741.4</v>
      </c>
      <c r="J288" s="36">
        <v>1750.0499999999997</v>
      </c>
      <c r="K288" s="31">
        <v>1732.75</v>
      </c>
      <c r="L288" s="31">
        <v>1715.4</v>
      </c>
      <c r="M288" s="31">
        <v>34.537660000000002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2245.4</v>
      </c>
      <c r="D289" s="36">
        <v>2232.5</v>
      </c>
      <c r="E289" s="36">
        <v>2215</v>
      </c>
      <c r="F289" s="36">
        <v>2184.6</v>
      </c>
      <c r="G289" s="36">
        <v>2167.1</v>
      </c>
      <c r="H289" s="36">
        <v>2262.9</v>
      </c>
      <c r="I289" s="36">
        <v>2280.4</v>
      </c>
      <c r="J289" s="36">
        <v>2310.8000000000002</v>
      </c>
      <c r="K289" s="31">
        <v>2250</v>
      </c>
      <c r="L289" s="31">
        <v>2202.1</v>
      </c>
      <c r="M289" s="31">
        <v>0.20793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171.6</v>
      </c>
      <c r="D290" s="36">
        <v>171.95000000000002</v>
      </c>
      <c r="E290" s="36">
        <v>170.65000000000003</v>
      </c>
      <c r="F290" s="36">
        <v>169.70000000000002</v>
      </c>
      <c r="G290" s="36">
        <v>168.40000000000003</v>
      </c>
      <c r="H290" s="36">
        <v>172.90000000000003</v>
      </c>
      <c r="I290" s="36">
        <v>174.20000000000005</v>
      </c>
      <c r="J290" s="36">
        <v>175.15000000000003</v>
      </c>
      <c r="K290" s="31">
        <v>173.25</v>
      </c>
      <c r="L290" s="31">
        <v>171</v>
      </c>
      <c r="M290" s="31">
        <v>13.86896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5441.65</v>
      </c>
      <c r="D291" s="36">
        <v>5456.5666666666666</v>
      </c>
      <c r="E291" s="36">
        <v>5388.333333333333</v>
      </c>
      <c r="F291" s="36">
        <v>5335.0166666666664</v>
      </c>
      <c r="G291" s="36">
        <v>5266.7833333333328</v>
      </c>
      <c r="H291" s="36">
        <v>5509.8833333333332</v>
      </c>
      <c r="I291" s="36">
        <v>5578.1166666666668</v>
      </c>
      <c r="J291" s="36">
        <v>5631.4333333333334</v>
      </c>
      <c r="K291" s="31">
        <v>5524.8</v>
      </c>
      <c r="L291" s="31">
        <v>5403.25</v>
      </c>
      <c r="M291" s="31">
        <v>1.9919800000000001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642.29999999999995</v>
      </c>
      <c r="D292" s="36">
        <v>643.01666666666665</v>
      </c>
      <c r="E292" s="36">
        <v>637.23333333333335</v>
      </c>
      <c r="F292" s="36">
        <v>632.16666666666674</v>
      </c>
      <c r="G292" s="36">
        <v>626.38333333333344</v>
      </c>
      <c r="H292" s="36">
        <v>648.08333333333326</v>
      </c>
      <c r="I292" s="36">
        <v>653.86666666666656</v>
      </c>
      <c r="J292" s="36">
        <v>658.93333333333317</v>
      </c>
      <c r="K292" s="31">
        <v>648.79999999999995</v>
      </c>
      <c r="L292" s="31">
        <v>637.95000000000005</v>
      </c>
      <c r="M292" s="31">
        <v>10.38739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5542.65</v>
      </c>
      <c r="D293" s="36">
        <v>5535.9333333333334</v>
      </c>
      <c r="E293" s="36">
        <v>5516.7166666666672</v>
      </c>
      <c r="F293" s="36">
        <v>5490.7833333333338</v>
      </c>
      <c r="G293" s="36">
        <v>5471.5666666666675</v>
      </c>
      <c r="H293" s="36">
        <v>5561.8666666666668</v>
      </c>
      <c r="I293" s="36">
        <v>5581.0833333333321</v>
      </c>
      <c r="J293" s="36">
        <v>5607.0166666666664</v>
      </c>
      <c r="K293" s="31">
        <v>5555.15</v>
      </c>
      <c r="L293" s="31">
        <v>5510</v>
      </c>
      <c r="M293" s="31">
        <v>3.1053099999999998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14753.2</v>
      </c>
      <c r="D294" s="36">
        <v>14790.216666666667</v>
      </c>
      <c r="E294" s="36">
        <v>14640.433333333334</v>
      </c>
      <c r="F294" s="36">
        <v>14527.666666666668</v>
      </c>
      <c r="G294" s="36">
        <v>14377.883333333335</v>
      </c>
      <c r="H294" s="36">
        <v>14902.983333333334</v>
      </c>
      <c r="I294" s="36">
        <v>15052.766666666666</v>
      </c>
      <c r="J294" s="36">
        <v>15165.533333333333</v>
      </c>
      <c r="K294" s="31">
        <v>14940</v>
      </c>
      <c r="L294" s="31">
        <v>14677.45</v>
      </c>
      <c r="M294" s="31">
        <v>2.2239999999999999E-2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3387.95</v>
      </c>
      <c r="D295" s="36">
        <v>3376.2000000000003</v>
      </c>
      <c r="E295" s="36">
        <v>3352.5000000000005</v>
      </c>
      <c r="F295" s="36">
        <v>3317.05</v>
      </c>
      <c r="G295" s="36">
        <v>3293.3500000000004</v>
      </c>
      <c r="H295" s="36">
        <v>3411.6500000000005</v>
      </c>
      <c r="I295" s="36">
        <v>3435.3500000000004</v>
      </c>
      <c r="J295" s="36">
        <v>3470.8000000000006</v>
      </c>
      <c r="K295" s="31">
        <v>3399.9</v>
      </c>
      <c r="L295" s="31">
        <v>3340.75</v>
      </c>
      <c r="M295" s="31">
        <v>21.071760000000001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514.85</v>
      </c>
      <c r="D296" s="36">
        <v>519.38333333333333</v>
      </c>
      <c r="E296" s="36">
        <v>507.9666666666667</v>
      </c>
      <c r="F296" s="36">
        <v>501.08333333333337</v>
      </c>
      <c r="G296" s="36">
        <v>489.66666666666674</v>
      </c>
      <c r="H296" s="36">
        <v>526.26666666666665</v>
      </c>
      <c r="I296" s="36">
        <v>537.68333333333339</v>
      </c>
      <c r="J296" s="36">
        <v>544.56666666666661</v>
      </c>
      <c r="K296" s="31">
        <v>530.79999999999995</v>
      </c>
      <c r="L296" s="31">
        <v>512.5</v>
      </c>
      <c r="M296" s="31">
        <v>9.4464799999999993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398.55</v>
      </c>
      <c r="D297" s="36">
        <v>399.76666666666665</v>
      </c>
      <c r="E297" s="36">
        <v>395.7833333333333</v>
      </c>
      <c r="F297" s="36">
        <v>393.01666666666665</v>
      </c>
      <c r="G297" s="36">
        <v>389.0333333333333</v>
      </c>
      <c r="H297" s="36">
        <v>402.5333333333333</v>
      </c>
      <c r="I297" s="36">
        <v>406.51666666666665</v>
      </c>
      <c r="J297" s="36">
        <v>409.2833333333333</v>
      </c>
      <c r="K297" s="31">
        <v>403.75</v>
      </c>
      <c r="L297" s="31">
        <v>397</v>
      </c>
      <c r="M297" s="31">
        <v>6.1043900000000004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268.85000000000002</v>
      </c>
      <c r="D298" s="36">
        <v>269.59999999999997</v>
      </c>
      <c r="E298" s="36">
        <v>267.24999999999994</v>
      </c>
      <c r="F298" s="36">
        <v>265.64999999999998</v>
      </c>
      <c r="G298" s="36">
        <v>263.29999999999995</v>
      </c>
      <c r="H298" s="36">
        <v>271.19999999999993</v>
      </c>
      <c r="I298" s="36">
        <v>273.54999999999995</v>
      </c>
      <c r="J298" s="36">
        <v>275.14999999999992</v>
      </c>
      <c r="K298" s="31">
        <v>271.95</v>
      </c>
      <c r="L298" s="31">
        <v>268</v>
      </c>
      <c r="M298" s="31">
        <v>5.7120699999999998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141.69999999999999</v>
      </c>
      <c r="D299" s="36">
        <v>142.65</v>
      </c>
      <c r="E299" s="36">
        <v>138.05000000000001</v>
      </c>
      <c r="F299" s="36">
        <v>134.4</v>
      </c>
      <c r="G299" s="36">
        <v>129.80000000000001</v>
      </c>
      <c r="H299" s="36">
        <v>146.30000000000001</v>
      </c>
      <c r="I299" s="36">
        <v>150.89999999999998</v>
      </c>
      <c r="J299" s="36">
        <v>154.55000000000001</v>
      </c>
      <c r="K299" s="31">
        <v>147.25</v>
      </c>
      <c r="L299" s="31">
        <v>139</v>
      </c>
      <c r="M299" s="31">
        <v>114.06917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1066.5</v>
      </c>
      <c r="D300" s="36">
        <v>1065.5166666666667</v>
      </c>
      <c r="E300" s="36">
        <v>1049.0333333333333</v>
      </c>
      <c r="F300" s="36">
        <v>1031.5666666666666</v>
      </c>
      <c r="G300" s="36">
        <v>1015.0833333333333</v>
      </c>
      <c r="H300" s="36">
        <v>1082.9833333333333</v>
      </c>
      <c r="I300" s="36">
        <v>1099.4666666666665</v>
      </c>
      <c r="J300" s="36">
        <v>1116.9333333333334</v>
      </c>
      <c r="K300" s="31">
        <v>1082</v>
      </c>
      <c r="L300" s="31">
        <v>1048.05</v>
      </c>
      <c r="M300" s="31">
        <v>43.315730000000002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5550.1</v>
      </c>
      <c r="D301" s="36">
        <v>5566.8833333333341</v>
      </c>
      <c r="E301" s="36">
        <v>5508.2166666666681</v>
      </c>
      <c r="F301" s="36">
        <v>5466.3333333333339</v>
      </c>
      <c r="G301" s="36">
        <v>5407.6666666666679</v>
      </c>
      <c r="H301" s="36">
        <v>5608.7666666666682</v>
      </c>
      <c r="I301" s="36">
        <v>5667.4333333333343</v>
      </c>
      <c r="J301" s="36">
        <v>5709.3166666666684</v>
      </c>
      <c r="K301" s="31">
        <v>5625.55</v>
      </c>
      <c r="L301" s="31">
        <v>5525</v>
      </c>
      <c r="M301" s="31">
        <v>0.17935000000000001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1614.95</v>
      </c>
      <c r="D302" s="36">
        <v>1612.3333333333333</v>
      </c>
      <c r="E302" s="36">
        <v>1599.6666666666665</v>
      </c>
      <c r="F302" s="36">
        <v>1584.3833333333332</v>
      </c>
      <c r="G302" s="36">
        <v>1571.7166666666665</v>
      </c>
      <c r="H302" s="36">
        <v>1627.6166666666666</v>
      </c>
      <c r="I302" s="36">
        <v>1640.2833333333331</v>
      </c>
      <c r="J302" s="36">
        <v>1655.5666666666666</v>
      </c>
      <c r="K302" s="31">
        <v>1625</v>
      </c>
      <c r="L302" s="31">
        <v>1597.05</v>
      </c>
      <c r="M302" s="31">
        <v>6.7964000000000002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1197.4000000000001</v>
      </c>
      <c r="D303" s="36">
        <v>1200.2833333333335</v>
      </c>
      <c r="E303" s="36">
        <v>1191.116666666667</v>
      </c>
      <c r="F303" s="36">
        <v>1184.8333333333335</v>
      </c>
      <c r="G303" s="36">
        <v>1175.666666666667</v>
      </c>
      <c r="H303" s="36">
        <v>1206.5666666666671</v>
      </c>
      <c r="I303" s="36">
        <v>1215.7333333333336</v>
      </c>
      <c r="J303" s="36">
        <v>1222.0166666666671</v>
      </c>
      <c r="K303" s="31">
        <v>1209.45</v>
      </c>
      <c r="L303" s="31">
        <v>1194</v>
      </c>
      <c r="M303" s="31">
        <v>0.29260000000000003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82.6</v>
      </c>
      <c r="D304" s="36">
        <v>83.516666666666666</v>
      </c>
      <c r="E304" s="36">
        <v>81.283333333333331</v>
      </c>
      <c r="F304" s="36">
        <v>79.966666666666669</v>
      </c>
      <c r="G304" s="36">
        <v>77.733333333333334</v>
      </c>
      <c r="H304" s="36">
        <v>84.833333333333329</v>
      </c>
      <c r="I304" s="36">
        <v>87.066666666666649</v>
      </c>
      <c r="J304" s="36">
        <v>88.383333333333326</v>
      </c>
      <c r="K304" s="31">
        <v>85.75</v>
      </c>
      <c r="L304" s="31">
        <v>82.2</v>
      </c>
      <c r="M304" s="31">
        <v>23.73442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150725</v>
      </c>
      <c r="D305" s="36">
        <v>150740</v>
      </c>
      <c r="E305" s="36">
        <v>150035</v>
      </c>
      <c r="F305" s="36">
        <v>149345</v>
      </c>
      <c r="G305" s="36">
        <v>148640</v>
      </c>
      <c r="H305" s="36">
        <v>151430</v>
      </c>
      <c r="I305" s="36">
        <v>152135</v>
      </c>
      <c r="J305" s="36">
        <v>152825</v>
      </c>
      <c r="K305" s="31">
        <v>151445</v>
      </c>
      <c r="L305" s="31">
        <v>150050</v>
      </c>
      <c r="M305" s="31">
        <v>7.5939999999999994E-2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2032.6</v>
      </c>
      <c r="D306" s="36">
        <v>2041.5833333333333</v>
      </c>
      <c r="E306" s="36">
        <v>2013.1666666666665</v>
      </c>
      <c r="F306" s="36">
        <v>1993.7333333333333</v>
      </c>
      <c r="G306" s="36">
        <v>1965.3166666666666</v>
      </c>
      <c r="H306" s="36">
        <v>2061.0166666666664</v>
      </c>
      <c r="I306" s="36">
        <v>2089.4333333333329</v>
      </c>
      <c r="J306" s="36">
        <v>2108.8666666666663</v>
      </c>
      <c r="K306" s="31">
        <v>2070</v>
      </c>
      <c r="L306" s="31">
        <v>2022.15</v>
      </c>
      <c r="M306" s="31">
        <v>3.2751199999999998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1110.1500000000001</v>
      </c>
      <c r="D307" s="36">
        <v>1118.3333333333333</v>
      </c>
      <c r="E307" s="36">
        <v>1091.6666666666665</v>
      </c>
      <c r="F307" s="36">
        <v>1073.1833333333332</v>
      </c>
      <c r="G307" s="36">
        <v>1046.5166666666664</v>
      </c>
      <c r="H307" s="36">
        <v>1136.8166666666666</v>
      </c>
      <c r="I307" s="36">
        <v>1163.4833333333331</v>
      </c>
      <c r="J307" s="36">
        <v>1181.9666666666667</v>
      </c>
      <c r="K307" s="31">
        <v>1145</v>
      </c>
      <c r="L307" s="31">
        <v>1099.8499999999999</v>
      </c>
      <c r="M307" s="31">
        <v>8.7989200000000007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1523.6</v>
      </c>
      <c r="D308" s="36">
        <v>1528.5833333333333</v>
      </c>
      <c r="E308" s="36">
        <v>1509.3166666666666</v>
      </c>
      <c r="F308" s="36">
        <v>1495.0333333333333</v>
      </c>
      <c r="G308" s="36">
        <v>1475.7666666666667</v>
      </c>
      <c r="H308" s="36">
        <v>1542.8666666666666</v>
      </c>
      <c r="I308" s="36">
        <v>1562.1333333333334</v>
      </c>
      <c r="J308" s="36">
        <v>1576.4166666666665</v>
      </c>
      <c r="K308" s="31">
        <v>1547.85</v>
      </c>
      <c r="L308" s="31">
        <v>1514.3</v>
      </c>
      <c r="M308" s="31">
        <v>2.86551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292.95</v>
      </c>
      <c r="D309" s="36">
        <v>291.98333333333329</v>
      </c>
      <c r="E309" s="36">
        <v>289.56666666666661</v>
      </c>
      <c r="F309" s="36">
        <v>286.18333333333334</v>
      </c>
      <c r="G309" s="36">
        <v>283.76666666666665</v>
      </c>
      <c r="H309" s="36">
        <v>295.36666666666656</v>
      </c>
      <c r="I309" s="36">
        <v>297.78333333333319</v>
      </c>
      <c r="J309" s="36">
        <v>301.16666666666652</v>
      </c>
      <c r="K309" s="31">
        <v>294.39999999999998</v>
      </c>
      <c r="L309" s="31">
        <v>288.60000000000002</v>
      </c>
      <c r="M309" s="31">
        <v>24.91263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1929.95</v>
      </c>
      <c r="D310" s="36">
        <v>1926.3</v>
      </c>
      <c r="E310" s="36">
        <v>1904.75</v>
      </c>
      <c r="F310" s="36">
        <v>1879.55</v>
      </c>
      <c r="G310" s="36">
        <v>1858</v>
      </c>
      <c r="H310" s="36">
        <v>1951.5</v>
      </c>
      <c r="I310" s="36">
        <v>1973.0499999999997</v>
      </c>
      <c r="J310" s="36">
        <v>1998.25</v>
      </c>
      <c r="K310" s="31">
        <v>1947.85</v>
      </c>
      <c r="L310" s="31">
        <v>1901.1</v>
      </c>
      <c r="M310" s="31">
        <v>33.234409999999997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409.35</v>
      </c>
      <c r="D311" s="36">
        <v>411.66666666666669</v>
      </c>
      <c r="E311" s="36">
        <v>403.28333333333336</v>
      </c>
      <c r="F311" s="36">
        <v>397.2166666666667</v>
      </c>
      <c r="G311" s="36">
        <v>388.83333333333337</v>
      </c>
      <c r="H311" s="36">
        <v>417.73333333333335</v>
      </c>
      <c r="I311" s="36">
        <v>426.11666666666667</v>
      </c>
      <c r="J311" s="36">
        <v>432.18333333333334</v>
      </c>
      <c r="K311" s="31">
        <v>420.05</v>
      </c>
      <c r="L311" s="31">
        <v>405.6</v>
      </c>
      <c r="M311" s="31">
        <v>1.2194499999999999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619.95000000000005</v>
      </c>
      <c r="D312" s="36">
        <v>616.68333333333328</v>
      </c>
      <c r="E312" s="36">
        <v>604.31666666666661</v>
      </c>
      <c r="F312" s="36">
        <v>588.68333333333328</v>
      </c>
      <c r="G312" s="36">
        <v>576.31666666666661</v>
      </c>
      <c r="H312" s="36">
        <v>632.31666666666661</v>
      </c>
      <c r="I312" s="36">
        <v>644.68333333333317</v>
      </c>
      <c r="J312" s="36">
        <v>660.31666666666661</v>
      </c>
      <c r="K312" s="31">
        <v>629.04999999999995</v>
      </c>
      <c r="L312" s="31">
        <v>601.04999999999995</v>
      </c>
      <c r="M312" s="31">
        <v>12.15706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183.3</v>
      </c>
      <c r="D313" s="36">
        <v>182.96666666666667</v>
      </c>
      <c r="E313" s="36">
        <v>181.48333333333335</v>
      </c>
      <c r="F313" s="36">
        <v>179.66666666666669</v>
      </c>
      <c r="G313" s="36">
        <v>178.18333333333337</v>
      </c>
      <c r="H313" s="36">
        <v>184.78333333333333</v>
      </c>
      <c r="I313" s="36">
        <v>186.26666666666662</v>
      </c>
      <c r="J313" s="36">
        <v>188.08333333333331</v>
      </c>
      <c r="K313" s="31">
        <v>184.45</v>
      </c>
      <c r="L313" s="31">
        <v>181.15</v>
      </c>
      <c r="M313" s="31">
        <v>39.104109999999999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245.85</v>
      </c>
      <c r="D314" s="36">
        <v>248.61666666666665</v>
      </c>
      <c r="E314" s="36">
        <v>241.43333333333328</v>
      </c>
      <c r="F314" s="36">
        <v>237.01666666666662</v>
      </c>
      <c r="G314" s="36">
        <v>229.83333333333326</v>
      </c>
      <c r="H314" s="36">
        <v>253.0333333333333</v>
      </c>
      <c r="I314" s="36">
        <v>260.21666666666664</v>
      </c>
      <c r="J314" s="36">
        <v>264.63333333333333</v>
      </c>
      <c r="K314" s="31">
        <v>255.8</v>
      </c>
      <c r="L314" s="31">
        <v>244.2</v>
      </c>
      <c r="M314" s="31">
        <v>58.02449</v>
      </c>
      <c r="N314" s="1"/>
      <c r="O314" s="1"/>
    </row>
    <row r="315" spans="1:15" ht="12.75" customHeight="1">
      <c r="A315" s="33">
        <v>305</v>
      </c>
      <c r="B315" s="53" t="s">
        <v>843</v>
      </c>
      <c r="C315" s="31">
        <v>2154.0500000000002</v>
      </c>
      <c r="D315" s="36">
        <v>2172.35</v>
      </c>
      <c r="E315" s="36">
        <v>2129.6999999999998</v>
      </c>
      <c r="F315" s="36">
        <v>2105.35</v>
      </c>
      <c r="G315" s="36">
        <v>2062.6999999999998</v>
      </c>
      <c r="H315" s="36">
        <v>2196.6999999999998</v>
      </c>
      <c r="I315" s="36">
        <v>2239.3500000000004</v>
      </c>
      <c r="J315" s="36">
        <v>2263.6999999999998</v>
      </c>
      <c r="K315" s="31">
        <v>2215</v>
      </c>
      <c r="L315" s="31">
        <v>2148</v>
      </c>
      <c r="M315" s="31">
        <v>2.6240700000000001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530.15</v>
      </c>
      <c r="D316" s="36">
        <v>533.18333333333328</v>
      </c>
      <c r="E316" s="36">
        <v>525.71666666666658</v>
      </c>
      <c r="F316" s="36">
        <v>521.2833333333333</v>
      </c>
      <c r="G316" s="36">
        <v>513.81666666666661</v>
      </c>
      <c r="H316" s="36">
        <v>537.61666666666656</v>
      </c>
      <c r="I316" s="36">
        <v>545.08333333333326</v>
      </c>
      <c r="J316" s="36">
        <v>549.51666666666654</v>
      </c>
      <c r="K316" s="31">
        <v>540.65</v>
      </c>
      <c r="L316" s="31">
        <v>528.75</v>
      </c>
      <c r="M316" s="31">
        <v>20.939129999999999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11535.6</v>
      </c>
      <c r="D317" s="36">
        <v>11576.933333333334</v>
      </c>
      <c r="E317" s="36">
        <v>11433.866666666669</v>
      </c>
      <c r="F317" s="36">
        <v>11332.133333333335</v>
      </c>
      <c r="G317" s="36">
        <v>11189.066666666669</v>
      </c>
      <c r="H317" s="36">
        <v>11678.666666666668</v>
      </c>
      <c r="I317" s="36">
        <v>11821.733333333334</v>
      </c>
      <c r="J317" s="36">
        <v>11923.466666666667</v>
      </c>
      <c r="K317" s="31">
        <v>11720</v>
      </c>
      <c r="L317" s="31">
        <v>11475.2</v>
      </c>
      <c r="M317" s="31">
        <v>4.7288399999999999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2979.85</v>
      </c>
      <c r="D318" s="36">
        <v>3003.1833333333329</v>
      </c>
      <c r="E318" s="36">
        <v>2937.0666666666657</v>
      </c>
      <c r="F318" s="36">
        <v>2894.2833333333328</v>
      </c>
      <c r="G318" s="36">
        <v>2828.1666666666656</v>
      </c>
      <c r="H318" s="36">
        <v>3045.9666666666658</v>
      </c>
      <c r="I318" s="36">
        <v>3112.0833333333335</v>
      </c>
      <c r="J318" s="36">
        <v>3154.8666666666659</v>
      </c>
      <c r="K318" s="31">
        <v>3069.3</v>
      </c>
      <c r="L318" s="31">
        <v>2960.4</v>
      </c>
      <c r="M318" s="31">
        <v>0.85616000000000003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930.2</v>
      </c>
      <c r="D319" s="36">
        <v>934.70000000000016</v>
      </c>
      <c r="E319" s="36">
        <v>916.20000000000027</v>
      </c>
      <c r="F319" s="36">
        <v>902.20000000000016</v>
      </c>
      <c r="G319" s="36">
        <v>883.70000000000027</v>
      </c>
      <c r="H319" s="36">
        <v>948.70000000000027</v>
      </c>
      <c r="I319" s="36">
        <v>967.2</v>
      </c>
      <c r="J319" s="36">
        <v>981.20000000000027</v>
      </c>
      <c r="K319" s="31">
        <v>953.2</v>
      </c>
      <c r="L319" s="31">
        <v>920.7</v>
      </c>
      <c r="M319" s="31">
        <v>10.249499999999999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851.9</v>
      </c>
      <c r="D320" s="36">
        <v>851.61666666666679</v>
      </c>
      <c r="E320" s="36">
        <v>844.23333333333358</v>
      </c>
      <c r="F320" s="36">
        <v>836.56666666666683</v>
      </c>
      <c r="G320" s="36">
        <v>829.18333333333362</v>
      </c>
      <c r="H320" s="36">
        <v>859.28333333333353</v>
      </c>
      <c r="I320" s="36">
        <v>866.66666666666674</v>
      </c>
      <c r="J320" s="36">
        <v>874.33333333333348</v>
      </c>
      <c r="K320" s="31">
        <v>859</v>
      </c>
      <c r="L320" s="31">
        <v>843.95</v>
      </c>
      <c r="M320" s="31">
        <v>25.27769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2110.3000000000002</v>
      </c>
      <c r="D321" s="36">
        <v>2103.4500000000003</v>
      </c>
      <c r="E321" s="36">
        <v>2067.9000000000005</v>
      </c>
      <c r="F321" s="36">
        <v>2025.5000000000005</v>
      </c>
      <c r="G321" s="36">
        <v>1989.9500000000007</v>
      </c>
      <c r="H321" s="36">
        <v>2145.8500000000004</v>
      </c>
      <c r="I321" s="36">
        <v>2181.4000000000005</v>
      </c>
      <c r="J321" s="36">
        <v>2223.8000000000002</v>
      </c>
      <c r="K321" s="31">
        <v>2139</v>
      </c>
      <c r="L321" s="31">
        <v>2061.0500000000002</v>
      </c>
      <c r="M321" s="31">
        <v>10.136760000000001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688.9</v>
      </c>
      <c r="D322" s="36">
        <v>694.9666666666667</v>
      </c>
      <c r="E322" s="36">
        <v>677.43333333333339</v>
      </c>
      <c r="F322" s="36">
        <v>665.9666666666667</v>
      </c>
      <c r="G322" s="36">
        <v>648.43333333333339</v>
      </c>
      <c r="H322" s="36">
        <v>706.43333333333339</v>
      </c>
      <c r="I322" s="36">
        <v>723.9666666666667</v>
      </c>
      <c r="J322" s="36">
        <v>735.43333333333339</v>
      </c>
      <c r="K322" s="31">
        <v>712.5</v>
      </c>
      <c r="L322" s="31">
        <v>683.5</v>
      </c>
      <c r="M322" s="31">
        <v>2.4112499999999999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1138.8499999999999</v>
      </c>
      <c r="D323" s="36">
        <v>1136.1333333333332</v>
      </c>
      <c r="E323" s="36">
        <v>1125.2666666666664</v>
      </c>
      <c r="F323" s="36">
        <v>1111.6833333333332</v>
      </c>
      <c r="G323" s="36">
        <v>1100.8166666666664</v>
      </c>
      <c r="H323" s="36">
        <v>1149.7166666666665</v>
      </c>
      <c r="I323" s="36">
        <v>1160.5833333333333</v>
      </c>
      <c r="J323" s="36">
        <v>1174.1666666666665</v>
      </c>
      <c r="K323" s="31">
        <v>1147</v>
      </c>
      <c r="L323" s="31">
        <v>1122.55</v>
      </c>
      <c r="M323" s="31">
        <v>1.1956599999999999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1748.3</v>
      </c>
      <c r="D324" s="36">
        <v>1748.0166666666667</v>
      </c>
      <c r="E324" s="36">
        <v>1731.2333333333333</v>
      </c>
      <c r="F324" s="36">
        <v>1714.1666666666667</v>
      </c>
      <c r="G324" s="36">
        <v>1697.3833333333334</v>
      </c>
      <c r="H324" s="36">
        <v>1765.0833333333333</v>
      </c>
      <c r="I324" s="36">
        <v>1781.8666666666666</v>
      </c>
      <c r="J324" s="36">
        <v>1798.9333333333332</v>
      </c>
      <c r="K324" s="31">
        <v>1764.8</v>
      </c>
      <c r="L324" s="31">
        <v>1730.95</v>
      </c>
      <c r="M324" s="31">
        <v>2.0295700000000001</v>
      </c>
      <c r="N324" s="1"/>
      <c r="O324" s="1"/>
    </row>
    <row r="325" spans="1:15" ht="12.75" customHeight="1">
      <c r="A325" s="33">
        <v>315</v>
      </c>
      <c r="B325" s="53" t="s">
        <v>842</v>
      </c>
      <c r="C325" s="31">
        <v>433.35</v>
      </c>
      <c r="D325" s="36">
        <v>431.43333333333339</v>
      </c>
      <c r="E325" s="36">
        <v>428.31666666666678</v>
      </c>
      <c r="F325" s="36">
        <v>423.28333333333336</v>
      </c>
      <c r="G325" s="36">
        <v>420.16666666666674</v>
      </c>
      <c r="H325" s="36">
        <v>436.46666666666681</v>
      </c>
      <c r="I325" s="36">
        <v>439.58333333333337</v>
      </c>
      <c r="J325" s="36">
        <v>444.61666666666684</v>
      </c>
      <c r="K325" s="31">
        <v>434.55</v>
      </c>
      <c r="L325" s="31">
        <v>426.4</v>
      </c>
      <c r="M325" s="31">
        <v>3.4120900000000001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70.25</v>
      </c>
      <c r="D326" s="36">
        <v>70.600000000000009</v>
      </c>
      <c r="E326" s="36">
        <v>69.65000000000002</v>
      </c>
      <c r="F326" s="36">
        <v>69.050000000000011</v>
      </c>
      <c r="G326" s="36">
        <v>68.100000000000023</v>
      </c>
      <c r="H326" s="36">
        <v>71.200000000000017</v>
      </c>
      <c r="I326" s="36">
        <v>72.150000000000006</v>
      </c>
      <c r="J326" s="36">
        <v>72.750000000000014</v>
      </c>
      <c r="K326" s="31">
        <v>71.55</v>
      </c>
      <c r="L326" s="31">
        <v>70</v>
      </c>
      <c r="M326" s="31">
        <v>43.42821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1671.5</v>
      </c>
      <c r="D327" s="36">
        <v>1670.8499999999997</v>
      </c>
      <c r="E327" s="36">
        <v>1651.7499999999993</v>
      </c>
      <c r="F327" s="36">
        <v>1631.9999999999995</v>
      </c>
      <c r="G327" s="36">
        <v>1612.8999999999992</v>
      </c>
      <c r="H327" s="36">
        <v>1690.5999999999995</v>
      </c>
      <c r="I327" s="36">
        <v>1709.6999999999998</v>
      </c>
      <c r="J327" s="36">
        <v>1729.4499999999996</v>
      </c>
      <c r="K327" s="31">
        <v>1689.95</v>
      </c>
      <c r="L327" s="31">
        <v>1651.1</v>
      </c>
      <c r="M327" s="31">
        <v>0.75983000000000001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2727.6</v>
      </c>
      <c r="D328" s="36">
        <v>2744.2000000000003</v>
      </c>
      <c r="E328" s="36">
        <v>2703.4000000000005</v>
      </c>
      <c r="F328" s="36">
        <v>2679.2000000000003</v>
      </c>
      <c r="G328" s="36">
        <v>2638.4000000000005</v>
      </c>
      <c r="H328" s="36">
        <v>2768.4000000000005</v>
      </c>
      <c r="I328" s="36">
        <v>2809.2000000000007</v>
      </c>
      <c r="J328" s="36">
        <v>2833.4000000000005</v>
      </c>
      <c r="K328" s="31">
        <v>2785</v>
      </c>
      <c r="L328" s="31">
        <v>2720</v>
      </c>
      <c r="M328" s="31">
        <v>3.7387199999999998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3676.95</v>
      </c>
      <c r="D329" s="36">
        <v>3675.9833333333336</v>
      </c>
      <c r="E329" s="36">
        <v>3636.9666666666672</v>
      </c>
      <c r="F329" s="36">
        <v>3596.9833333333336</v>
      </c>
      <c r="G329" s="36">
        <v>3557.9666666666672</v>
      </c>
      <c r="H329" s="36">
        <v>3715.9666666666672</v>
      </c>
      <c r="I329" s="36">
        <v>3754.9833333333336</v>
      </c>
      <c r="J329" s="36">
        <v>3794.9666666666672</v>
      </c>
      <c r="K329" s="31">
        <v>3715</v>
      </c>
      <c r="L329" s="31">
        <v>3636</v>
      </c>
      <c r="M329" s="31">
        <v>2.1154500000000001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1320.15</v>
      </c>
      <c r="D330" s="36">
        <v>1326.8333333333333</v>
      </c>
      <c r="E330" s="36">
        <v>1301.1666666666665</v>
      </c>
      <c r="F330" s="36">
        <v>1282.1833333333332</v>
      </c>
      <c r="G330" s="36">
        <v>1256.5166666666664</v>
      </c>
      <c r="H330" s="36">
        <v>1345.8166666666666</v>
      </c>
      <c r="I330" s="36">
        <v>1371.4833333333331</v>
      </c>
      <c r="J330" s="36">
        <v>1390.4666666666667</v>
      </c>
      <c r="K330" s="31">
        <v>1352.5</v>
      </c>
      <c r="L330" s="31">
        <v>1307.8499999999999</v>
      </c>
      <c r="M330" s="31">
        <v>7.0111699999999999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1027.7</v>
      </c>
      <c r="D331" s="36">
        <v>1022.8666666666668</v>
      </c>
      <c r="E331" s="36">
        <v>1011.8333333333335</v>
      </c>
      <c r="F331" s="36">
        <v>995.9666666666667</v>
      </c>
      <c r="G331" s="36">
        <v>984.93333333333339</v>
      </c>
      <c r="H331" s="36">
        <v>1038.7333333333336</v>
      </c>
      <c r="I331" s="36">
        <v>1049.7666666666669</v>
      </c>
      <c r="J331" s="36">
        <v>1065.6333333333337</v>
      </c>
      <c r="K331" s="31">
        <v>1033.9000000000001</v>
      </c>
      <c r="L331" s="31">
        <v>1007</v>
      </c>
      <c r="M331" s="31">
        <v>5.2159599999999999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143.4</v>
      </c>
      <c r="D332" s="36">
        <v>144.46666666666667</v>
      </c>
      <c r="E332" s="36">
        <v>141.13333333333333</v>
      </c>
      <c r="F332" s="36">
        <v>138.86666666666665</v>
      </c>
      <c r="G332" s="36">
        <v>135.5333333333333</v>
      </c>
      <c r="H332" s="36">
        <v>146.73333333333335</v>
      </c>
      <c r="I332" s="36">
        <v>150.06666666666666</v>
      </c>
      <c r="J332" s="36">
        <v>152.33333333333337</v>
      </c>
      <c r="K332" s="31">
        <v>147.80000000000001</v>
      </c>
      <c r="L332" s="31">
        <v>142.19999999999999</v>
      </c>
      <c r="M332" s="31">
        <v>126.13746999999999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254.7</v>
      </c>
      <c r="D333" s="36">
        <v>250.73333333333335</v>
      </c>
      <c r="E333" s="36">
        <v>241.4666666666667</v>
      </c>
      <c r="F333" s="36">
        <v>228.23333333333335</v>
      </c>
      <c r="G333" s="36">
        <v>218.9666666666667</v>
      </c>
      <c r="H333" s="36">
        <v>263.9666666666667</v>
      </c>
      <c r="I333" s="36">
        <v>273.23333333333335</v>
      </c>
      <c r="J333" s="36">
        <v>286.4666666666667</v>
      </c>
      <c r="K333" s="31">
        <v>260</v>
      </c>
      <c r="L333" s="31">
        <v>237.5</v>
      </c>
      <c r="M333" s="31">
        <v>222.53030999999999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91.65</v>
      </c>
      <c r="D334" s="36">
        <v>92.533333333333346</v>
      </c>
      <c r="E334" s="36">
        <v>90.266666666666694</v>
      </c>
      <c r="F334" s="36">
        <v>88.883333333333354</v>
      </c>
      <c r="G334" s="36">
        <v>86.616666666666703</v>
      </c>
      <c r="H334" s="36">
        <v>93.916666666666686</v>
      </c>
      <c r="I334" s="36">
        <v>96.183333333333337</v>
      </c>
      <c r="J334" s="36">
        <v>97.566666666666677</v>
      </c>
      <c r="K334" s="31">
        <v>94.8</v>
      </c>
      <c r="L334" s="31">
        <v>91.15</v>
      </c>
      <c r="M334" s="31">
        <v>852.53171999999995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245.15</v>
      </c>
      <c r="D335" s="36">
        <v>248.26666666666668</v>
      </c>
      <c r="E335" s="36">
        <v>240.73333333333335</v>
      </c>
      <c r="F335" s="36">
        <v>236.31666666666666</v>
      </c>
      <c r="G335" s="36">
        <v>228.78333333333333</v>
      </c>
      <c r="H335" s="36">
        <v>252.68333333333337</v>
      </c>
      <c r="I335" s="36">
        <v>260.2166666666667</v>
      </c>
      <c r="J335" s="36">
        <v>264.63333333333338</v>
      </c>
      <c r="K335" s="31">
        <v>255.8</v>
      </c>
      <c r="L335" s="31">
        <v>243.85</v>
      </c>
      <c r="M335" s="31">
        <v>29.71116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238.3</v>
      </c>
      <c r="D336" s="36">
        <v>238.38333333333333</v>
      </c>
      <c r="E336" s="36">
        <v>235.91666666666666</v>
      </c>
      <c r="F336" s="36">
        <v>233.53333333333333</v>
      </c>
      <c r="G336" s="36">
        <v>231.06666666666666</v>
      </c>
      <c r="H336" s="36">
        <v>240.76666666666665</v>
      </c>
      <c r="I336" s="36">
        <v>243.23333333333335</v>
      </c>
      <c r="J336" s="36">
        <v>245.61666666666665</v>
      </c>
      <c r="K336" s="31">
        <v>240.85</v>
      </c>
      <c r="L336" s="31">
        <v>236</v>
      </c>
      <c r="M336" s="31">
        <v>162.07227</v>
      </c>
      <c r="N336" s="1"/>
      <c r="O336" s="1"/>
    </row>
    <row r="337" spans="1:15" ht="12.75" customHeight="1">
      <c r="A337" s="33">
        <v>327</v>
      </c>
      <c r="B337" s="53" t="s">
        <v>840</v>
      </c>
      <c r="C337" s="31">
        <v>62.7</v>
      </c>
      <c r="D337" s="36">
        <v>63</v>
      </c>
      <c r="E337" s="36">
        <v>62.2</v>
      </c>
      <c r="F337" s="36">
        <v>61.7</v>
      </c>
      <c r="G337" s="36">
        <v>60.900000000000006</v>
      </c>
      <c r="H337" s="36">
        <v>63.5</v>
      </c>
      <c r="I337" s="36">
        <v>64.3</v>
      </c>
      <c r="J337" s="36">
        <v>64.8</v>
      </c>
      <c r="K337" s="31">
        <v>63.8</v>
      </c>
      <c r="L337" s="31">
        <v>62.5</v>
      </c>
      <c r="M337" s="31">
        <v>88.245919999999998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337.75</v>
      </c>
      <c r="D338" s="36">
        <v>337.53333333333336</v>
      </c>
      <c r="E338" s="36">
        <v>335.06666666666672</v>
      </c>
      <c r="F338" s="36">
        <v>332.38333333333338</v>
      </c>
      <c r="G338" s="36">
        <v>329.91666666666674</v>
      </c>
      <c r="H338" s="36">
        <v>340.2166666666667</v>
      </c>
      <c r="I338" s="36">
        <v>342.68333333333328</v>
      </c>
      <c r="J338" s="36">
        <v>345.36666666666667</v>
      </c>
      <c r="K338" s="31">
        <v>340</v>
      </c>
      <c r="L338" s="31">
        <v>334.85</v>
      </c>
      <c r="M338" s="31">
        <v>96.654539999999997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1383.35</v>
      </c>
      <c r="D339" s="36">
        <v>1380.7666666666667</v>
      </c>
      <c r="E339" s="36">
        <v>1366.6333333333332</v>
      </c>
      <c r="F339" s="36">
        <v>1349.9166666666665</v>
      </c>
      <c r="G339" s="36">
        <v>1335.7833333333331</v>
      </c>
      <c r="H339" s="36">
        <v>1397.4833333333333</v>
      </c>
      <c r="I339" s="36">
        <v>1411.616666666667</v>
      </c>
      <c r="J339" s="36">
        <v>1428.3333333333335</v>
      </c>
      <c r="K339" s="31">
        <v>1394.9</v>
      </c>
      <c r="L339" s="31">
        <v>1364.05</v>
      </c>
      <c r="M339" s="31">
        <v>8.5882000000000005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159</v>
      </c>
      <c r="D340" s="36">
        <v>160.1</v>
      </c>
      <c r="E340" s="36">
        <v>157.29999999999998</v>
      </c>
      <c r="F340" s="36">
        <v>155.6</v>
      </c>
      <c r="G340" s="36">
        <v>152.79999999999998</v>
      </c>
      <c r="H340" s="36">
        <v>161.79999999999998</v>
      </c>
      <c r="I340" s="36">
        <v>164.6</v>
      </c>
      <c r="J340" s="36">
        <v>166.29999999999998</v>
      </c>
      <c r="K340" s="31">
        <v>162.9</v>
      </c>
      <c r="L340" s="31">
        <v>158.4</v>
      </c>
      <c r="M340" s="31">
        <v>164.43079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3150.7</v>
      </c>
      <c r="D341" s="36">
        <v>3169.0499999999997</v>
      </c>
      <c r="E341" s="36">
        <v>3124.3499999999995</v>
      </c>
      <c r="F341" s="36">
        <v>3097.9999999999995</v>
      </c>
      <c r="G341" s="36">
        <v>3053.2999999999993</v>
      </c>
      <c r="H341" s="36">
        <v>3195.3999999999996</v>
      </c>
      <c r="I341" s="36">
        <v>3240.0999999999995</v>
      </c>
      <c r="J341" s="36">
        <v>3266.45</v>
      </c>
      <c r="K341" s="31">
        <v>3213.75</v>
      </c>
      <c r="L341" s="31">
        <v>3142.7</v>
      </c>
      <c r="M341" s="31">
        <v>2.47817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792.85</v>
      </c>
      <c r="D342" s="36">
        <v>796.63333333333333</v>
      </c>
      <c r="E342" s="36">
        <v>784.7166666666667</v>
      </c>
      <c r="F342" s="36">
        <v>776.58333333333337</v>
      </c>
      <c r="G342" s="36">
        <v>764.66666666666674</v>
      </c>
      <c r="H342" s="36">
        <v>804.76666666666665</v>
      </c>
      <c r="I342" s="36">
        <v>816.68333333333339</v>
      </c>
      <c r="J342" s="36">
        <v>824.81666666666661</v>
      </c>
      <c r="K342" s="31">
        <v>808.55</v>
      </c>
      <c r="L342" s="31">
        <v>788.5</v>
      </c>
      <c r="M342" s="31">
        <v>2.4893200000000002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2579</v>
      </c>
      <c r="D343" s="36">
        <v>2571.3166666666666</v>
      </c>
      <c r="E343" s="36">
        <v>2559.6333333333332</v>
      </c>
      <c r="F343" s="36">
        <v>2540.2666666666664</v>
      </c>
      <c r="G343" s="36">
        <v>2528.583333333333</v>
      </c>
      <c r="H343" s="36">
        <v>2590.6833333333334</v>
      </c>
      <c r="I343" s="36">
        <v>2602.3666666666668</v>
      </c>
      <c r="J343" s="36">
        <v>2621.7333333333336</v>
      </c>
      <c r="K343" s="31">
        <v>2583</v>
      </c>
      <c r="L343" s="31">
        <v>2551.9499999999998</v>
      </c>
      <c r="M343" s="31">
        <v>6.05619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117.7</v>
      </c>
      <c r="D344" s="36">
        <v>117.23333333333333</v>
      </c>
      <c r="E344" s="36">
        <v>115.46666666666667</v>
      </c>
      <c r="F344" s="36">
        <v>113.23333333333333</v>
      </c>
      <c r="G344" s="36">
        <v>111.46666666666667</v>
      </c>
      <c r="H344" s="36">
        <v>119.46666666666667</v>
      </c>
      <c r="I344" s="36">
        <v>121.23333333333335</v>
      </c>
      <c r="J344" s="36">
        <v>123.46666666666667</v>
      </c>
      <c r="K344" s="31">
        <v>119</v>
      </c>
      <c r="L344" s="31">
        <v>115</v>
      </c>
      <c r="M344" s="31">
        <v>6.2754099999999999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504.15</v>
      </c>
      <c r="D345" s="36">
        <v>502.2833333333333</v>
      </c>
      <c r="E345" s="36">
        <v>497.06666666666661</v>
      </c>
      <c r="F345" s="36">
        <v>489.98333333333329</v>
      </c>
      <c r="G345" s="36">
        <v>484.76666666666659</v>
      </c>
      <c r="H345" s="36">
        <v>509.36666666666662</v>
      </c>
      <c r="I345" s="36">
        <v>514.58333333333326</v>
      </c>
      <c r="J345" s="36">
        <v>521.66666666666663</v>
      </c>
      <c r="K345" s="31">
        <v>507.5</v>
      </c>
      <c r="L345" s="31">
        <v>495.2</v>
      </c>
      <c r="M345" s="31">
        <v>4.1664300000000001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340.05</v>
      </c>
      <c r="D346" s="36">
        <v>340.86666666666662</v>
      </c>
      <c r="E346" s="36">
        <v>337.73333333333323</v>
      </c>
      <c r="F346" s="36">
        <v>335.41666666666663</v>
      </c>
      <c r="G346" s="36">
        <v>332.28333333333325</v>
      </c>
      <c r="H346" s="36">
        <v>343.18333333333322</v>
      </c>
      <c r="I346" s="36">
        <v>346.31666666666655</v>
      </c>
      <c r="J346" s="36">
        <v>348.63333333333321</v>
      </c>
      <c r="K346" s="31">
        <v>344</v>
      </c>
      <c r="L346" s="31">
        <v>338.55</v>
      </c>
      <c r="M346" s="31">
        <v>3.96896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1366.1</v>
      </c>
      <c r="D347" s="36">
        <v>1377.6333333333332</v>
      </c>
      <c r="E347" s="36">
        <v>1348.7166666666665</v>
      </c>
      <c r="F347" s="36">
        <v>1331.3333333333333</v>
      </c>
      <c r="G347" s="36">
        <v>1302.4166666666665</v>
      </c>
      <c r="H347" s="36">
        <v>1395.0166666666664</v>
      </c>
      <c r="I347" s="36">
        <v>1423.9333333333334</v>
      </c>
      <c r="J347" s="36">
        <v>1441.3166666666664</v>
      </c>
      <c r="K347" s="31">
        <v>1406.55</v>
      </c>
      <c r="L347" s="31">
        <v>1360.25</v>
      </c>
      <c r="M347" s="31">
        <v>11.769360000000001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272.2</v>
      </c>
      <c r="D348" s="36">
        <v>273.10000000000002</v>
      </c>
      <c r="E348" s="36">
        <v>270.20000000000005</v>
      </c>
      <c r="F348" s="36">
        <v>268.20000000000005</v>
      </c>
      <c r="G348" s="36">
        <v>265.30000000000007</v>
      </c>
      <c r="H348" s="36">
        <v>275.10000000000002</v>
      </c>
      <c r="I348" s="36">
        <v>278</v>
      </c>
      <c r="J348" s="36">
        <v>280</v>
      </c>
      <c r="K348" s="31">
        <v>276</v>
      </c>
      <c r="L348" s="31">
        <v>271.10000000000002</v>
      </c>
      <c r="M348" s="31">
        <v>94.646460000000005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591.6</v>
      </c>
      <c r="D349" s="36">
        <v>594.30000000000007</v>
      </c>
      <c r="E349" s="36">
        <v>584.30000000000018</v>
      </c>
      <c r="F349" s="36">
        <v>577.00000000000011</v>
      </c>
      <c r="G349" s="36">
        <v>567.00000000000023</v>
      </c>
      <c r="H349" s="36">
        <v>601.60000000000014</v>
      </c>
      <c r="I349" s="36">
        <v>611.59999999999991</v>
      </c>
      <c r="J349" s="36">
        <v>618.90000000000009</v>
      </c>
      <c r="K349" s="31">
        <v>604.29999999999995</v>
      </c>
      <c r="L349" s="31">
        <v>587</v>
      </c>
      <c r="M349" s="31">
        <v>40.18573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2034.2</v>
      </c>
      <c r="D350" s="36">
        <v>2079.3166666666666</v>
      </c>
      <c r="E350" s="36">
        <v>1974.8833333333332</v>
      </c>
      <c r="F350" s="36">
        <v>1915.5666666666666</v>
      </c>
      <c r="G350" s="36">
        <v>1811.1333333333332</v>
      </c>
      <c r="H350" s="36">
        <v>2138.6333333333332</v>
      </c>
      <c r="I350" s="36">
        <v>2243.0666666666666</v>
      </c>
      <c r="J350" s="36">
        <v>2302.3833333333332</v>
      </c>
      <c r="K350" s="31">
        <v>2183.75</v>
      </c>
      <c r="L350" s="31">
        <v>2020</v>
      </c>
      <c r="M350" s="31">
        <v>37.49888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407.75</v>
      </c>
      <c r="D351" s="36">
        <v>400.16666666666669</v>
      </c>
      <c r="E351" s="36">
        <v>392.58333333333337</v>
      </c>
      <c r="F351" s="36">
        <v>377.41666666666669</v>
      </c>
      <c r="G351" s="36">
        <v>369.83333333333337</v>
      </c>
      <c r="H351" s="36">
        <v>415.33333333333337</v>
      </c>
      <c r="I351" s="36">
        <v>422.91666666666674</v>
      </c>
      <c r="J351" s="36">
        <v>438.08333333333337</v>
      </c>
      <c r="K351" s="31">
        <v>407.75</v>
      </c>
      <c r="L351" s="31">
        <v>385</v>
      </c>
      <c r="M351" s="31">
        <v>79.198719999999994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7890.3</v>
      </c>
      <c r="D352" s="36">
        <v>7984.45</v>
      </c>
      <c r="E352" s="36">
        <v>7779.45</v>
      </c>
      <c r="F352" s="36">
        <v>7668.6</v>
      </c>
      <c r="G352" s="36">
        <v>7463.6</v>
      </c>
      <c r="H352" s="36">
        <v>8095.2999999999993</v>
      </c>
      <c r="I352" s="36">
        <v>8300.2999999999993</v>
      </c>
      <c r="J352" s="36">
        <v>8411.1499999999978</v>
      </c>
      <c r="K352" s="31">
        <v>8189.45</v>
      </c>
      <c r="L352" s="31">
        <v>7873.6</v>
      </c>
      <c r="M352" s="31">
        <v>3.7263299999999999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210.75</v>
      </c>
      <c r="D353" s="36">
        <v>209.91666666666666</v>
      </c>
      <c r="E353" s="36">
        <v>207.2833333333333</v>
      </c>
      <c r="F353" s="36">
        <v>203.81666666666663</v>
      </c>
      <c r="G353" s="36">
        <v>201.18333333333328</v>
      </c>
      <c r="H353" s="36">
        <v>213.38333333333333</v>
      </c>
      <c r="I353" s="36">
        <v>216.01666666666671</v>
      </c>
      <c r="J353" s="36">
        <v>219.48333333333335</v>
      </c>
      <c r="K353" s="31">
        <v>212.55</v>
      </c>
      <c r="L353" s="31">
        <v>206.45</v>
      </c>
      <c r="M353" s="31">
        <v>4.2981999999999996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1024.95</v>
      </c>
      <c r="D354" s="36">
        <v>1026.6666666666667</v>
      </c>
      <c r="E354" s="36">
        <v>999.93333333333339</v>
      </c>
      <c r="F354" s="36">
        <v>974.91666666666663</v>
      </c>
      <c r="G354" s="36">
        <v>948.18333333333328</v>
      </c>
      <c r="H354" s="36">
        <v>1051.6833333333334</v>
      </c>
      <c r="I354" s="36">
        <v>1078.4166666666665</v>
      </c>
      <c r="J354" s="36">
        <v>1103.4333333333336</v>
      </c>
      <c r="K354" s="31">
        <v>1053.4000000000001</v>
      </c>
      <c r="L354" s="31">
        <v>1001.65</v>
      </c>
      <c r="M354" s="31">
        <v>26.979620000000001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300.95</v>
      </c>
      <c r="D355" s="36">
        <v>303.0333333333333</v>
      </c>
      <c r="E355" s="36">
        <v>297.96666666666658</v>
      </c>
      <c r="F355" s="36">
        <v>294.98333333333329</v>
      </c>
      <c r="G355" s="36">
        <v>289.91666666666657</v>
      </c>
      <c r="H355" s="36">
        <v>306.01666666666659</v>
      </c>
      <c r="I355" s="36">
        <v>311.08333333333331</v>
      </c>
      <c r="J355" s="36">
        <v>314.06666666666661</v>
      </c>
      <c r="K355" s="31">
        <v>308.10000000000002</v>
      </c>
      <c r="L355" s="31">
        <v>300.05</v>
      </c>
      <c r="M355" s="31">
        <v>18.020779999999998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3674.7</v>
      </c>
      <c r="D356" s="36">
        <v>3679.0666666666671</v>
      </c>
      <c r="E356" s="36">
        <v>3655.6333333333341</v>
      </c>
      <c r="F356" s="36">
        <v>3636.5666666666671</v>
      </c>
      <c r="G356" s="36">
        <v>3613.1333333333341</v>
      </c>
      <c r="H356" s="36">
        <v>3698.1333333333341</v>
      </c>
      <c r="I356" s="36">
        <v>3721.5666666666675</v>
      </c>
      <c r="J356" s="36">
        <v>3740.6333333333341</v>
      </c>
      <c r="K356" s="31">
        <v>3702.5</v>
      </c>
      <c r="L356" s="31">
        <v>3660</v>
      </c>
      <c r="M356" s="31">
        <v>1.6983699999999999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702.75</v>
      </c>
      <c r="D357" s="36">
        <v>710</v>
      </c>
      <c r="E357" s="36">
        <v>690.15</v>
      </c>
      <c r="F357" s="36">
        <v>677.55</v>
      </c>
      <c r="G357" s="36">
        <v>657.69999999999993</v>
      </c>
      <c r="H357" s="36">
        <v>722.6</v>
      </c>
      <c r="I357" s="36">
        <v>742.44999999999993</v>
      </c>
      <c r="J357" s="36">
        <v>755.05000000000007</v>
      </c>
      <c r="K357" s="31">
        <v>729.85</v>
      </c>
      <c r="L357" s="31">
        <v>697.4</v>
      </c>
      <c r="M357" s="31">
        <v>7.6234200000000003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424.4</v>
      </c>
      <c r="D358" s="36">
        <v>419.9666666666667</v>
      </c>
      <c r="E358" s="36">
        <v>412.93333333333339</v>
      </c>
      <c r="F358" s="36">
        <v>401.4666666666667</v>
      </c>
      <c r="G358" s="36">
        <v>394.43333333333339</v>
      </c>
      <c r="H358" s="36">
        <v>431.43333333333339</v>
      </c>
      <c r="I358" s="36">
        <v>438.4666666666667</v>
      </c>
      <c r="J358" s="36">
        <v>449.93333333333339</v>
      </c>
      <c r="K358" s="31">
        <v>427</v>
      </c>
      <c r="L358" s="31">
        <v>408.5</v>
      </c>
      <c r="M358" s="31">
        <v>8.2003699999999995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1389.2</v>
      </c>
      <c r="D359" s="36">
        <v>1391.3500000000001</v>
      </c>
      <c r="E359" s="36">
        <v>1380.6500000000003</v>
      </c>
      <c r="F359" s="36">
        <v>1372.1000000000001</v>
      </c>
      <c r="G359" s="36">
        <v>1361.4000000000003</v>
      </c>
      <c r="H359" s="36">
        <v>1399.9000000000003</v>
      </c>
      <c r="I359" s="36">
        <v>1410.6000000000001</v>
      </c>
      <c r="J359" s="36">
        <v>1419.1500000000003</v>
      </c>
      <c r="K359" s="31">
        <v>1402.05</v>
      </c>
      <c r="L359" s="31">
        <v>1382.8</v>
      </c>
      <c r="M359" s="31">
        <v>3.23102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36100.949999999997</v>
      </c>
      <c r="D360" s="36">
        <v>36142.383333333331</v>
      </c>
      <c r="E360" s="36">
        <v>35845.066666666666</v>
      </c>
      <c r="F360" s="36">
        <v>35589.183333333334</v>
      </c>
      <c r="G360" s="36">
        <v>35291.866666666669</v>
      </c>
      <c r="H360" s="36">
        <v>36398.266666666663</v>
      </c>
      <c r="I360" s="36">
        <v>36695.583333333328</v>
      </c>
      <c r="J360" s="36">
        <v>36951.46666666666</v>
      </c>
      <c r="K360" s="31">
        <v>36439.699999999997</v>
      </c>
      <c r="L360" s="31">
        <v>35886.5</v>
      </c>
      <c r="M360" s="31">
        <v>0.17372000000000001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1647.45</v>
      </c>
      <c r="D361" s="36">
        <v>1646.95</v>
      </c>
      <c r="E361" s="36">
        <v>1633.95</v>
      </c>
      <c r="F361" s="36">
        <v>1620.45</v>
      </c>
      <c r="G361" s="36">
        <v>1607.45</v>
      </c>
      <c r="H361" s="36">
        <v>1660.45</v>
      </c>
      <c r="I361" s="36">
        <v>1673.45</v>
      </c>
      <c r="J361" s="36">
        <v>1686.95</v>
      </c>
      <c r="K361" s="31">
        <v>1659.95</v>
      </c>
      <c r="L361" s="31">
        <v>1633.45</v>
      </c>
      <c r="M361" s="31">
        <v>2.8354699999999999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8652.2999999999993</v>
      </c>
      <c r="D362" s="36">
        <v>8672.1</v>
      </c>
      <c r="E362" s="36">
        <v>8600.2000000000007</v>
      </c>
      <c r="F362" s="36">
        <v>8548.1</v>
      </c>
      <c r="G362" s="36">
        <v>8476.2000000000007</v>
      </c>
      <c r="H362" s="36">
        <v>8724.2000000000007</v>
      </c>
      <c r="I362" s="36">
        <v>8796.0999999999985</v>
      </c>
      <c r="J362" s="36">
        <v>8848.2000000000007</v>
      </c>
      <c r="K362" s="31">
        <v>8744</v>
      </c>
      <c r="L362" s="31">
        <v>8620</v>
      </c>
      <c r="M362" s="31">
        <v>1.53596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284.7</v>
      </c>
      <c r="D363" s="36">
        <v>284.5333333333333</v>
      </c>
      <c r="E363" s="36">
        <v>281.36666666666662</v>
      </c>
      <c r="F363" s="36">
        <v>278.0333333333333</v>
      </c>
      <c r="G363" s="36">
        <v>274.86666666666662</v>
      </c>
      <c r="H363" s="36">
        <v>287.86666666666662</v>
      </c>
      <c r="I363" s="36">
        <v>291.03333333333336</v>
      </c>
      <c r="J363" s="36">
        <v>294.36666666666662</v>
      </c>
      <c r="K363" s="31">
        <v>287.7</v>
      </c>
      <c r="L363" s="31">
        <v>281.2</v>
      </c>
      <c r="M363" s="31">
        <v>42.933790000000002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4458.7</v>
      </c>
      <c r="D364" s="36">
        <v>4467.9000000000005</v>
      </c>
      <c r="E364" s="36">
        <v>4435.8000000000011</v>
      </c>
      <c r="F364" s="36">
        <v>4412.9000000000005</v>
      </c>
      <c r="G364" s="36">
        <v>4380.8000000000011</v>
      </c>
      <c r="H364" s="36">
        <v>4490.8000000000011</v>
      </c>
      <c r="I364" s="36">
        <v>4522.9000000000015</v>
      </c>
      <c r="J364" s="36">
        <v>4545.8000000000011</v>
      </c>
      <c r="K364" s="31">
        <v>4500</v>
      </c>
      <c r="L364" s="31">
        <v>4445</v>
      </c>
      <c r="M364" s="31">
        <v>0.12587000000000001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2910.4</v>
      </c>
      <c r="D365" s="36">
        <v>2891.4333333333329</v>
      </c>
      <c r="E365" s="36">
        <v>2852.8666666666659</v>
      </c>
      <c r="F365" s="36">
        <v>2795.333333333333</v>
      </c>
      <c r="G365" s="36">
        <v>2756.766666666666</v>
      </c>
      <c r="H365" s="36">
        <v>2948.9666666666658</v>
      </c>
      <c r="I365" s="36">
        <v>2987.5333333333324</v>
      </c>
      <c r="J365" s="36">
        <v>3045.0666666666657</v>
      </c>
      <c r="K365" s="31">
        <v>2930</v>
      </c>
      <c r="L365" s="31">
        <v>2833.9</v>
      </c>
      <c r="M365" s="31">
        <v>8.0650899999999996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2740.15</v>
      </c>
      <c r="D366" s="36">
        <v>2735.7999999999997</v>
      </c>
      <c r="E366" s="36">
        <v>2712.5999999999995</v>
      </c>
      <c r="F366" s="36">
        <v>2685.0499999999997</v>
      </c>
      <c r="G366" s="36">
        <v>2661.8499999999995</v>
      </c>
      <c r="H366" s="36">
        <v>2763.3499999999995</v>
      </c>
      <c r="I366" s="36">
        <v>2786.5499999999993</v>
      </c>
      <c r="J366" s="36">
        <v>2814.0999999999995</v>
      </c>
      <c r="K366" s="31">
        <v>2759</v>
      </c>
      <c r="L366" s="31">
        <v>2708.25</v>
      </c>
      <c r="M366" s="31">
        <v>2.2362600000000001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933.55</v>
      </c>
      <c r="D367" s="36">
        <v>936.93333333333339</v>
      </c>
      <c r="E367" s="36">
        <v>926.61666666666679</v>
      </c>
      <c r="F367" s="36">
        <v>919.68333333333339</v>
      </c>
      <c r="G367" s="36">
        <v>909.36666666666679</v>
      </c>
      <c r="H367" s="36">
        <v>943.86666666666679</v>
      </c>
      <c r="I367" s="36">
        <v>954.18333333333339</v>
      </c>
      <c r="J367" s="36">
        <v>961.11666666666679</v>
      </c>
      <c r="K367" s="31">
        <v>947.25</v>
      </c>
      <c r="L367" s="31">
        <v>930</v>
      </c>
      <c r="M367" s="31">
        <v>11.29025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136.5</v>
      </c>
      <c r="D368" s="36">
        <v>136</v>
      </c>
      <c r="E368" s="36">
        <v>134.69999999999999</v>
      </c>
      <c r="F368" s="36">
        <v>132.89999999999998</v>
      </c>
      <c r="G368" s="36">
        <v>131.59999999999997</v>
      </c>
      <c r="H368" s="36">
        <v>137.80000000000001</v>
      </c>
      <c r="I368" s="36">
        <v>139.10000000000002</v>
      </c>
      <c r="J368" s="36">
        <v>140.90000000000003</v>
      </c>
      <c r="K368" s="31">
        <v>137.30000000000001</v>
      </c>
      <c r="L368" s="31">
        <v>134.19999999999999</v>
      </c>
      <c r="M368" s="31">
        <v>19.31814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1604.8</v>
      </c>
      <c r="D369" s="36">
        <v>1593.6000000000001</v>
      </c>
      <c r="E369" s="36">
        <v>1572.2000000000003</v>
      </c>
      <c r="F369" s="36">
        <v>1539.6000000000001</v>
      </c>
      <c r="G369" s="36">
        <v>1518.2000000000003</v>
      </c>
      <c r="H369" s="36">
        <v>1626.2000000000003</v>
      </c>
      <c r="I369" s="36">
        <v>1647.6000000000004</v>
      </c>
      <c r="J369" s="36">
        <v>1680.2000000000003</v>
      </c>
      <c r="K369" s="31">
        <v>1615</v>
      </c>
      <c r="L369" s="31">
        <v>1561</v>
      </c>
      <c r="M369" s="31">
        <v>0.63256000000000001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4801.8</v>
      </c>
      <c r="D370" s="36">
        <v>4784.3</v>
      </c>
      <c r="E370" s="36">
        <v>4738.6000000000004</v>
      </c>
      <c r="F370" s="36">
        <v>4675.4000000000005</v>
      </c>
      <c r="G370" s="36">
        <v>4629.7000000000007</v>
      </c>
      <c r="H370" s="36">
        <v>4847.5</v>
      </c>
      <c r="I370" s="36">
        <v>4893.1999999999989</v>
      </c>
      <c r="J370" s="36">
        <v>4956.3999999999996</v>
      </c>
      <c r="K370" s="31">
        <v>4830</v>
      </c>
      <c r="L370" s="31">
        <v>4721.1000000000004</v>
      </c>
      <c r="M370" s="31">
        <v>5.0654199999999996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886.6</v>
      </c>
      <c r="D371" s="36">
        <v>893.1</v>
      </c>
      <c r="E371" s="36">
        <v>876.5</v>
      </c>
      <c r="F371" s="36">
        <v>866.4</v>
      </c>
      <c r="G371" s="36">
        <v>849.8</v>
      </c>
      <c r="H371" s="36">
        <v>903.2</v>
      </c>
      <c r="I371" s="36">
        <v>919.80000000000018</v>
      </c>
      <c r="J371" s="36">
        <v>929.90000000000009</v>
      </c>
      <c r="K371" s="31">
        <v>909.7</v>
      </c>
      <c r="L371" s="31">
        <v>883</v>
      </c>
      <c r="M371" s="31">
        <v>1.3227100000000001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459.8</v>
      </c>
      <c r="D372" s="36">
        <v>461.9666666666667</v>
      </c>
      <c r="E372" s="36">
        <v>455.53333333333342</v>
      </c>
      <c r="F372" s="36">
        <v>451.26666666666671</v>
      </c>
      <c r="G372" s="36">
        <v>444.83333333333343</v>
      </c>
      <c r="H372" s="36">
        <v>466.23333333333341</v>
      </c>
      <c r="I372" s="36">
        <v>472.66666666666669</v>
      </c>
      <c r="J372" s="36">
        <v>476.93333333333339</v>
      </c>
      <c r="K372" s="31">
        <v>468.4</v>
      </c>
      <c r="L372" s="31">
        <v>457.7</v>
      </c>
      <c r="M372" s="31">
        <v>7.03939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412.9</v>
      </c>
      <c r="D373" s="36">
        <v>414.55</v>
      </c>
      <c r="E373" s="36">
        <v>409.6</v>
      </c>
      <c r="F373" s="36">
        <v>406.3</v>
      </c>
      <c r="G373" s="36">
        <v>401.35</v>
      </c>
      <c r="H373" s="36">
        <v>417.85</v>
      </c>
      <c r="I373" s="36">
        <v>422.79999999999995</v>
      </c>
      <c r="J373" s="36">
        <v>426.1</v>
      </c>
      <c r="K373" s="31">
        <v>419.5</v>
      </c>
      <c r="L373" s="31">
        <v>411.25</v>
      </c>
      <c r="M373" s="31">
        <v>60.863770000000002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281.95</v>
      </c>
      <c r="D374" s="36">
        <v>282.05</v>
      </c>
      <c r="E374" s="36">
        <v>278.90000000000003</v>
      </c>
      <c r="F374" s="36">
        <v>275.85000000000002</v>
      </c>
      <c r="G374" s="36">
        <v>272.70000000000005</v>
      </c>
      <c r="H374" s="36">
        <v>285.10000000000002</v>
      </c>
      <c r="I374" s="36">
        <v>288.25</v>
      </c>
      <c r="J374" s="36">
        <v>291.3</v>
      </c>
      <c r="K374" s="31">
        <v>285.2</v>
      </c>
      <c r="L374" s="31">
        <v>279</v>
      </c>
      <c r="M374" s="31">
        <v>143.13525999999999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513.65</v>
      </c>
      <c r="D375" s="36">
        <v>512.18333333333328</v>
      </c>
      <c r="E375" s="36">
        <v>505.76666666666654</v>
      </c>
      <c r="F375" s="36">
        <v>497.88333333333327</v>
      </c>
      <c r="G375" s="36">
        <v>491.46666666666653</v>
      </c>
      <c r="H375" s="36">
        <v>520.06666666666661</v>
      </c>
      <c r="I375" s="36">
        <v>526.48333333333335</v>
      </c>
      <c r="J375" s="36">
        <v>534.36666666666656</v>
      </c>
      <c r="K375" s="31">
        <v>518.6</v>
      </c>
      <c r="L375" s="31">
        <v>504.3</v>
      </c>
      <c r="M375" s="31">
        <v>6.35886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1230.4000000000001</v>
      </c>
      <c r="D376" s="36">
        <v>1236.0833333333333</v>
      </c>
      <c r="E376" s="36">
        <v>1205.1666666666665</v>
      </c>
      <c r="F376" s="36">
        <v>1179.9333333333332</v>
      </c>
      <c r="G376" s="36">
        <v>1149.0166666666664</v>
      </c>
      <c r="H376" s="36">
        <v>1261.3166666666666</v>
      </c>
      <c r="I376" s="36">
        <v>1292.2333333333331</v>
      </c>
      <c r="J376" s="36">
        <v>1317.4666666666667</v>
      </c>
      <c r="K376" s="31">
        <v>1267</v>
      </c>
      <c r="L376" s="31">
        <v>1210.8499999999999</v>
      </c>
      <c r="M376" s="31">
        <v>13.89711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587.5</v>
      </c>
      <c r="D377" s="36">
        <v>589.04999999999995</v>
      </c>
      <c r="E377" s="36">
        <v>583.74999999999989</v>
      </c>
      <c r="F377" s="36">
        <v>579.99999999999989</v>
      </c>
      <c r="G377" s="36">
        <v>574.69999999999982</v>
      </c>
      <c r="H377" s="36">
        <v>592.79999999999995</v>
      </c>
      <c r="I377" s="36">
        <v>598.10000000000014</v>
      </c>
      <c r="J377" s="36">
        <v>601.85</v>
      </c>
      <c r="K377" s="31">
        <v>594.35</v>
      </c>
      <c r="L377" s="31">
        <v>585.29999999999995</v>
      </c>
      <c r="M377" s="31">
        <v>1.1936500000000001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170.45</v>
      </c>
      <c r="D378" s="36">
        <v>170.96666666666667</v>
      </c>
      <c r="E378" s="36">
        <v>169.48333333333335</v>
      </c>
      <c r="F378" s="36">
        <v>168.51666666666668</v>
      </c>
      <c r="G378" s="36">
        <v>167.03333333333336</v>
      </c>
      <c r="H378" s="36">
        <v>171.93333333333334</v>
      </c>
      <c r="I378" s="36">
        <v>173.41666666666663</v>
      </c>
      <c r="J378" s="36">
        <v>174.38333333333333</v>
      </c>
      <c r="K378" s="31">
        <v>172.45</v>
      </c>
      <c r="L378" s="31">
        <v>170</v>
      </c>
      <c r="M378" s="31">
        <v>1.46746</v>
      </c>
      <c r="N378" s="1"/>
      <c r="O378" s="1"/>
    </row>
    <row r="379" spans="1:15" ht="12.75" customHeight="1">
      <c r="A379" s="33">
        <v>369</v>
      </c>
      <c r="B379" s="53" t="s">
        <v>1023</v>
      </c>
      <c r="C379" s="31">
        <v>5071.8999999999996</v>
      </c>
      <c r="D379" s="36">
        <v>5085.6333333333332</v>
      </c>
      <c r="E379" s="36">
        <v>5026.2666666666664</v>
      </c>
      <c r="F379" s="36">
        <v>4980.6333333333332</v>
      </c>
      <c r="G379" s="36">
        <v>4921.2666666666664</v>
      </c>
      <c r="H379" s="36">
        <v>5131.2666666666664</v>
      </c>
      <c r="I379" s="36">
        <v>5190.6333333333332</v>
      </c>
      <c r="J379" s="36">
        <v>5236.2666666666664</v>
      </c>
      <c r="K379" s="31">
        <v>5145</v>
      </c>
      <c r="L379" s="31">
        <v>5040</v>
      </c>
      <c r="M379" s="31">
        <v>0.12626000000000001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16714.5</v>
      </c>
      <c r="D380" s="36">
        <v>16730.316666666666</v>
      </c>
      <c r="E380" s="36">
        <v>16635.633333333331</v>
      </c>
      <c r="F380" s="36">
        <v>16556.766666666666</v>
      </c>
      <c r="G380" s="36">
        <v>16462.083333333332</v>
      </c>
      <c r="H380" s="36">
        <v>16809.183333333331</v>
      </c>
      <c r="I380" s="36">
        <v>16903.866666666665</v>
      </c>
      <c r="J380" s="36">
        <v>16982.73333333333</v>
      </c>
      <c r="K380" s="31">
        <v>16825</v>
      </c>
      <c r="L380" s="31">
        <v>16651.45</v>
      </c>
      <c r="M380" s="31">
        <v>0.25074999999999997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127.95</v>
      </c>
      <c r="D381" s="36">
        <v>128.58333333333334</v>
      </c>
      <c r="E381" s="36">
        <v>126.36666666666667</v>
      </c>
      <c r="F381" s="36">
        <v>124.78333333333333</v>
      </c>
      <c r="G381" s="36">
        <v>122.56666666666666</v>
      </c>
      <c r="H381" s="36">
        <v>130.16666666666669</v>
      </c>
      <c r="I381" s="36">
        <v>132.38333333333333</v>
      </c>
      <c r="J381" s="36">
        <v>133.9666666666667</v>
      </c>
      <c r="K381" s="31">
        <v>130.80000000000001</v>
      </c>
      <c r="L381" s="31">
        <v>127</v>
      </c>
      <c r="M381" s="31">
        <v>481.91136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529.20000000000005</v>
      </c>
      <c r="D382" s="36">
        <v>532.38333333333333</v>
      </c>
      <c r="E382" s="36">
        <v>523.86666666666667</v>
      </c>
      <c r="F382" s="36">
        <v>518.5333333333333</v>
      </c>
      <c r="G382" s="36">
        <v>510.01666666666665</v>
      </c>
      <c r="H382" s="36">
        <v>537.7166666666667</v>
      </c>
      <c r="I382" s="36">
        <v>546.23333333333335</v>
      </c>
      <c r="J382" s="36">
        <v>551.56666666666672</v>
      </c>
      <c r="K382" s="31">
        <v>540.9</v>
      </c>
      <c r="L382" s="31">
        <v>527.04999999999995</v>
      </c>
      <c r="M382" s="31">
        <v>5.6166999999999998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268.60000000000002</v>
      </c>
      <c r="D383" s="36">
        <v>270.18333333333334</v>
      </c>
      <c r="E383" s="36">
        <v>264.4666666666667</v>
      </c>
      <c r="F383" s="36">
        <v>260.33333333333337</v>
      </c>
      <c r="G383" s="36">
        <v>254.61666666666673</v>
      </c>
      <c r="H383" s="36">
        <v>274.31666666666666</v>
      </c>
      <c r="I383" s="36">
        <v>280.03333333333325</v>
      </c>
      <c r="J383" s="36">
        <v>284.16666666666663</v>
      </c>
      <c r="K383" s="31">
        <v>275.89999999999998</v>
      </c>
      <c r="L383" s="31">
        <v>266.05</v>
      </c>
      <c r="M383" s="31">
        <v>132.07149999999999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463.95</v>
      </c>
      <c r="D384" s="36">
        <v>463.88333333333327</v>
      </c>
      <c r="E384" s="36">
        <v>459.11666666666656</v>
      </c>
      <c r="F384" s="36">
        <v>454.2833333333333</v>
      </c>
      <c r="G384" s="36">
        <v>449.51666666666659</v>
      </c>
      <c r="H384" s="36">
        <v>468.71666666666653</v>
      </c>
      <c r="I384" s="36">
        <v>473.48333333333329</v>
      </c>
      <c r="J384" s="36">
        <v>478.31666666666649</v>
      </c>
      <c r="K384" s="31">
        <v>468.65</v>
      </c>
      <c r="L384" s="31">
        <v>459.05</v>
      </c>
      <c r="M384" s="31">
        <v>75.430700000000002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594.35</v>
      </c>
      <c r="D385" s="36">
        <v>599.0333333333333</v>
      </c>
      <c r="E385" s="36">
        <v>588.06666666666661</v>
      </c>
      <c r="F385" s="36">
        <v>581.7833333333333</v>
      </c>
      <c r="G385" s="36">
        <v>570.81666666666661</v>
      </c>
      <c r="H385" s="36">
        <v>605.31666666666661</v>
      </c>
      <c r="I385" s="36">
        <v>616.2833333333333</v>
      </c>
      <c r="J385" s="36">
        <v>622.56666666666661</v>
      </c>
      <c r="K385" s="31">
        <v>610</v>
      </c>
      <c r="L385" s="31">
        <v>592.75</v>
      </c>
      <c r="M385" s="31">
        <v>2.4940000000000002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759.6</v>
      </c>
      <c r="D386" s="36">
        <v>763.19999999999993</v>
      </c>
      <c r="E386" s="36">
        <v>747.39999999999986</v>
      </c>
      <c r="F386" s="36">
        <v>735.19999999999993</v>
      </c>
      <c r="G386" s="36">
        <v>719.39999999999986</v>
      </c>
      <c r="H386" s="36">
        <v>775.39999999999986</v>
      </c>
      <c r="I386" s="36">
        <v>791.19999999999982</v>
      </c>
      <c r="J386" s="36">
        <v>803.39999999999986</v>
      </c>
      <c r="K386" s="31">
        <v>779</v>
      </c>
      <c r="L386" s="31">
        <v>751</v>
      </c>
      <c r="M386" s="31">
        <v>30.78416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1624.75</v>
      </c>
      <c r="D387" s="36">
        <v>1624.9166666666667</v>
      </c>
      <c r="E387" s="36">
        <v>1619.8333333333335</v>
      </c>
      <c r="F387" s="36">
        <v>1614.9166666666667</v>
      </c>
      <c r="G387" s="36">
        <v>1609.8333333333335</v>
      </c>
      <c r="H387" s="36">
        <v>1629.8333333333335</v>
      </c>
      <c r="I387" s="36">
        <v>1634.916666666667</v>
      </c>
      <c r="J387" s="36">
        <v>1639.8333333333335</v>
      </c>
      <c r="K387" s="31">
        <v>1630</v>
      </c>
      <c r="L387" s="31">
        <v>1620</v>
      </c>
      <c r="M387" s="31">
        <v>0.47476000000000002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264.60000000000002</v>
      </c>
      <c r="D388" s="36">
        <v>266.5</v>
      </c>
      <c r="E388" s="36">
        <v>261.10000000000002</v>
      </c>
      <c r="F388" s="36">
        <v>257.60000000000002</v>
      </c>
      <c r="G388" s="36">
        <v>252.20000000000005</v>
      </c>
      <c r="H388" s="36">
        <v>270</v>
      </c>
      <c r="I388" s="36">
        <v>275.39999999999998</v>
      </c>
      <c r="J388" s="36">
        <v>278.89999999999998</v>
      </c>
      <c r="K388" s="31">
        <v>271.89999999999998</v>
      </c>
      <c r="L388" s="31">
        <v>263</v>
      </c>
      <c r="M388" s="31">
        <v>142.00106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206.3</v>
      </c>
      <c r="D389" s="36">
        <v>207.75</v>
      </c>
      <c r="E389" s="36">
        <v>202.1</v>
      </c>
      <c r="F389" s="36">
        <v>197.9</v>
      </c>
      <c r="G389" s="36">
        <v>192.25</v>
      </c>
      <c r="H389" s="36">
        <v>211.95</v>
      </c>
      <c r="I389" s="36">
        <v>217.59999999999997</v>
      </c>
      <c r="J389" s="36">
        <v>221.79999999999998</v>
      </c>
      <c r="K389" s="31">
        <v>213.4</v>
      </c>
      <c r="L389" s="31">
        <v>203.55</v>
      </c>
      <c r="M389" s="31">
        <v>87.814700000000002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1280.4000000000001</v>
      </c>
      <c r="D390" s="36">
        <v>1281.6166666666668</v>
      </c>
      <c r="E390" s="36">
        <v>1270.7833333333335</v>
      </c>
      <c r="F390" s="36">
        <v>1261.1666666666667</v>
      </c>
      <c r="G390" s="36">
        <v>1250.3333333333335</v>
      </c>
      <c r="H390" s="36">
        <v>1291.2333333333336</v>
      </c>
      <c r="I390" s="36">
        <v>1302.0666666666666</v>
      </c>
      <c r="J390" s="36">
        <v>1311.6833333333336</v>
      </c>
      <c r="K390" s="31">
        <v>1292.45</v>
      </c>
      <c r="L390" s="31">
        <v>1272</v>
      </c>
      <c r="M390" s="31">
        <v>0.4254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331.6</v>
      </c>
      <c r="D391" s="36">
        <v>332.63333333333333</v>
      </c>
      <c r="E391" s="36">
        <v>329.11666666666667</v>
      </c>
      <c r="F391" s="36">
        <v>326.63333333333333</v>
      </c>
      <c r="G391" s="36">
        <v>323.11666666666667</v>
      </c>
      <c r="H391" s="36">
        <v>335.11666666666667</v>
      </c>
      <c r="I391" s="36">
        <v>338.63333333333333</v>
      </c>
      <c r="J391" s="36">
        <v>341.11666666666667</v>
      </c>
      <c r="K391" s="31">
        <v>336.15</v>
      </c>
      <c r="L391" s="31">
        <v>330.15</v>
      </c>
      <c r="M391" s="31">
        <v>4.9995799999999999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244.3</v>
      </c>
      <c r="D392" s="36">
        <v>243.78333333333333</v>
      </c>
      <c r="E392" s="36">
        <v>241.06666666666666</v>
      </c>
      <c r="F392" s="36">
        <v>237.83333333333334</v>
      </c>
      <c r="G392" s="36">
        <v>235.11666666666667</v>
      </c>
      <c r="H392" s="36">
        <v>247.01666666666665</v>
      </c>
      <c r="I392" s="36">
        <v>249.73333333333329</v>
      </c>
      <c r="J392" s="36">
        <v>252.96666666666664</v>
      </c>
      <c r="K392" s="31">
        <v>246.5</v>
      </c>
      <c r="L392" s="31">
        <v>240.55</v>
      </c>
      <c r="M392" s="31">
        <v>3.4192399999999998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149.25</v>
      </c>
      <c r="D393" s="36">
        <v>149.63333333333333</v>
      </c>
      <c r="E393" s="36">
        <v>148.11666666666665</v>
      </c>
      <c r="F393" s="36">
        <v>146.98333333333332</v>
      </c>
      <c r="G393" s="36">
        <v>145.46666666666664</v>
      </c>
      <c r="H393" s="36">
        <v>150.76666666666665</v>
      </c>
      <c r="I393" s="36">
        <v>152.2833333333333</v>
      </c>
      <c r="J393" s="36">
        <v>153.41666666666666</v>
      </c>
      <c r="K393" s="31">
        <v>151.15</v>
      </c>
      <c r="L393" s="31">
        <v>148.5</v>
      </c>
      <c r="M393" s="31">
        <v>19.187159999999999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2976.55</v>
      </c>
      <c r="D394" s="36">
        <v>3008.8166666666671</v>
      </c>
      <c r="E394" s="36">
        <v>2942.733333333334</v>
      </c>
      <c r="F394" s="36">
        <v>2908.916666666667</v>
      </c>
      <c r="G394" s="36">
        <v>2842.8333333333339</v>
      </c>
      <c r="H394" s="36">
        <v>3042.6333333333341</v>
      </c>
      <c r="I394" s="36">
        <v>3108.7166666666672</v>
      </c>
      <c r="J394" s="36">
        <v>3142.5333333333342</v>
      </c>
      <c r="K394" s="31">
        <v>3074.9</v>
      </c>
      <c r="L394" s="31">
        <v>2975</v>
      </c>
      <c r="M394" s="31">
        <v>2.1431399999999998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84</v>
      </c>
      <c r="D395" s="36">
        <v>84</v>
      </c>
      <c r="E395" s="36">
        <v>83</v>
      </c>
      <c r="F395" s="36">
        <v>82</v>
      </c>
      <c r="G395" s="36">
        <v>81</v>
      </c>
      <c r="H395" s="36">
        <v>85</v>
      </c>
      <c r="I395" s="36">
        <v>86</v>
      </c>
      <c r="J395" s="36">
        <v>87</v>
      </c>
      <c r="K395" s="31">
        <v>85</v>
      </c>
      <c r="L395" s="31">
        <v>83</v>
      </c>
      <c r="M395" s="31">
        <v>24.231490000000001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1855.3</v>
      </c>
      <c r="D396" s="36">
        <v>1865.1000000000001</v>
      </c>
      <c r="E396" s="36">
        <v>1840.2000000000003</v>
      </c>
      <c r="F396" s="36">
        <v>1825.1000000000001</v>
      </c>
      <c r="G396" s="36">
        <v>1800.2000000000003</v>
      </c>
      <c r="H396" s="36">
        <v>1880.2000000000003</v>
      </c>
      <c r="I396" s="36">
        <v>1905.1000000000004</v>
      </c>
      <c r="J396" s="36">
        <v>1920.2000000000003</v>
      </c>
      <c r="K396" s="31">
        <v>1890</v>
      </c>
      <c r="L396" s="31">
        <v>1850</v>
      </c>
      <c r="M396" s="31">
        <v>3.01546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209.8</v>
      </c>
      <c r="D397" s="36">
        <v>208.95000000000002</v>
      </c>
      <c r="E397" s="36">
        <v>206.00000000000003</v>
      </c>
      <c r="F397" s="36">
        <v>202.20000000000002</v>
      </c>
      <c r="G397" s="36">
        <v>199.25000000000003</v>
      </c>
      <c r="H397" s="36">
        <v>212.75000000000003</v>
      </c>
      <c r="I397" s="36">
        <v>215.70000000000002</v>
      </c>
      <c r="J397" s="36">
        <v>219.50000000000003</v>
      </c>
      <c r="K397" s="31">
        <v>211.9</v>
      </c>
      <c r="L397" s="31">
        <v>205.15</v>
      </c>
      <c r="M397" s="31">
        <v>16.78744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840.5</v>
      </c>
      <c r="D398" s="36">
        <v>842.01666666666677</v>
      </c>
      <c r="E398" s="36">
        <v>836.98333333333358</v>
      </c>
      <c r="F398" s="36">
        <v>833.46666666666681</v>
      </c>
      <c r="G398" s="36">
        <v>828.43333333333362</v>
      </c>
      <c r="H398" s="36">
        <v>845.53333333333353</v>
      </c>
      <c r="I398" s="36">
        <v>850.56666666666661</v>
      </c>
      <c r="J398" s="36">
        <v>854.08333333333348</v>
      </c>
      <c r="K398" s="31">
        <v>847.05</v>
      </c>
      <c r="L398" s="31">
        <v>838.5</v>
      </c>
      <c r="M398" s="31">
        <v>0.48963000000000001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2987.25</v>
      </c>
      <c r="D399" s="36">
        <v>2983.0166666666664</v>
      </c>
      <c r="E399" s="36">
        <v>2970.9333333333329</v>
      </c>
      <c r="F399" s="36">
        <v>2954.6166666666663</v>
      </c>
      <c r="G399" s="36">
        <v>2942.5333333333328</v>
      </c>
      <c r="H399" s="36">
        <v>2999.333333333333</v>
      </c>
      <c r="I399" s="36">
        <v>3011.416666666667</v>
      </c>
      <c r="J399" s="36">
        <v>3027.7333333333331</v>
      </c>
      <c r="K399" s="31">
        <v>2995.1</v>
      </c>
      <c r="L399" s="31">
        <v>2966.7</v>
      </c>
      <c r="M399" s="31">
        <v>72.192920000000001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108.2</v>
      </c>
      <c r="D400" s="36">
        <v>108.68333333333334</v>
      </c>
      <c r="E400" s="36">
        <v>107.06666666666668</v>
      </c>
      <c r="F400" s="36">
        <v>105.93333333333334</v>
      </c>
      <c r="G400" s="36">
        <v>104.31666666666668</v>
      </c>
      <c r="H400" s="36">
        <v>109.81666666666668</v>
      </c>
      <c r="I400" s="36">
        <v>111.43333333333335</v>
      </c>
      <c r="J400" s="36">
        <v>112.56666666666668</v>
      </c>
      <c r="K400" s="31">
        <v>110.3</v>
      </c>
      <c r="L400" s="31">
        <v>107.55</v>
      </c>
      <c r="M400" s="31">
        <v>17.596720000000001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767.95</v>
      </c>
      <c r="D401" s="36">
        <v>768.16666666666663</v>
      </c>
      <c r="E401" s="36">
        <v>760.38333333333321</v>
      </c>
      <c r="F401" s="36">
        <v>752.81666666666661</v>
      </c>
      <c r="G401" s="36">
        <v>745.03333333333319</v>
      </c>
      <c r="H401" s="36">
        <v>775.73333333333323</v>
      </c>
      <c r="I401" s="36">
        <v>783.51666666666677</v>
      </c>
      <c r="J401" s="36">
        <v>791.08333333333326</v>
      </c>
      <c r="K401" s="31">
        <v>775.95</v>
      </c>
      <c r="L401" s="31">
        <v>760.6</v>
      </c>
      <c r="M401" s="31">
        <v>0.57308999999999999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1600.15</v>
      </c>
      <c r="D402" s="36">
        <v>1599.7833333333335</v>
      </c>
      <c r="E402" s="36">
        <v>1589.5666666666671</v>
      </c>
      <c r="F402" s="36">
        <v>1578.9833333333336</v>
      </c>
      <c r="G402" s="36">
        <v>1568.7666666666671</v>
      </c>
      <c r="H402" s="36">
        <v>1610.366666666667</v>
      </c>
      <c r="I402" s="36">
        <v>1620.5833333333337</v>
      </c>
      <c r="J402" s="36">
        <v>1631.166666666667</v>
      </c>
      <c r="K402" s="31">
        <v>1610</v>
      </c>
      <c r="L402" s="31">
        <v>1589.2</v>
      </c>
      <c r="M402" s="31">
        <v>4.9579199999999997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739.05</v>
      </c>
      <c r="D403" s="36">
        <v>742.41666666666663</v>
      </c>
      <c r="E403" s="36">
        <v>733.23333333333323</v>
      </c>
      <c r="F403" s="36">
        <v>727.41666666666663</v>
      </c>
      <c r="G403" s="36">
        <v>718.23333333333323</v>
      </c>
      <c r="H403" s="36">
        <v>748.23333333333323</v>
      </c>
      <c r="I403" s="36">
        <v>757.41666666666663</v>
      </c>
      <c r="J403" s="36">
        <v>763.23333333333323</v>
      </c>
      <c r="K403" s="31">
        <v>751.6</v>
      </c>
      <c r="L403" s="31">
        <v>736.6</v>
      </c>
      <c r="M403" s="31">
        <v>12.94462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1529.15</v>
      </c>
      <c r="D404" s="36">
        <v>1522.2166666666665</v>
      </c>
      <c r="E404" s="36">
        <v>1508.1833333333329</v>
      </c>
      <c r="F404" s="36">
        <v>1487.2166666666665</v>
      </c>
      <c r="G404" s="36">
        <v>1473.1833333333329</v>
      </c>
      <c r="H404" s="36">
        <v>1543.1833333333329</v>
      </c>
      <c r="I404" s="36">
        <v>1557.2166666666662</v>
      </c>
      <c r="J404" s="36">
        <v>1578.1833333333329</v>
      </c>
      <c r="K404" s="31">
        <v>1536.25</v>
      </c>
      <c r="L404" s="31">
        <v>1501.25</v>
      </c>
      <c r="M404" s="31">
        <v>11.15653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119.5</v>
      </c>
      <c r="D405" s="36">
        <v>120.2</v>
      </c>
      <c r="E405" s="36">
        <v>118.30000000000001</v>
      </c>
      <c r="F405" s="36">
        <v>117.10000000000001</v>
      </c>
      <c r="G405" s="36">
        <v>115.20000000000002</v>
      </c>
      <c r="H405" s="36">
        <v>121.4</v>
      </c>
      <c r="I405" s="36">
        <v>123.30000000000001</v>
      </c>
      <c r="J405" s="36">
        <v>124.5</v>
      </c>
      <c r="K405" s="31">
        <v>122.1</v>
      </c>
      <c r="L405" s="31">
        <v>119</v>
      </c>
      <c r="M405" s="31">
        <v>183.39053999999999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4532.95</v>
      </c>
      <c r="D406" s="36">
        <v>4527.6166666666659</v>
      </c>
      <c r="E406" s="36">
        <v>4500.3333333333321</v>
      </c>
      <c r="F406" s="36">
        <v>4467.7166666666662</v>
      </c>
      <c r="G406" s="36">
        <v>4440.4333333333325</v>
      </c>
      <c r="H406" s="36">
        <v>4560.2333333333318</v>
      </c>
      <c r="I406" s="36">
        <v>4587.5166666666664</v>
      </c>
      <c r="J406" s="36">
        <v>4620.1333333333314</v>
      </c>
      <c r="K406" s="31">
        <v>4554.8999999999996</v>
      </c>
      <c r="L406" s="31">
        <v>4495</v>
      </c>
      <c r="M406" s="31">
        <v>9.6790000000000001E-2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2385.8000000000002</v>
      </c>
      <c r="D407" s="36">
        <v>2395.5166666666669</v>
      </c>
      <c r="E407" s="36">
        <v>2372.0333333333338</v>
      </c>
      <c r="F407" s="36">
        <v>2358.2666666666669</v>
      </c>
      <c r="G407" s="36">
        <v>2334.7833333333338</v>
      </c>
      <c r="H407" s="36">
        <v>2409.2833333333338</v>
      </c>
      <c r="I407" s="36">
        <v>2432.7666666666664</v>
      </c>
      <c r="J407" s="36">
        <v>2446.5333333333338</v>
      </c>
      <c r="K407" s="31">
        <v>2419</v>
      </c>
      <c r="L407" s="31">
        <v>2381.75</v>
      </c>
      <c r="M407" s="31">
        <v>1.14496</v>
      </c>
      <c r="N407" s="1"/>
      <c r="O407" s="1"/>
    </row>
    <row r="408" spans="1:15" ht="12.75" customHeight="1">
      <c r="A408" s="33">
        <v>398</v>
      </c>
      <c r="B408" s="53" t="s">
        <v>1024</v>
      </c>
      <c r="C408" s="31">
        <v>1997.65</v>
      </c>
      <c r="D408" s="36">
        <v>1992.5333333333335</v>
      </c>
      <c r="E408" s="36">
        <v>1969.166666666667</v>
      </c>
      <c r="F408" s="36">
        <v>1940.6833333333334</v>
      </c>
      <c r="G408" s="36">
        <v>1917.3166666666668</v>
      </c>
      <c r="H408" s="36">
        <v>2021.0166666666671</v>
      </c>
      <c r="I408" s="36">
        <v>2044.3833333333334</v>
      </c>
      <c r="J408" s="36">
        <v>2072.8666666666672</v>
      </c>
      <c r="K408" s="31">
        <v>2015.9</v>
      </c>
      <c r="L408" s="31">
        <v>1964.05</v>
      </c>
      <c r="M408" s="31">
        <v>0.26134000000000002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115.65</v>
      </c>
      <c r="D409" s="36">
        <v>115.35000000000001</v>
      </c>
      <c r="E409" s="36">
        <v>114.10000000000002</v>
      </c>
      <c r="F409" s="36">
        <v>112.55000000000001</v>
      </c>
      <c r="G409" s="36">
        <v>111.30000000000003</v>
      </c>
      <c r="H409" s="36">
        <v>116.90000000000002</v>
      </c>
      <c r="I409" s="36">
        <v>118.14999999999999</v>
      </c>
      <c r="J409" s="36">
        <v>119.70000000000002</v>
      </c>
      <c r="K409" s="31">
        <v>116.6</v>
      </c>
      <c r="L409" s="31">
        <v>113.8</v>
      </c>
      <c r="M409" s="31">
        <v>105.60760000000001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9134.85</v>
      </c>
      <c r="D410" s="36">
        <v>9157.2833333333328</v>
      </c>
      <c r="E410" s="36">
        <v>8934.5666666666657</v>
      </c>
      <c r="F410" s="36">
        <v>8734.2833333333328</v>
      </c>
      <c r="G410" s="36">
        <v>8511.5666666666657</v>
      </c>
      <c r="H410" s="36">
        <v>9357.5666666666657</v>
      </c>
      <c r="I410" s="36">
        <v>9580.2833333333328</v>
      </c>
      <c r="J410" s="36">
        <v>9780.5666666666657</v>
      </c>
      <c r="K410" s="31">
        <v>9380</v>
      </c>
      <c r="L410" s="31">
        <v>8957</v>
      </c>
      <c r="M410" s="31">
        <v>0.18706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1507</v>
      </c>
      <c r="D411" s="36">
        <v>1496.2833333333335</v>
      </c>
      <c r="E411" s="36">
        <v>1454.5666666666671</v>
      </c>
      <c r="F411" s="36">
        <v>1402.1333333333334</v>
      </c>
      <c r="G411" s="36">
        <v>1360.416666666667</v>
      </c>
      <c r="H411" s="36">
        <v>1548.7166666666672</v>
      </c>
      <c r="I411" s="36">
        <v>1590.4333333333338</v>
      </c>
      <c r="J411" s="36">
        <v>1642.8666666666672</v>
      </c>
      <c r="K411" s="31">
        <v>1538</v>
      </c>
      <c r="L411" s="31">
        <v>1443.85</v>
      </c>
      <c r="M411" s="31">
        <v>3.3813900000000001</v>
      </c>
      <c r="N411" s="1"/>
      <c r="O411" s="1"/>
    </row>
    <row r="412" spans="1:15" ht="12.75" customHeight="1">
      <c r="A412" s="33">
        <v>402</v>
      </c>
      <c r="B412" t="s">
        <v>1025</v>
      </c>
      <c r="C412" s="31">
        <v>405.7</v>
      </c>
      <c r="D412" s="36">
        <v>406.51666666666665</v>
      </c>
      <c r="E412" s="36">
        <v>401.98333333333329</v>
      </c>
      <c r="F412" s="36">
        <v>398.26666666666665</v>
      </c>
      <c r="G412" s="36">
        <v>393.73333333333329</v>
      </c>
      <c r="H412" s="36">
        <v>410.23333333333329</v>
      </c>
      <c r="I412" s="36">
        <v>414.76666666666659</v>
      </c>
      <c r="J412" s="36">
        <v>418.48333333333329</v>
      </c>
      <c r="K412" s="31">
        <v>411.05</v>
      </c>
      <c r="L412" s="31">
        <v>402.8</v>
      </c>
      <c r="M412" s="31">
        <v>3.4517099999999998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2922.65</v>
      </c>
      <c r="D413" s="36">
        <v>2915.5499999999997</v>
      </c>
      <c r="E413" s="36">
        <v>2877.0999999999995</v>
      </c>
      <c r="F413" s="36">
        <v>2831.5499999999997</v>
      </c>
      <c r="G413" s="36">
        <v>2793.0999999999995</v>
      </c>
      <c r="H413" s="36">
        <v>2961.0999999999995</v>
      </c>
      <c r="I413" s="36">
        <v>2999.5499999999993</v>
      </c>
      <c r="J413" s="36">
        <v>3045.0999999999995</v>
      </c>
      <c r="K413" s="31">
        <v>2954</v>
      </c>
      <c r="L413" s="31">
        <v>2870</v>
      </c>
      <c r="M413" s="31">
        <v>0.28765000000000002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364.45</v>
      </c>
      <c r="D414" s="36">
        <v>365.9666666666667</v>
      </c>
      <c r="E414" s="36">
        <v>362.43333333333339</v>
      </c>
      <c r="F414" s="36">
        <v>360.41666666666669</v>
      </c>
      <c r="G414" s="36">
        <v>356.88333333333338</v>
      </c>
      <c r="H414" s="36">
        <v>367.98333333333341</v>
      </c>
      <c r="I414" s="36">
        <v>371.51666666666671</v>
      </c>
      <c r="J414" s="36">
        <v>373.53333333333342</v>
      </c>
      <c r="K414" s="31">
        <v>369.5</v>
      </c>
      <c r="L414" s="31">
        <v>363.95</v>
      </c>
      <c r="M414" s="31">
        <v>1.8037700000000001</v>
      </c>
      <c r="N414" s="1"/>
      <c r="O414" s="1"/>
    </row>
    <row r="415" spans="1:15" ht="12.75" customHeight="1">
      <c r="A415" s="33">
        <v>405</v>
      </c>
      <c r="B415" s="53" t="s">
        <v>1026</v>
      </c>
      <c r="C415" s="31">
        <v>1056.45</v>
      </c>
      <c r="D415" s="36">
        <v>1060.8500000000001</v>
      </c>
      <c r="E415" s="36">
        <v>1046.6000000000004</v>
      </c>
      <c r="F415" s="36">
        <v>1036.7500000000002</v>
      </c>
      <c r="G415" s="36">
        <v>1022.5000000000005</v>
      </c>
      <c r="H415" s="36">
        <v>1070.7000000000003</v>
      </c>
      <c r="I415" s="36">
        <v>1084.9499999999998</v>
      </c>
      <c r="J415" s="36">
        <v>1094.8000000000002</v>
      </c>
      <c r="K415" s="31">
        <v>1075.0999999999999</v>
      </c>
      <c r="L415" s="31">
        <v>1051</v>
      </c>
      <c r="M415" s="31">
        <v>0.42931000000000002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733.95</v>
      </c>
      <c r="D416" s="36">
        <v>734.4</v>
      </c>
      <c r="E416" s="36">
        <v>726.65</v>
      </c>
      <c r="F416" s="36">
        <v>719.35</v>
      </c>
      <c r="G416" s="36">
        <v>711.6</v>
      </c>
      <c r="H416" s="36">
        <v>741.69999999999993</v>
      </c>
      <c r="I416" s="36">
        <v>749.44999999999993</v>
      </c>
      <c r="J416" s="36">
        <v>756.74999999999989</v>
      </c>
      <c r="K416" s="31">
        <v>742.15</v>
      </c>
      <c r="L416" s="31">
        <v>727.1</v>
      </c>
      <c r="M416" s="31">
        <v>0.12683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26489.65</v>
      </c>
      <c r="D417" s="36">
        <v>26523.383333333331</v>
      </c>
      <c r="E417" s="36">
        <v>26266.916666666664</v>
      </c>
      <c r="F417" s="36">
        <v>26044.183333333334</v>
      </c>
      <c r="G417" s="36">
        <v>25787.716666666667</v>
      </c>
      <c r="H417" s="36">
        <v>26746.116666666661</v>
      </c>
      <c r="I417" s="36">
        <v>27002.583333333328</v>
      </c>
      <c r="J417" s="36">
        <v>27225.316666666658</v>
      </c>
      <c r="K417" s="31">
        <v>26779.85</v>
      </c>
      <c r="L417" s="31">
        <v>26300.65</v>
      </c>
      <c r="M417" s="31">
        <v>0.14216000000000001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48.45</v>
      </c>
      <c r="D418" s="36">
        <v>48.800000000000004</v>
      </c>
      <c r="E418" s="36">
        <v>47.800000000000011</v>
      </c>
      <c r="F418" s="36">
        <v>47.150000000000006</v>
      </c>
      <c r="G418" s="36">
        <v>46.150000000000013</v>
      </c>
      <c r="H418" s="36">
        <v>49.45000000000001</v>
      </c>
      <c r="I418" s="36">
        <v>50.449999999999996</v>
      </c>
      <c r="J418" s="36">
        <v>51.100000000000009</v>
      </c>
      <c r="K418" s="31">
        <v>49.8</v>
      </c>
      <c r="L418" s="31">
        <v>48.15</v>
      </c>
      <c r="M418" s="31">
        <v>72.215469999999996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2445.4499999999998</v>
      </c>
      <c r="D419" s="36">
        <v>2430.1833333333329</v>
      </c>
      <c r="E419" s="36">
        <v>2403.3666666666659</v>
      </c>
      <c r="F419" s="36">
        <v>2361.2833333333328</v>
      </c>
      <c r="G419" s="36">
        <v>2334.4666666666658</v>
      </c>
      <c r="H419" s="36">
        <v>2472.266666666666</v>
      </c>
      <c r="I419" s="36">
        <v>2499.0833333333326</v>
      </c>
      <c r="J419" s="36">
        <v>2541.1666666666661</v>
      </c>
      <c r="K419" s="31">
        <v>2457</v>
      </c>
      <c r="L419" s="31">
        <v>2388.1</v>
      </c>
      <c r="M419" s="31">
        <v>11.44665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664.6</v>
      </c>
      <c r="D420" s="36">
        <v>659.56666666666672</v>
      </c>
      <c r="E420" s="36">
        <v>648.58333333333348</v>
      </c>
      <c r="F420" s="36">
        <v>632.56666666666672</v>
      </c>
      <c r="G420" s="36">
        <v>621.58333333333348</v>
      </c>
      <c r="H420" s="36">
        <v>675.58333333333348</v>
      </c>
      <c r="I420" s="36">
        <v>686.56666666666683</v>
      </c>
      <c r="J420" s="36">
        <v>702.58333333333348</v>
      </c>
      <c r="K420" s="31">
        <v>670.55</v>
      </c>
      <c r="L420" s="31">
        <v>643.54999999999995</v>
      </c>
      <c r="M420" s="31">
        <v>6.7579700000000003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4536.5</v>
      </c>
      <c r="D421" s="36">
        <v>4549.1166666666668</v>
      </c>
      <c r="E421" s="36">
        <v>4505.9833333333336</v>
      </c>
      <c r="F421" s="36">
        <v>4475.4666666666672</v>
      </c>
      <c r="G421" s="36">
        <v>4432.3333333333339</v>
      </c>
      <c r="H421" s="36">
        <v>4579.6333333333332</v>
      </c>
      <c r="I421" s="36">
        <v>4622.7666666666664</v>
      </c>
      <c r="J421" s="36">
        <v>4653.2833333333328</v>
      </c>
      <c r="K421" s="31">
        <v>4592.25</v>
      </c>
      <c r="L421" s="31">
        <v>4518.6000000000004</v>
      </c>
      <c r="M421" s="31">
        <v>1.55098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1460.2</v>
      </c>
      <c r="D422" s="36">
        <v>1468.7666666666667</v>
      </c>
      <c r="E422" s="36">
        <v>1431.4333333333334</v>
      </c>
      <c r="F422" s="36">
        <v>1402.6666666666667</v>
      </c>
      <c r="G422" s="36">
        <v>1365.3333333333335</v>
      </c>
      <c r="H422" s="36">
        <v>1497.5333333333333</v>
      </c>
      <c r="I422" s="36">
        <v>1534.8666666666668</v>
      </c>
      <c r="J422" s="36">
        <v>1563.6333333333332</v>
      </c>
      <c r="K422" s="31">
        <v>1506.1</v>
      </c>
      <c r="L422" s="31">
        <v>1440</v>
      </c>
      <c r="M422" s="31">
        <v>1.65279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6872.45</v>
      </c>
      <c r="D423" s="36">
        <v>6874.8166666666666</v>
      </c>
      <c r="E423" s="36">
        <v>6829.6333333333332</v>
      </c>
      <c r="F423" s="36">
        <v>6786.8166666666666</v>
      </c>
      <c r="G423" s="36">
        <v>6741.6333333333332</v>
      </c>
      <c r="H423" s="36">
        <v>6917.6333333333332</v>
      </c>
      <c r="I423" s="36">
        <v>6962.8166666666657</v>
      </c>
      <c r="J423" s="36">
        <v>7005.6333333333332</v>
      </c>
      <c r="K423" s="31">
        <v>6920</v>
      </c>
      <c r="L423" s="31">
        <v>6832</v>
      </c>
      <c r="M423" s="31">
        <v>0.48993999999999999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649.25</v>
      </c>
      <c r="D424" s="36">
        <v>639.51666666666665</v>
      </c>
      <c r="E424" s="36">
        <v>627.0333333333333</v>
      </c>
      <c r="F424" s="36">
        <v>604.81666666666661</v>
      </c>
      <c r="G424" s="36">
        <v>592.33333333333326</v>
      </c>
      <c r="H424" s="36">
        <v>661.73333333333335</v>
      </c>
      <c r="I424" s="36">
        <v>674.2166666666667</v>
      </c>
      <c r="J424" s="36">
        <v>696.43333333333339</v>
      </c>
      <c r="K424" s="31">
        <v>652</v>
      </c>
      <c r="L424" s="31">
        <v>617.29999999999995</v>
      </c>
      <c r="M424" s="31">
        <v>47.775129999999997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839.35</v>
      </c>
      <c r="D425" s="36">
        <v>839.26666666666677</v>
      </c>
      <c r="E425" s="36">
        <v>831.63333333333355</v>
      </c>
      <c r="F425" s="36">
        <v>823.91666666666674</v>
      </c>
      <c r="G425" s="36">
        <v>816.28333333333353</v>
      </c>
      <c r="H425" s="36">
        <v>846.98333333333358</v>
      </c>
      <c r="I425" s="36">
        <v>854.61666666666679</v>
      </c>
      <c r="J425" s="36">
        <v>862.3333333333336</v>
      </c>
      <c r="K425" s="31">
        <v>846.9</v>
      </c>
      <c r="L425" s="31">
        <v>831.55</v>
      </c>
      <c r="M425" s="31">
        <v>1.78701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563.5</v>
      </c>
      <c r="D426" s="36">
        <v>561.5333333333333</v>
      </c>
      <c r="E426" s="36">
        <v>558.26666666666665</v>
      </c>
      <c r="F426" s="36">
        <v>553.0333333333333</v>
      </c>
      <c r="G426" s="36">
        <v>549.76666666666665</v>
      </c>
      <c r="H426" s="36">
        <v>566.76666666666665</v>
      </c>
      <c r="I426" s="36">
        <v>570.0333333333333</v>
      </c>
      <c r="J426" s="36">
        <v>575.26666666666665</v>
      </c>
      <c r="K426" s="31">
        <v>564.79999999999995</v>
      </c>
      <c r="L426" s="31">
        <v>556.29999999999995</v>
      </c>
      <c r="M426" s="31">
        <v>2.2125400000000002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759.05</v>
      </c>
      <c r="D427" s="36">
        <v>761.51666666666677</v>
      </c>
      <c r="E427" s="36">
        <v>752.53333333333353</v>
      </c>
      <c r="F427" s="36">
        <v>746.01666666666677</v>
      </c>
      <c r="G427" s="36">
        <v>737.03333333333353</v>
      </c>
      <c r="H427" s="36">
        <v>768.03333333333353</v>
      </c>
      <c r="I427" s="36">
        <v>777.01666666666688</v>
      </c>
      <c r="J427" s="36">
        <v>783.53333333333353</v>
      </c>
      <c r="K427" s="31">
        <v>770.5</v>
      </c>
      <c r="L427" s="31">
        <v>755</v>
      </c>
      <c r="M427" s="31">
        <v>141.43636000000001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128</v>
      </c>
      <c r="D428" s="36">
        <v>128.79999999999998</v>
      </c>
      <c r="E428" s="36">
        <v>126.29999999999995</v>
      </c>
      <c r="F428" s="36">
        <v>124.59999999999997</v>
      </c>
      <c r="G428" s="36">
        <v>122.09999999999994</v>
      </c>
      <c r="H428" s="36">
        <v>130.49999999999997</v>
      </c>
      <c r="I428" s="36">
        <v>133.00000000000003</v>
      </c>
      <c r="J428" s="36">
        <v>134.69999999999999</v>
      </c>
      <c r="K428" s="31">
        <v>131.30000000000001</v>
      </c>
      <c r="L428" s="31">
        <v>127.1</v>
      </c>
      <c r="M428" s="31">
        <v>235.35334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598.65</v>
      </c>
      <c r="D429" s="36">
        <v>596.05000000000007</v>
      </c>
      <c r="E429" s="36">
        <v>589.10000000000014</v>
      </c>
      <c r="F429" s="36">
        <v>579.55000000000007</v>
      </c>
      <c r="G429" s="36">
        <v>572.60000000000014</v>
      </c>
      <c r="H429" s="36">
        <v>605.60000000000014</v>
      </c>
      <c r="I429" s="36">
        <v>612.55000000000018</v>
      </c>
      <c r="J429" s="36">
        <v>622.10000000000014</v>
      </c>
      <c r="K429" s="31">
        <v>603</v>
      </c>
      <c r="L429" s="31">
        <v>586.5</v>
      </c>
      <c r="M429" s="31">
        <v>8.8891500000000008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145.19999999999999</v>
      </c>
      <c r="D430" s="36">
        <v>146.5</v>
      </c>
      <c r="E430" s="36">
        <v>143.1</v>
      </c>
      <c r="F430" s="36">
        <v>141</v>
      </c>
      <c r="G430" s="36">
        <v>137.6</v>
      </c>
      <c r="H430" s="36">
        <v>148.6</v>
      </c>
      <c r="I430" s="36">
        <v>151.99999999999997</v>
      </c>
      <c r="J430" s="36">
        <v>154.1</v>
      </c>
      <c r="K430" s="31">
        <v>149.9</v>
      </c>
      <c r="L430" s="31">
        <v>144.4</v>
      </c>
      <c r="M430" s="31">
        <v>20.473939999999999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384.7</v>
      </c>
      <c r="D431" s="36">
        <v>384.90000000000003</v>
      </c>
      <c r="E431" s="36">
        <v>374.80000000000007</v>
      </c>
      <c r="F431" s="36">
        <v>364.90000000000003</v>
      </c>
      <c r="G431" s="36">
        <v>354.80000000000007</v>
      </c>
      <c r="H431" s="36">
        <v>394.80000000000007</v>
      </c>
      <c r="I431" s="36">
        <v>404.90000000000009</v>
      </c>
      <c r="J431" s="36">
        <v>414.80000000000007</v>
      </c>
      <c r="K431" s="31">
        <v>395</v>
      </c>
      <c r="L431" s="31">
        <v>375</v>
      </c>
      <c r="M431" s="31">
        <v>5.2514399999999997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357.55</v>
      </c>
      <c r="D432" s="36">
        <v>355.2833333333333</v>
      </c>
      <c r="E432" s="36">
        <v>351.16666666666663</v>
      </c>
      <c r="F432" s="36">
        <v>344.7833333333333</v>
      </c>
      <c r="G432" s="36">
        <v>340.66666666666663</v>
      </c>
      <c r="H432" s="36">
        <v>361.66666666666663</v>
      </c>
      <c r="I432" s="36">
        <v>365.7833333333333</v>
      </c>
      <c r="J432" s="36">
        <v>372.16666666666663</v>
      </c>
      <c r="K432" s="31">
        <v>359.4</v>
      </c>
      <c r="L432" s="31">
        <v>348.9</v>
      </c>
      <c r="M432" s="31">
        <v>2.65984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1561.25</v>
      </c>
      <c r="D433" s="36">
        <v>1560.0333333333335</v>
      </c>
      <c r="E433" s="36">
        <v>1551.616666666667</v>
      </c>
      <c r="F433" s="36">
        <v>1541.9833333333336</v>
      </c>
      <c r="G433" s="36">
        <v>1533.5666666666671</v>
      </c>
      <c r="H433" s="36">
        <v>1569.666666666667</v>
      </c>
      <c r="I433" s="36">
        <v>1578.0833333333335</v>
      </c>
      <c r="J433" s="36">
        <v>1587.7166666666669</v>
      </c>
      <c r="K433" s="31">
        <v>1568.45</v>
      </c>
      <c r="L433" s="31">
        <v>1550.4</v>
      </c>
      <c r="M433" s="31">
        <v>13.40283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634.4</v>
      </c>
      <c r="D434" s="36">
        <v>630.91666666666663</v>
      </c>
      <c r="E434" s="36">
        <v>623.73333333333323</v>
      </c>
      <c r="F434" s="36">
        <v>613.06666666666661</v>
      </c>
      <c r="G434" s="36">
        <v>605.88333333333321</v>
      </c>
      <c r="H434" s="36">
        <v>641.58333333333326</v>
      </c>
      <c r="I434" s="36">
        <v>648.76666666666665</v>
      </c>
      <c r="J434" s="36">
        <v>659.43333333333328</v>
      </c>
      <c r="K434" s="31">
        <v>638.1</v>
      </c>
      <c r="L434" s="31">
        <v>620.25</v>
      </c>
      <c r="M434" s="31">
        <v>8.1234500000000001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4186.6000000000004</v>
      </c>
      <c r="D435" s="36">
        <v>4200.333333333333</v>
      </c>
      <c r="E435" s="36">
        <v>4154.7166666666662</v>
      </c>
      <c r="F435" s="36">
        <v>4122.833333333333</v>
      </c>
      <c r="G435" s="36">
        <v>4077.2166666666662</v>
      </c>
      <c r="H435" s="36">
        <v>4232.2166666666662</v>
      </c>
      <c r="I435" s="36">
        <v>4277.833333333333</v>
      </c>
      <c r="J435" s="36">
        <v>4309.7166666666662</v>
      </c>
      <c r="K435" s="31">
        <v>4245.95</v>
      </c>
      <c r="L435" s="31">
        <v>4168.45</v>
      </c>
      <c r="M435" s="31">
        <v>2.7675399999999999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1099.5</v>
      </c>
      <c r="D436" s="36">
        <v>1101.1333333333334</v>
      </c>
      <c r="E436" s="36">
        <v>1087.8666666666668</v>
      </c>
      <c r="F436" s="36">
        <v>1076.2333333333333</v>
      </c>
      <c r="G436" s="36">
        <v>1062.9666666666667</v>
      </c>
      <c r="H436" s="36">
        <v>1112.7666666666669</v>
      </c>
      <c r="I436" s="36">
        <v>1126.0333333333338</v>
      </c>
      <c r="J436" s="36">
        <v>1137.666666666667</v>
      </c>
      <c r="K436" s="31">
        <v>1114.4000000000001</v>
      </c>
      <c r="L436" s="31">
        <v>1089.5</v>
      </c>
      <c r="M436" s="31">
        <v>0.88321000000000005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485.1</v>
      </c>
      <c r="D437" s="36">
        <v>486.38333333333338</v>
      </c>
      <c r="E437" s="36">
        <v>481.31666666666678</v>
      </c>
      <c r="F437" s="36">
        <v>477.53333333333342</v>
      </c>
      <c r="G437" s="36">
        <v>472.46666666666681</v>
      </c>
      <c r="H437" s="36">
        <v>490.16666666666674</v>
      </c>
      <c r="I437" s="36">
        <v>495.23333333333335</v>
      </c>
      <c r="J437" s="36">
        <v>499.01666666666671</v>
      </c>
      <c r="K437" s="31">
        <v>491.45</v>
      </c>
      <c r="L437" s="31">
        <v>482.6</v>
      </c>
      <c r="M437" s="31">
        <v>9.7360500000000005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421.7</v>
      </c>
      <c r="D438" s="36">
        <v>414.68333333333334</v>
      </c>
      <c r="E438" s="36">
        <v>404.76666666666665</v>
      </c>
      <c r="F438" s="36">
        <v>387.83333333333331</v>
      </c>
      <c r="G438" s="36">
        <v>377.91666666666663</v>
      </c>
      <c r="H438" s="36">
        <v>431.61666666666667</v>
      </c>
      <c r="I438" s="36">
        <v>441.5333333333333</v>
      </c>
      <c r="J438" s="36">
        <v>458.4666666666667</v>
      </c>
      <c r="K438" s="31">
        <v>424.6</v>
      </c>
      <c r="L438" s="31">
        <v>397.75</v>
      </c>
      <c r="M438" s="31">
        <v>24.405639999999998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4051.75</v>
      </c>
      <c r="D439" s="36">
        <v>4008.9166666666665</v>
      </c>
      <c r="E439" s="36">
        <v>3942.833333333333</v>
      </c>
      <c r="F439" s="36">
        <v>3833.9166666666665</v>
      </c>
      <c r="G439" s="36">
        <v>3767.833333333333</v>
      </c>
      <c r="H439" s="36">
        <v>4117.833333333333</v>
      </c>
      <c r="I439" s="36">
        <v>4183.9166666666661</v>
      </c>
      <c r="J439" s="36">
        <v>4292.833333333333</v>
      </c>
      <c r="K439" s="31">
        <v>4075</v>
      </c>
      <c r="L439" s="31">
        <v>3900</v>
      </c>
      <c r="M439" s="31">
        <v>1.9211100000000001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664.6</v>
      </c>
      <c r="D440" s="36">
        <v>664.18333333333339</v>
      </c>
      <c r="E440" s="36">
        <v>658.41666666666674</v>
      </c>
      <c r="F440" s="36">
        <v>652.23333333333335</v>
      </c>
      <c r="G440" s="36">
        <v>646.4666666666667</v>
      </c>
      <c r="H440" s="36">
        <v>670.36666666666679</v>
      </c>
      <c r="I440" s="36">
        <v>676.13333333333344</v>
      </c>
      <c r="J440" s="36">
        <v>682.31666666666683</v>
      </c>
      <c r="K440" s="31">
        <v>669.95</v>
      </c>
      <c r="L440" s="31">
        <v>658</v>
      </c>
      <c r="M440" s="31">
        <v>3.7813500000000002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44.9</v>
      </c>
      <c r="D441" s="36">
        <v>45.1</v>
      </c>
      <c r="E441" s="36">
        <v>44.6</v>
      </c>
      <c r="F441" s="36">
        <v>44.3</v>
      </c>
      <c r="G441" s="36">
        <v>43.8</v>
      </c>
      <c r="H441" s="36">
        <v>45.400000000000006</v>
      </c>
      <c r="I441" s="36">
        <v>45.900000000000006</v>
      </c>
      <c r="J441" s="36">
        <v>46.20000000000001</v>
      </c>
      <c r="K441" s="31">
        <v>45.6</v>
      </c>
      <c r="L441" s="31">
        <v>44.8</v>
      </c>
      <c r="M441" s="31">
        <v>252.86705000000001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736.5</v>
      </c>
      <c r="D442" s="36">
        <v>731.43333333333339</v>
      </c>
      <c r="E442" s="36">
        <v>722.86666666666679</v>
      </c>
      <c r="F442" s="36">
        <v>709.23333333333335</v>
      </c>
      <c r="G442" s="36">
        <v>700.66666666666674</v>
      </c>
      <c r="H442" s="36">
        <v>745.06666666666683</v>
      </c>
      <c r="I442" s="36">
        <v>753.63333333333344</v>
      </c>
      <c r="J442" s="36">
        <v>767.26666666666688</v>
      </c>
      <c r="K442" s="31">
        <v>740</v>
      </c>
      <c r="L442" s="31">
        <v>717.8</v>
      </c>
      <c r="M442" s="31">
        <v>18.386690000000002</v>
      </c>
      <c r="N442" s="1"/>
      <c r="O442" s="1"/>
    </row>
    <row r="443" spans="1:15" ht="12.75" customHeight="1">
      <c r="A443" s="33">
        <v>433</v>
      </c>
      <c r="B443" s="53" t="s">
        <v>1027</v>
      </c>
      <c r="C443" s="31">
        <v>916.9</v>
      </c>
      <c r="D443" s="36">
        <v>918.98333333333323</v>
      </c>
      <c r="E443" s="36">
        <v>912.96666666666647</v>
      </c>
      <c r="F443" s="36">
        <v>909.03333333333319</v>
      </c>
      <c r="G443" s="36">
        <v>903.01666666666642</v>
      </c>
      <c r="H443" s="36">
        <v>922.91666666666652</v>
      </c>
      <c r="I443" s="36">
        <v>928.93333333333317</v>
      </c>
      <c r="J443" s="36">
        <v>932.86666666666656</v>
      </c>
      <c r="K443" s="31">
        <v>925</v>
      </c>
      <c r="L443" s="31">
        <v>915.05</v>
      </c>
      <c r="M443" s="31">
        <v>0.39395000000000002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744.5</v>
      </c>
      <c r="D444" s="36">
        <v>745.38333333333333</v>
      </c>
      <c r="E444" s="36">
        <v>738.06666666666661</v>
      </c>
      <c r="F444" s="36">
        <v>731.63333333333333</v>
      </c>
      <c r="G444" s="36">
        <v>724.31666666666661</v>
      </c>
      <c r="H444" s="36">
        <v>751.81666666666661</v>
      </c>
      <c r="I444" s="36">
        <v>759.13333333333344</v>
      </c>
      <c r="J444" s="36">
        <v>765.56666666666661</v>
      </c>
      <c r="K444" s="31">
        <v>752.7</v>
      </c>
      <c r="L444" s="31">
        <v>738.95</v>
      </c>
      <c r="M444" s="31">
        <v>4.6074999999999999</v>
      </c>
      <c r="N444" s="1"/>
      <c r="O444" s="1"/>
    </row>
    <row r="445" spans="1:15" ht="12.75" customHeight="1">
      <c r="A445" s="33">
        <v>435</v>
      </c>
      <c r="B445" s="53" t="s">
        <v>1028</v>
      </c>
      <c r="C445" s="31">
        <v>525.20000000000005</v>
      </c>
      <c r="D445" s="36">
        <v>521.28333333333342</v>
      </c>
      <c r="E445" s="36">
        <v>514.21666666666681</v>
      </c>
      <c r="F445" s="36">
        <v>503.23333333333341</v>
      </c>
      <c r="G445" s="36">
        <v>496.1666666666668</v>
      </c>
      <c r="H445" s="36">
        <v>532.26666666666688</v>
      </c>
      <c r="I445" s="36">
        <v>539.33333333333348</v>
      </c>
      <c r="J445" s="36">
        <v>550.31666666666683</v>
      </c>
      <c r="K445" s="31">
        <v>528.35</v>
      </c>
      <c r="L445" s="31">
        <v>510.3</v>
      </c>
      <c r="M445" s="31">
        <v>5.7893999999999997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759.2</v>
      </c>
      <c r="D446" s="36">
        <v>756.55000000000007</v>
      </c>
      <c r="E446" s="36">
        <v>747.65000000000009</v>
      </c>
      <c r="F446" s="36">
        <v>736.1</v>
      </c>
      <c r="G446" s="36">
        <v>727.2</v>
      </c>
      <c r="H446" s="36">
        <v>768.10000000000014</v>
      </c>
      <c r="I446" s="36">
        <v>777</v>
      </c>
      <c r="J446" s="36">
        <v>788.55000000000018</v>
      </c>
      <c r="K446" s="31">
        <v>765.45</v>
      </c>
      <c r="L446" s="31">
        <v>745</v>
      </c>
      <c r="M446" s="31">
        <v>0.34403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65.95</v>
      </c>
      <c r="D447" s="36">
        <v>65.066666666666677</v>
      </c>
      <c r="E447" s="36">
        <v>63.733333333333348</v>
      </c>
      <c r="F447" s="36">
        <v>61.516666666666673</v>
      </c>
      <c r="G447" s="36">
        <v>60.183333333333344</v>
      </c>
      <c r="H447" s="36">
        <v>67.28333333333336</v>
      </c>
      <c r="I447" s="36">
        <v>68.616666666666703</v>
      </c>
      <c r="J447" s="36">
        <v>70.833333333333357</v>
      </c>
      <c r="K447" s="31">
        <v>66.400000000000006</v>
      </c>
      <c r="L447" s="31">
        <v>62.85</v>
      </c>
      <c r="M447" s="31">
        <v>84.113590000000002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2115.9499999999998</v>
      </c>
      <c r="D448" s="36">
        <v>2119.7666666666664</v>
      </c>
      <c r="E448" s="36">
        <v>2100.5333333333328</v>
      </c>
      <c r="F448" s="36">
        <v>2085.1166666666663</v>
      </c>
      <c r="G448" s="36">
        <v>2065.8833333333328</v>
      </c>
      <c r="H448" s="36">
        <v>2135.1833333333329</v>
      </c>
      <c r="I448" s="36">
        <v>2154.4166666666665</v>
      </c>
      <c r="J448" s="36">
        <v>2169.833333333333</v>
      </c>
      <c r="K448" s="31">
        <v>2139</v>
      </c>
      <c r="L448" s="31">
        <v>2104.35</v>
      </c>
      <c r="M448" s="31">
        <v>3.4594399999999998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997.85</v>
      </c>
      <c r="D449" s="36">
        <v>1003.1166666666667</v>
      </c>
      <c r="E449" s="36">
        <v>988.23333333333335</v>
      </c>
      <c r="F449" s="36">
        <v>978.61666666666667</v>
      </c>
      <c r="G449" s="36">
        <v>963.73333333333335</v>
      </c>
      <c r="H449" s="36">
        <v>1012.7333333333333</v>
      </c>
      <c r="I449" s="36">
        <v>1027.6166666666668</v>
      </c>
      <c r="J449" s="36">
        <v>1037.2333333333333</v>
      </c>
      <c r="K449" s="31">
        <v>1018</v>
      </c>
      <c r="L449" s="31">
        <v>993.5</v>
      </c>
      <c r="M449" s="31">
        <v>2.12175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976.5</v>
      </c>
      <c r="D450" s="36">
        <v>979.75</v>
      </c>
      <c r="E450" s="36">
        <v>971.75</v>
      </c>
      <c r="F450" s="36">
        <v>967</v>
      </c>
      <c r="G450" s="36">
        <v>959</v>
      </c>
      <c r="H450" s="36">
        <v>984.5</v>
      </c>
      <c r="I450" s="36">
        <v>992.5</v>
      </c>
      <c r="J450" s="36">
        <v>997.25</v>
      </c>
      <c r="K450" s="31">
        <v>987.75</v>
      </c>
      <c r="L450" s="31">
        <v>975</v>
      </c>
      <c r="M450" s="31">
        <v>3.9679000000000002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1824.55</v>
      </c>
      <c r="D451" s="36">
        <v>1830.6000000000001</v>
      </c>
      <c r="E451" s="36">
        <v>1812.5000000000002</v>
      </c>
      <c r="F451" s="36">
        <v>1800.45</v>
      </c>
      <c r="G451" s="36">
        <v>1782.3500000000001</v>
      </c>
      <c r="H451" s="36">
        <v>1842.6500000000003</v>
      </c>
      <c r="I451" s="36">
        <v>1860.7500000000002</v>
      </c>
      <c r="J451" s="36">
        <v>1872.8000000000004</v>
      </c>
      <c r="K451" s="31">
        <v>1848.7</v>
      </c>
      <c r="L451" s="31">
        <v>1818.55</v>
      </c>
      <c r="M451" s="31">
        <v>5.4576200000000004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4052.1</v>
      </c>
      <c r="D452" s="36">
        <v>4076.1666666666665</v>
      </c>
      <c r="E452" s="36">
        <v>4022.333333333333</v>
      </c>
      <c r="F452" s="36">
        <v>3992.5666666666666</v>
      </c>
      <c r="G452" s="36">
        <v>3938.7333333333331</v>
      </c>
      <c r="H452" s="36">
        <v>4105.9333333333325</v>
      </c>
      <c r="I452" s="36">
        <v>4159.7666666666664</v>
      </c>
      <c r="J452" s="36">
        <v>4189.5333333333328</v>
      </c>
      <c r="K452" s="31">
        <v>4130</v>
      </c>
      <c r="L452" s="31">
        <v>4046.4</v>
      </c>
      <c r="M452" s="31">
        <v>25.38072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1160.3</v>
      </c>
      <c r="D453" s="36">
        <v>1160.3666666666666</v>
      </c>
      <c r="E453" s="36">
        <v>1155.1333333333332</v>
      </c>
      <c r="F453" s="36">
        <v>1149.9666666666667</v>
      </c>
      <c r="G453" s="36">
        <v>1144.7333333333333</v>
      </c>
      <c r="H453" s="36">
        <v>1165.5333333333331</v>
      </c>
      <c r="I453" s="36">
        <v>1170.7666666666662</v>
      </c>
      <c r="J453" s="36">
        <v>1175.9333333333329</v>
      </c>
      <c r="K453" s="31">
        <v>1165.5999999999999</v>
      </c>
      <c r="L453" s="31">
        <v>1155.2</v>
      </c>
      <c r="M453" s="31">
        <v>12.808590000000001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7812.3</v>
      </c>
      <c r="D454" s="36">
        <v>7852.4333333333334</v>
      </c>
      <c r="E454" s="36">
        <v>7709.8666666666668</v>
      </c>
      <c r="F454" s="36">
        <v>7607.4333333333334</v>
      </c>
      <c r="G454" s="36">
        <v>7464.8666666666668</v>
      </c>
      <c r="H454" s="36">
        <v>7954.8666666666668</v>
      </c>
      <c r="I454" s="36">
        <v>8097.4333333333343</v>
      </c>
      <c r="J454" s="36">
        <v>8199.8666666666668</v>
      </c>
      <c r="K454" s="31">
        <v>7995</v>
      </c>
      <c r="L454" s="31">
        <v>7750</v>
      </c>
      <c r="M454" s="31">
        <v>1.7214100000000001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6807.1</v>
      </c>
      <c r="D455" s="36">
        <v>6875.7</v>
      </c>
      <c r="E455" s="36">
        <v>6706.4</v>
      </c>
      <c r="F455" s="36">
        <v>6605.7</v>
      </c>
      <c r="G455" s="36">
        <v>6436.4</v>
      </c>
      <c r="H455" s="36">
        <v>6976.4</v>
      </c>
      <c r="I455" s="36">
        <v>7145.7000000000007</v>
      </c>
      <c r="J455" s="36">
        <v>7246.4</v>
      </c>
      <c r="K455" s="31">
        <v>7045</v>
      </c>
      <c r="L455" s="31">
        <v>6775</v>
      </c>
      <c r="M455" s="31">
        <v>2.5053899999999998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615.85</v>
      </c>
      <c r="D456" s="36">
        <v>616.44999999999993</v>
      </c>
      <c r="E456" s="36">
        <v>613.24999999999989</v>
      </c>
      <c r="F456" s="36">
        <v>610.65</v>
      </c>
      <c r="G456" s="36">
        <v>607.44999999999993</v>
      </c>
      <c r="H456" s="36">
        <v>619.04999999999984</v>
      </c>
      <c r="I456" s="36">
        <v>622.24999999999989</v>
      </c>
      <c r="J456" s="36">
        <v>624.8499999999998</v>
      </c>
      <c r="K456" s="31">
        <v>619.65</v>
      </c>
      <c r="L456" s="31">
        <v>613.85</v>
      </c>
      <c r="M456" s="31">
        <v>14.78016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937.4</v>
      </c>
      <c r="D457" s="36">
        <v>935.5333333333333</v>
      </c>
      <c r="E457" s="36">
        <v>931.26666666666665</v>
      </c>
      <c r="F457" s="36">
        <v>925.13333333333333</v>
      </c>
      <c r="G457" s="36">
        <v>920.86666666666667</v>
      </c>
      <c r="H457" s="36">
        <v>941.66666666666663</v>
      </c>
      <c r="I457" s="36">
        <v>945.93333333333328</v>
      </c>
      <c r="J457" s="36">
        <v>952.06666666666661</v>
      </c>
      <c r="K457" s="31">
        <v>939.8</v>
      </c>
      <c r="L457" s="31">
        <v>929.4</v>
      </c>
      <c r="M457" s="31">
        <v>70.474729999999994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378.4</v>
      </c>
      <c r="D458" s="36">
        <v>379.2166666666667</v>
      </c>
      <c r="E458" s="36">
        <v>376.68333333333339</v>
      </c>
      <c r="F458" s="36">
        <v>374.9666666666667</v>
      </c>
      <c r="G458" s="36">
        <v>372.43333333333339</v>
      </c>
      <c r="H458" s="36">
        <v>380.93333333333339</v>
      </c>
      <c r="I458" s="36">
        <v>383.4666666666667</v>
      </c>
      <c r="J458" s="36">
        <v>385.18333333333339</v>
      </c>
      <c r="K458" s="31">
        <v>381.75</v>
      </c>
      <c r="L458" s="31">
        <v>377.5</v>
      </c>
      <c r="M458" s="31">
        <v>56.913330000000002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145.44999999999999</v>
      </c>
      <c r="D459" s="36">
        <v>145.85</v>
      </c>
      <c r="E459" s="36">
        <v>144.6</v>
      </c>
      <c r="F459" s="36">
        <v>143.75</v>
      </c>
      <c r="G459" s="36">
        <v>142.5</v>
      </c>
      <c r="H459" s="36">
        <v>146.69999999999999</v>
      </c>
      <c r="I459" s="36">
        <v>147.94999999999999</v>
      </c>
      <c r="J459" s="36">
        <v>148.79999999999998</v>
      </c>
      <c r="K459" s="31">
        <v>147.1</v>
      </c>
      <c r="L459" s="31">
        <v>145</v>
      </c>
      <c r="M459" s="31">
        <v>284.14697000000001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89.9</v>
      </c>
      <c r="D460" s="36">
        <v>90.2</v>
      </c>
      <c r="E460" s="36">
        <v>89.2</v>
      </c>
      <c r="F460" s="36">
        <v>88.5</v>
      </c>
      <c r="G460" s="36">
        <v>87.5</v>
      </c>
      <c r="H460" s="36">
        <v>90.9</v>
      </c>
      <c r="I460" s="36">
        <v>91.9</v>
      </c>
      <c r="J460" s="36">
        <v>92.600000000000009</v>
      </c>
      <c r="K460" s="31">
        <v>91.2</v>
      </c>
      <c r="L460" s="31">
        <v>89.5</v>
      </c>
      <c r="M460" s="31">
        <v>25.308009999999999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3020.8</v>
      </c>
      <c r="D461" s="36">
        <v>3051.35</v>
      </c>
      <c r="E461" s="36">
        <v>2974.85</v>
      </c>
      <c r="F461" s="36">
        <v>2928.9</v>
      </c>
      <c r="G461" s="36">
        <v>2852.4</v>
      </c>
      <c r="H461" s="36">
        <v>3097.2999999999997</v>
      </c>
      <c r="I461" s="36">
        <v>3173.7999999999997</v>
      </c>
      <c r="J461" s="36">
        <v>3219.7499999999995</v>
      </c>
      <c r="K461" s="31">
        <v>3127.85</v>
      </c>
      <c r="L461" s="31">
        <v>3005.4</v>
      </c>
      <c r="M461" s="31">
        <v>0.36318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1322.25</v>
      </c>
      <c r="D462" s="36">
        <v>1327.0333333333335</v>
      </c>
      <c r="E462" s="36">
        <v>1311.5166666666671</v>
      </c>
      <c r="F462" s="36">
        <v>1300.7833333333335</v>
      </c>
      <c r="G462" s="36">
        <v>1285.2666666666671</v>
      </c>
      <c r="H462" s="36">
        <v>1337.7666666666671</v>
      </c>
      <c r="I462" s="36">
        <v>1353.2833333333335</v>
      </c>
      <c r="J462" s="36">
        <v>1364.0166666666671</v>
      </c>
      <c r="K462" s="31">
        <v>1342.55</v>
      </c>
      <c r="L462" s="31">
        <v>1316.3</v>
      </c>
      <c r="M462" s="31">
        <v>16.605060000000002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752.05</v>
      </c>
      <c r="D463" s="36">
        <v>756.43333333333339</v>
      </c>
      <c r="E463" s="36">
        <v>742.91666666666674</v>
      </c>
      <c r="F463" s="36">
        <v>733.7833333333333</v>
      </c>
      <c r="G463" s="36">
        <v>720.26666666666665</v>
      </c>
      <c r="H463" s="36">
        <v>765.56666666666683</v>
      </c>
      <c r="I463" s="36">
        <v>779.08333333333348</v>
      </c>
      <c r="J463" s="36">
        <v>788.21666666666692</v>
      </c>
      <c r="K463" s="31">
        <v>769.95</v>
      </c>
      <c r="L463" s="31">
        <v>747.3</v>
      </c>
      <c r="M463" s="31">
        <v>3.3972000000000002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279.75</v>
      </c>
      <c r="D464" s="36">
        <v>282</v>
      </c>
      <c r="E464" s="36">
        <v>275.35000000000002</v>
      </c>
      <c r="F464" s="36">
        <v>270.95000000000005</v>
      </c>
      <c r="G464" s="36">
        <v>264.30000000000007</v>
      </c>
      <c r="H464" s="36">
        <v>286.39999999999998</v>
      </c>
      <c r="I464" s="36">
        <v>293.04999999999995</v>
      </c>
      <c r="J464" s="36">
        <v>297.44999999999993</v>
      </c>
      <c r="K464" s="31">
        <v>288.64999999999998</v>
      </c>
      <c r="L464" s="31">
        <v>277.60000000000002</v>
      </c>
      <c r="M464" s="31">
        <v>19.6265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867.35</v>
      </c>
      <c r="D465" s="36">
        <v>871.1</v>
      </c>
      <c r="E465" s="36">
        <v>862.05000000000007</v>
      </c>
      <c r="F465" s="36">
        <v>856.75</v>
      </c>
      <c r="G465" s="36">
        <v>847.7</v>
      </c>
      <c r="H465" s="36">
        <v>876.40000000000009</v>
      </c>
      <c r="I465" s="36">
        <v>885.45</v>
      </c>
      <c r="J465" s="36">
        <v>890.75000000000011</v>
      </c>
      <c r="K465" s="31">
        <v>880.15</v>
      </c>
      <c r="L465" s="31">
        <v>865.8</v>
      </c>
      <c r="M465" s="31">
        <v>2.8402699999999999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3739.85</v>
      </c>
      <c r="D466" s="36">
        <v>3735.8333333333335</v>
      </c>
      <c r="E466" s="36">
        <v>3698.7666666666669</v>
      </c>
      <c r="F466" s="36">
        <v>3657.6833333333334</v>
      </c>
      <c r="G466" s="36">
        <v>3620.6166666666668</v>
      </c>
      <c r="H466" s="36">
        <v>3776.916666666667</v>
      </c>
      <c r="I466" s="36">
        <v>3813.9833333333336</v>
      </c>
      <c r="J466" s="36">
        <v>3855.0666666666671</v>
      </c>
      <c r="K466" s="31">
        <v>3772.9</v>
      </c>
      <c r="L466" s="31">
        <v>3694.75</v>
      </c>
      <c r="M466" s="31">
        <v>1.81934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2823.7</v>
      </c>
      <c r="D467" s="36">
        <v>2823.25</v>
      </c>
      <c r="E467" s="36">
        <v>2809.5</v>
      </c>
      <c r="F467" s="36">
        <v>2795.3</v>
      </c>
      <c r="G467" s="36">
        <v>2781.55</v>
      </c>
      <c r="H467" s="36">
        <v>2837.45</v>
      </c>
      <c r="I467" s="36">
        <v>2851.2</v>
      </c>
      <c r="J467" s="36">
        <v>2865.3999999999996</v>
      </c>
      <c r="K467" s="31">
        <v>2837</v>
      </c>
      <c r="L467" s="31">
        <v>2809.05</v>
      </c>
      <c r="M467" s="31">
        <v>0.36021999999999998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3691.95</v>
      </c>
      <c r="D468" s="36">
        <v>3694.65</v>
      </c>
      <c r="E468" s="36">
        <v>3652.3</v>
      </c>
      <c r="F468" s="36">
        <v>3612.65</v>
      </c>
      <c r="G468" s="36">
        <v>3570.3</v>
      </c>
      <c r="H468" s="36">
        <v>3734.3</v>
      </c>
      <c r="I468" s="36">
        <v>3776.6499999999996</v>
      </c>
      <c r="J468" s="36">
        <v>3816.3</v>
      </c>
      <c r="K468" s="31">
        <v>3737</v>
      </c>
      <c r="L468" s="31">
        <v>3655</v>
      </c>
      <c r="M468" s="31">
        <v>8.9783100000000005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2626.95</v>
      </c>
      <c r="D469" s="36">
        <v>2621.2166666666667</v>
      </c>
      <c r="E469" s="36">
        <v>2603.8333333333335</v>
      </c>
      <c r="F469" s="36">
        <v>2580.7166666666667</v>
      </c>
      <c r="G469" s="36">
        <v>2563.3333333333335</v>
      </c>
      <c r="H469" s="36">
        <v>2644.3333333333335</v>
      </c>
      <c r="I469" s="36">
        <v>2661.7166666666667</v>
      </c>
      <c r="J469" s="36">
        <v>2684.8333333333335</v>
      </c>
      <c r="K469" s="31">
        <v>2638.6</v>
      </c>
      <c r="L469" s="31">
        <v>2598.1</v>
      </c>
      <c r="M469" s="31">
        <v>1.8493599999999999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1125.9000000000001</v>
      </c>
      <c r="D470" s="36">
        <v>1131.25</v>
      </c>
      <c r="E470" s="36">
        <v>1109.5</v>
      </c>
      <c r="F470" s="36">
        <v>1093.0999999999999</v>
      </c>
      <c r="G470" s="36">
        <v>1071.3499999999999</v>
      </c>
      <c r="H470" s="36">
        <v>1147.6500000000001</v>
      </c>
      <c r="I470" s="36">
        <v>1169.4000000000001</v>
      </c>
      <c r="J470" s="36">
        <v>1185.8000000000002</v>
      </c>
      <c r="K470" s="31">
        <v>1153</v>
      </c>
      <c r="L470" s="31">
        <v>1114.8499999999999</v>
      </c>
      <c r="M470" s="31">
        <v>12.39321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3885.8</v>
      </c>
      <c r="D471" s="36">
        <v>3901.4166666666665</v>
      </c>
      <c r="E471" s="36">
        <v>3852.833333333333</v>
      </c>
      <c r="F471" s="36">
        <v>3819.8666666666663</v>
      </c>
      <c r="G471" s="36">
        <v>3771.2833333333328</v>
      </c>
      <c r="H471" s="36">
        <v>3934.3833333333332</v>
      </c>
      <c r="I471" s="36">
        <v>3982.9666666666662</v>
      </c>
      <c r="J471" s="36">
        <v>4015.9333333333334</v>
      </c>
      <c r="K471" s="31">
        <v>3950</v>
      </c>
      <c r="L471" s="31">
        <v>3868.45</v>
      </c>
      <c r="M471" s="31">
        <v>5.5520399999999999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43.9</v>
      </c>
      <c r="D472" s="36">
        <v>44.083333333333336</v>
      </c>
      <c r="E472" s="36">
        <v>43.616666666666674</v>
      </c>
      <c r="F472" s="36">
        <v>43.333333333333336</v>
      </c>
      <c r="G472" s="36">
        <v>42.866666666666674</v>
      </c>
      <c r="H472" s="36">
        <v>44.366666666666674</v>
      </c>
      <c r="I472" s="36">
        <v>44.833333333333329</v>
      </c>
      <c r="J472" s="36">
        <v>45.116666666666674</v>
      </c>
      <c r="K472" s="31">
        <v>44.55</v>
      </c>
      <c r="L472" s="31">
        <v>43.8</v>
      </c>
      <c r="M472" s="31">
        <v>85.141090000000005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347.1</v>
      </c>
      <c r="D473" s="36">
        <v>348.65000000000003</v>
      </c>
      <c r="E473" s="36">
        <v>344.50000000000006</v>
      </c>
      <c r="F473" s="36">
        <v>341.90000000000003</v>
      </c>
      <c r="G473" s="36">
        <v>337.75000000000006</v>
      </c>
      <c r="H473" s="36">
        <v>351.25000000000006</v>
      </c>
      <c r="I473" s="36">
        <v>355.40000000000003</v>
      </c>
      <c r="J473" s="36">
        <v>358.00000000000006</v>
      </c>
      <c r="K473" s="31">
        <v>352.8</v>
      </c>
      <c r="L473" s="31">
        <v>346.05</v>
      </c>
      <c r="M473" s="31">
        <v>1.9425699999999999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457.3</v>
      </c>
      <c r="D474" s="36">
        <v>460.51666666666665</v>
      </c>
      <c r="E474" s="36">
        <v>449.0333333333333</v>
      </c>
      <c r="F474" s="36">
        <v>440.76666666666665</v>
      </c>
      <c r="G474" s="36">
        <v>429.2833333333333</v>
      </c>
      <c r="H474" s="36">
        <v>468.7833333333333</v>
      </c>
      <c r="I474" s="36">
        <v>480.26666666666665</v>
      </c>
      <c r="J474" s="36">
        <v>488.5333333333333</v>
      </c>
      <c r="K474" s="31">
        <v>472</v>
      </c>
      <c r="L474" s="31">
        <v>452.25</v>
      </c>
      <c r="M474" s="31">
        <v>4.3546800000000001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3622.65</v>
      </c>
      <c r="D475" s="36">
        <v>3652.5499999999997</v>
      </c>
      <c r="E475" s="36">
        <v>3575.0999999999995</v>
      </c>
      <c r="F475" s="36">
        <v>3527.5499999999997</v>
      </c>
      <c r="G475" s="36">
        <v>3450.0999999999995</v>
      </c>
      <c r="H475" s="36">
        <v>3700.0999999999995</v>
      </c>
      <c r="I475" s="36">
        <v>3777.5499999999993</v>
      </c>
      <c r="J475" s="36">
        <v>3825.0999999999995</v>
      </c>
      <c r="K475" s="31">
        <v>3730</v>
      </c>
      <c r="L475" s="31">
        <v>3605</v>
      </c>
      <c r="M475" s="31">
        <v>0.98016999999999999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59.2</v>
      </c>
      <c r="D476" s="36">
        <v>59.683333333333337</v>
      </c>
      <c r="E476" s="36">
        <v>58.516666666666673</v>
      </c>
      <c r="F476" s="36">
        <v>57.833333333333336</v>
      </c>
      <c r="G476" s="36">
        <v>56.666666666666671</v>
      </c>
      <c r="H476" s="36">
        <v>60.366666666666674</v>
      </c>
      <c r="I476" s="36">
        <v>61.533333333333331</v>
      </c>
      <c r="J476" s="36">
        <v>62.216666666666676</v>
      </c>
      <c r="K476" s="31">
        <v>60.85</v>
      </c>
      <c r="L476" s="31">
        <v>59</v>
      </c>
      <c r="M476" s="31">
        <v>135.32626999999999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655.04999999999995</v>
      </c>
      <c r="D477" s="36">
        <v>648.5</v>
      </c>
      <c r="E477" s="36">
        <v>637.45000000000005</v>
      </c>
      <c r="F477" s="36">
        <v>619.85</v>
      </c>
      <c r="G477" s="36">
        <v>608.80000000000007</v>
      </c>
      <c r="H477" s="36">
        <v>666.1</v>
      </c>
      <c r="I477" s="36">
        <v>677.15</v>
      </c>
      <c r="J477" s="36">
        <v>694.75</v>
      </c>
      <c r="K477" s="31">
        <v>659.55</v>
      </c>
      <c r="L477" s="31">
        <v>630.9</v>
      </c>
      <c r="M477" s="31">
        <v>15.972250000000001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488.7</v>
      </c>
      <c r="D478" s="36">
        <v>491.06666666666661</v>
      </c>
      <c r="E478" s="36">
        <v>485.53333333333319</v>
      </c>
      <c r="F478" s="36">
        <v>482.36666666666656</v>
      </c>
      <c r="G478" s="36">
        <v>476.83333333333314</v>
      </c>
      <c r="H478" s="36">
        <v>494.23333333333323</v>
      </c>
      <c r="I478" s="36">
        <v>499.76666666666665</v>
      </c>
      <c r="J478" s="36">
        <v>502.93333333333328</v>
      </c>
      <c r="K478" s="31">
        <v>496.6</v>
      </c>
      <c r="L478" s="31">
        <v>487.9</v>
      </c>
      <c r="M478" s="31">
        <v>13.41328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916.4</v>
      </c>
      <c r="D479" s="36">
        <v>921.30000000000007</v>
      </c>
      <c r="E479" s="36">
        <v>908.10000000000014</v>
      </c>
      <c r="F479" s="36">
        <v>899.80000000000007</v>
      </c>
      <c r="G479" s="36">
        <v>886.60000000000014</v>
      </c>
      <c r="H479" s="36">
        <v>929.60000000000014</v>
      </c>
      <c r="I479" s="36">
        <v>942.80000000000018</v>
      </c>
      <c r="J479" s="36">
        <v>951.10000000000014</v>
      </c>
      <c r="K479" s="31">
        <v>934.5</v>
      </c>
      <c r="L479" s="31">
        <v>913</v>
      </c>
      <c r="M479" s="31">
        <v>2.55389</v>
      </c>
      <c r="N479" s="1"/>
      <c r="O479" s="1"/>
    </row>
    <row r="480" spans="1:15" ht="12.75" customHeight="1">
      <c r="A480" s="33">
        <v>470</v>
      </c>
      <c r="B480" s="53" t="s">
        <v>1029</v>
      </c>
      <c r="C480" s="31">
        <v>54.05</v>
      </c>
      <c r="D480" s="36">
        <v>54.033333333333331</v>
      </c>
      <c r="E480" s="36">
        <v>53.766666666666666</v>
      </c>
      <c r="F480" s="36">
        <v>53.483333333333334</v>
      </c>
      <c r="G480" s="36">
        <v>53.216666666666669</v>
      </c>
      <c r="H480" s="36">
        <v>54.316666666666663</v>
      </c>
      <c r="I480" s="36">
        <v>54.583333333333329</v>
      </c>
      <c r="J480" s="36">
        <v>54.86666666666666</v>
      </c>
      <c r="K480" s="31">
        <v>54.3</v>
      </c>
      <c r="L480" s="31">
        <v>53.75</v>
      </c>
      <c r="M480" s="31">
        <v>40.48621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10000.9</v>
      </c>
      <c r="D481" s="36">
        <v>9974.3166666666675</v>
      </c>
      <c r="E481" s="36">
        <v>9920.633333333335</v>
      </c>
      <c r="F481" s="36">
        <v>9840.3666666666668</v>
      </c>
      <c r="G481" s="36">
        <v>9786.6833333333343</v>
      </c>
      <c r="H481" s="36">
        <v>10054.583333333336</v>
      </c>
      <c r="I481" s="36">
        <v>10108.266666666666</v>
      </c>
      <c r="J481" s="31">
        <v>10188.533333333336</v>
      </c>
      <c r="K481" s="31">
        <v>10028</v>
      </c>
      <c r="L481" s="31">
        <v>9894.0499999999993</v>
      </c>
      <c r="M481" s="53">
        <v>3.0423800000000001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145.9</v>
      </c>
      <c r="D482" s="36">
        <v>146.73333333333335</v>
      </c>
      <c r="E482" s="36">
        <v>144.26666666666671</v>
      </c>
      <c r="F482" s="36">
        <v>142.63333333333335</v>
      </c>
      <c r="G482" s="36">
        <v>140.16666666666671</v>
      </c>
      <c r="H482" s="36">
        <v>148.3666666666667</v>
      </c>
      <c r="I482" s="36">
        <v>150.83333333333334</v>
      </c>
      <c r="J482" s="31">
        <v>152.4666666666667</v>
      </c>
      <c r="K482" s="31">
        <v>149.19999999999999</v>
      </c>
      <c r="L482" s="31">
        <v>145.1</v>
      </c>
      <c r="M482" s="53">
        <v>186.45495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1714.9</v>
      </c>
      <c r="D483" s="36">
        <v>1719.9333333333334</v>
      </c>
      <c r="E483" s="36">
        <v>1702.9666666666667</v>
      </c>
      <c r="F483" s="36">
        <v>1691.0333333333333</v>
      </c>
      <c r="G483" s="36">
        <v>1674.0666666666666</v>
      </c>
      <c r="H483" s="36">
        <v>1731.8666666666668</v>
      </c>
      <c r="I483" s="36">
        <v>1748.8333333333335</v>
      </c>
      <c r="J483" s="36">
        <v>1760.7666666666669</v>
      </c>
      <c r="K483" s="31">
        <v>1736.9</v>
      </c>
      <c r="L483" s="31">
        <v>1708</v>
      </c>
      <c r="M483" s="31">
        <v>1.0391900000000001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1166.05</v>
      </c>
      <c r="D484" s="36">
        <v>1168.6000000000001</v>
      </c>
      <c r="E484" s="36">
        <v>1157.2000000000003</v>
      </c>
      <c r="F484" s="36">
        <v>1148.3500000000001</v>
      </c>
      <c r="G484" s="36">
        <v>1136.9500000000003</v>
      </c>
      <c r="H484" s="36">
        <v>1177.4500000000003</v>
      </c>
      <c r="I484" s="36">
        <v>1188.8500000000004</v>
      </c>
      <c r="J484" s="31">
        <v>1197.7000000000003</v>
      </c>
      <c r="K484" s="31">
        <v>1180</v>
      </c>
      <c r="L484" s="31">
        <v>1159.75</v>
      </c>
      <c r="M484" s="53">
        <v>8.7421000000000006</v>
      </c>
      <c r="N484" s="1"/>
      <c r="O484" s="1"/>
    </row>
    <row r="485" spans="1:15" ht="12.75" customHeight="1">
      <c r="A485" s="33">
        <v>475</v>
      </c>
      <c r="B485" s="31" t="s">
        <v>1030</v>
      </c>
      <c r="C485" s="31">
        <v>333.45</v>
      </c>
      <c r="D485" s="36">
        <v>325.98333333333335</v>
      </c>
      <c r="E485" s="36">
        <v>313.4666666666667</v>
      </c>
      <c r="F485" s="36">
        <v>293.48333333333335</v>
      </c>
      <c r="G485" s="36">
        <v>280.9666666666667</v>
      </c>
      <c r="H485" s="36">
        <v>345.9666666666667</v>
      </c>
      <c r="I485" s="36">
        <v>358.48333333333335</v>
      </c>
      <c r="J485" s="36">
        <v>378.4666666666667</v>
      </c>
      <c r="K485" s="31">
        <v>338.5</v>
      </c>
      <c r="L485" s="31">
        <v>306</v>
      </c>
      <c r="M485" s="31">
        <v>53.664529999999999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310.95</v>
      </c>
      <c r="D486" s="36">
        <v>311.09999999999997</v>
      </c>
      <c r="E486" s="36">
        <v>306.29999999999995</v>
      </c>
      <c r="F486" s="36">
        <v>301.64999999999998</v>
      </c>
      <c r="G486" s="36">
        <v>296.84999999999997</v>
      </c>
      <c r="H486" s="36">
        <v>315.74999999999994</v>
      </c>
      <c r="I486" s="36">
        <v>320.55</v>
      </c>
      <c r="J486" s="36">
        <v>325.19999999999993</v>
      </c>
      <c r="K486" s="31">
        <v>315.89999999999998</v>
      </c>
      <c r="L486" s="31">
        <v>306.45</v>
      </c>
      <c r="M486" s="31">
        <v>2.41947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1988.05</v>
      </c>
      <c r="D487" s="36">
        <v>1990.7</v>
      </c>
      <c r="E487" s="36">
        <v>1965.45</v>
      </c>
      <c r="F487" s="36">
        <v>1942.85</v>
      </c>
      <c r="G487" s="36">
        <v>1917.6</v>
      </c>
      <c r="H487" s="36">
        <v>2013.3000000000002</v>
      </c>
      <c r="I487" s="36">
        <v>2038.5500000000002</v>
      </c>
      <c r="J487" s="36">
        <v>2061.1500000000005</v>
      </c>
      <c r="K487" s="31">
        <v>2015.95</v>
      </c>
      <c r="L487" s="31">
        <v>1968.1</v>
      </c>
      <c r="M487" s="31">
        <v>0.30575999999999998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559.79999999999995</v>
      </c>
      <c r="D488" s="36">
        <v>561.08333333333326</v>
      </c>
      <c r="E488" s="36">
        <v>547.26666666666654</v>
      </c>
      <c r="F488" s="36">
        <v>534.73333333333323</v>
      </c>
      <c r="G488" s="36">
        <v>520.91666666666652</v>
      </c>
      <c r="H488" s="36">
        <v>573.61666666666656</v>
      </c>
      <c r="I488" s="36">
        <v>587.43333333333317</v>
      </c>
      <c r="J488" s="36">
        <v>599.96666666666658</v>
      </c>
      <c r="K488" s="31">
        <v>574.9</v>
      </c>
      <c r="L488" s="31">
        <v>548.54999999999995</v>
      </c>
      <c r="M488" s="31">
        <v>15.93482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440.7</v>
      </c>
      <c r="D489" s="36">
        <v>444.59999999999997</v>
      </c>
      <c r="E489" s="36">
        <v>433.74999999999994</v>
      </c>
      <c r="F489" s="36">
        <v>426.79999999999995</v>
      </c>
      <c r="G489" s="36">
        <v>415.94999999999993</v>
      </c>
      <c r="H489" s="36">
        <v>451.54999999999995</v>
      </c>
      <c r="I489" s="36">
        <v>462.4</v>
      </c>
      <c r="J489" s="36">
        <v>469.34999999999997</v>
      </c>
      <c r="K489" s="31">
        <v>455.45</v>
      </c>
      <c r="L489" s="31">
        <v>437.65</v>
      </c>
      <c r="M489" s="31">
        <v>5.2762900000000004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434.9</v>
      </c>
      <c r="D490" s="36">
        <v>433.2</v>
      </c>
      <c r="E490" s="36">
        <v>429.2</v>
      </c>
      <c r="F490" s="36">
        <v>423.5</v>
      </c>
      <c r="G490" s="36">
        <v>419.5</v>
      </c>
      <c r="H490" s="36">
        <v>438.9</v>
      </c>
      <c r="I490" s="36">
        <v>442.9</v>
      </c>
      <c r="J490" s="36">
        <v>448.59999999999997</v>
      </c>
      <c r="K490" s="31">
        <v>437.2</v>
      </c>
      <c r="L490" s="31">
        <v>427.5</v>
      </c>
      <c r="M490" s="31">
        <v>1.6311199999999999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510.85</v>
      </c>
      <c r="D491" s="36">
        <v>509.33333333333331</v>
      </c>
      <c r="E491" s="36">
        <v>498.76666666666665</v>
      </c>
      <c r="F491" s="36">
        <v>486.68333333333334</v>
      </c>
      <c r="G491" s="36">
        <v>476.11666666666667</v>
      </c>
      <c r="H491" s="36">
        <v>521.41666666666663</v>
      </c>
      <c r="I491" s="36">
        <v>531.98333333333335</v>
      </c>
      <c r="J491" s="36">
        <v>544.06666666666661</v>
      </c>
      <c r="K491" s="31">
        <v>519.9</v>
      </c>
      <c r="L491" s="31">
        <v>497.25</v>
      </c>
      <c r="M491" s="31">
        <v>4.2239699999999996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1514.5</v>
      </c>
      <c r="D492" s="36">
        <v>1510.3833333333332</v>
      </c>
      <c r="E492" s="36">
        <v>1495.7666666666664</v>
      </c>
      <c r="F492" s="36">
        <v>1477.0333333333333</v>
      </c>
      <c r="G492" s="36">
        <v>1462.4166666666665</v>
      </c>
      <c r="H492" s="36">
        <v>1529.1166666666663</v>
      </c>
      <c r="I492" s="36">
        <v>1543.7333333333331</v>
      </c>
      <c r="J492" s="36">
        <v>1562.4666666666662</v>
      </c>
      <c r="K492" s="31">
        <v>1525</v>
      </c>
      <c r="L492" s="31">
        <v>1491.65</v>
      </c>
      <c r="M492" s="31">
        <v>11.549340000000001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985.2</v>
      </c>
      <c r="D493" s="36">
        <v>989.33333333333337</v>
      </c>
      <c r="E493" s="36">
        <v>976.61666666666679</v>
      </c>
      <c r="F493" s="36">
        <v>968.03333333333342</v>
      </c>
      <c r="G493" s="36">
        <v>955.31666666666683</v>
      </c>
      <c r="H493" s="36">
        <v>997.91666666666674</v>
      </c>
      <c r="I493" s="36">
        <v>1010.6333333333332</v>
      </c>
      <c r="J493" s="36">
        <v>1019.2166666666667</v>
      </c>
      <c r="K493" s="31">
        <v>1002.05</v>
      </c>
      <c r="L493" s="31">
        <v>980.75</v>
      </c>
      <c r="M493" s="31">
        <v>1.2544599999999999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268.35000000000002</v>
      </c>
      <c r="D494" s="36">
        <v>269.51666666666665</v>
      </c>
      <c r="E494" s="36">
        <v>266.83333333333331</v>
      </c>
      <c r="F494" s="36">
        <v>265.31666666666666</v>
      </c>
      <c r="G494" s="36">
        <v>262.63333333333333</v>
      </c>
      <c r="H494" s="36">
        <v>271.0333333333333</v>
      </c>
      <c r="I494" s="36">
        <v>273.7166666666667</v>
      </c>
      <c r="J494" s="36">
        <v>275.23333333333329</v>
      </c>
      <c r="K494" s="31">
        <v>272.2</v>
      </c>
      <c r="L494" s="31">
        <v>268</v>
      </c>
      <c r="M494" s="31">
        <v>59.558860000000003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653.9</v>
      </c>
      <c r="D495" s="36">
        <v>655.61666666666667</v>
      </c>
      <c r="E495" s="36">
        <v>646.2833333333333</v>
      </c>
      <c r="F495" s="36">
        <v>638.66666666666663</v>
      </c>
      <c r="G495" s="36">
        <v>629.33333333333326</v>
      </c>
      <c r="H495" s="36">
        <v>663.23333333333335</v>
      </c>
      <c r="I495" s="36">
        <v>672.56666666666661</v>
      </c>
      <c r="J495" s="36">
        <v>680.18333333333339</v>
      </c>
      <c r="K495" s="31">
        <v>664.95</v>
      </c>
      <c r="L495" s="31">
        <v>648</v>
      </c>
      <c r="M495" s="31">
        <v>0.54017999999999999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1676.6</v>
      </c>
      <c r="D496" s="36">
        <v>1684.6833333333334</v>
      </c>
      <c r="E496" s="36">
        <v>1666.9166666666667</v>
      </c>
      <c r="F496" s="36">
        <v>1657.2333333333333</v>
      </c>
      <c r="G496" s="36">
        <v>1639.4666666666667</v>
      </c>
      <c r="H496" s="36">
        <v>1694.3666666666668</v>
      </c>
      <c r="I496" s="36">
        <v>1712.1333333333332</v>
      </c>
      <c r="J496" s="36">
        <v>1721.8166666666668</v>
      </c>
      <c r="K496" s="31">
        <v>1702.45</v>
      </c>
      <c r="L496" s="31">
        <v>1675</v>
      </c>
      <c r="M496" s="31">
        <v>0.22036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17.55</v>
      </c>
      <c r="D497" s="36">
        <v>17.55</v>
      </c>
      <c r="E497" s="36">
        <v>16.700000000000003</v>
      </c>
      <c r="F497" s="36">
        <v>15.850000000000001</v>
      </c>
      <c r="G497" s="36">
        <v>15.000000000000004</v>
      </c>
      <c r="H497" s="36">
        <v>18.400000000000002</v>
      </c>
      <c r="I497" s="36">
        <v>19.250000000000004</v>
      </c>
      <c r="J497" s="36">
        <v>20.100000000000001</v>
      </c>
      <c r="K497" s="31">
        <v>18.399999999999999</v>
      </c>
      <c r="L497" s="31">
        <v>16.7</v>
      </c>
      <c r="M497" s="31">
        <v>17836.862679999998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1095.05</v>
      </c>
      <c r="D498" s="36">
        <v>1097.7166666666665</v>
      </c>
      <c r="E498" s="36">
        <v>1088.333333333333</v>
      </c>
      <c r="F498" s="36">
        <v>1081.6166666666666</v>
      </c>
      <c r="G498" s="36">
        <v>1072.2333333333331</v>
      </c>
      <c r="H498" s="36">
        <v>1104.4333333333329</v>
      </c>
      <c r="I498" s="36">
        <v>1113.8166666666666</v>
      </c>
      <c r="J498" s="36">
        <v>1120.5333333333328</v>
      </c>
      <c r="K498" s="31">
        <v>1107.0999999999999</v>
      </c>
      <c r="L498" s="31">
        <v>1091</v>
      </c>
      <c r="M498" s="31">
        <v>7.6223900000000002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565.85</v>
      </c>
      <c r="D499" s="36">
        <v>558.2833333333333</v>
      </c>
      <c r="E499" s="36">
        <v>548.56666666666661</v>
      </c>
      <c r="F499" s="36">
        <v>531.2833333333333</v>
      </c>
      <c r="G499" s="36">
        <v>521.56666666666661</v>
      </c>
      <c r="H499" s="36">
        <v>575.56666666666661</v>
      </c>
      <c r="I499" s="36">
        <v>585.2833333333333</v>
      </c>
      <c r="J499" s="36">
        <v>602.56666666666661</v>
      </c>
      <c r="K499" s="31">
        <v>568</v>
      </c>
      <c r="L499" s="31">
        <v>541</v>
      </c>
      <c r="M499" s="31">
        <v>11.564959999999999</v>
      </c>
      <c r="N499" s="1"/>
      <c r="O499" s="1"/>
    </row>
    <row r="500" spans="1:15" ht="12.75" customHeight="1">
      <c r="A500" s="33">
        <v>490</v>
      </c>
      <c r="B500" s="53" t="s">
        <v>1031</v>
      </c>
      <c r="C500" s="53">
        <v>161.19999999999999</v>
      </c>
      <c r="D500" s="36">
        <v>161.93333333333331</v>
      </c>
      <c r="E500" s="36">
        <v>155.86666666666662</v>
      </c>
      <c r="F500" s="36">
        <v>150.5333333333333</v>
      </c>
      <c r="G500" s="36">
        <v>144.46666666666661</v>
      </c>
      <c r="H500" s="36">
        <v>167.26666666666662</v>
      </c>
      <c r="I500" s="36">
        <v>173.33333333333329</v>
      </c>
      <c r="J500" s="36">
        <v>178.66666666666663</v>
      </c>
      <c r="K500" s="31">
        <v>168</v>
      </c>
      <c r="L500" s="31">
        <v>156.6</v>
      </c>
      <c r="M500" s="31">
        <v>208.82223999999999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793.9</v>
      </c>
      <c r="D501" s="36">
        <v>795.2833333333333</v>
      </c>
      <c r="E501" s="36">
        <v>783.61666666666656</v>
      </c>
      <c r="F501" s="36">
        <v>773.33333333333326</v>
      </c>
      <c r="G501" s="36">
        <v>761.66666666666652</v>
      </c>
      <c r="H501" s="36">
        <v>805.56666666666661</v>
      </c>
      <c r="I501" s="36">
        <v>817.23333333333335</v>
      </c>
      <c r="J501" s="36">
        <v>827.51666666666665</v>
      </c>
      <c r="K501" s="31">
        <v>806.95</v>
      </c>
      <c r="L501" s="31">
        <v>785</v>
      </c>
      <c r="M501" s="31">
        <v>1.1132200000000001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1277.6500000000001</v>
      </c>
      <c r="D502" s="36">
        <v>1269.45</v>
      </c>
      <c r="E502" s="36">
        <v>1253.95</v>
      </c>
      <c r="F502" s="36">
        <v>1230.25</v>
      </c>
      <c r="G502" s="36">
        <v>1214.75</v>
      </c>
      <c r="H502" s="36">
        <v>1293.1500000000001</v>
      </c>
      <c r="I502" s="36">
        <v>1308.6500000000001</v>
      </c>
      <c r="J502" s="36">
        <v>1332.3500000000001</v>
      </c>
      <c r="K502" s="31">
        <v>1284.95</v>
      </c>
      <c r="L502" s="31">
        <v>1245.75</v>
      </c>
      <c r="M502" s="31">
        <v>8.5704799999999999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536.15</v>
      </c>
      <c r="D503" s="36">
        <v>536.9</v>
      </c>
      <c r="E503" s="36">
        <v>532.54999999999995</v>
      </c>
      <c r="F503" s="36">
        <v>528.94999999999993</v>
      </c>
      <c r="G503" s="36">
        <v>524.59999999999991</v>
      </c>
      <c r="H503" s="36">
        <v>540.5</v>
      </c>
      <c r="I503" s="36">
        <v>544.85000000000014</v>
      </c>
      <c r="J503" s="31">
        <v>548.45000000000005</v>
      </c>
      <c r="K503" s="31">
        <v>541.25</v>
      </c>
      <c r="L503" s="31">
        <v>533.29999999999995</v>
      </c>
      <c r="M503" s="53">
        <v>99.304969999999997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26.2</v>
      </c>
      <c r="D504" s="36">
        <v>26.566666666666663</v>
      </c>
      <c r="E504" s="36">
        <v>25.733333333333327</v>
      </c>
      <c r="F504" s="36">
        <v>25.266666666666666</v>
      </c>
      <c r="G504" s="36">
        <v>24.43333333333333</v>
      </c>
      <c r="H504" s="36">
        <v>27.033333333333324</v>
      </c>
      <c r="I504" s="36">
        <v>27.86666666666666</v>
      </c>
      <c r="J504" s="31">
        <v>28.333333333333321</v>
      </c>
      <c r="K504" s="31">
        <v>27.4</v>
      </c>
      <c r="L504" s="31">
        <v>26.1</v>
      </c>
      <c r="M504" s="53">
        <v>3531.6697100000001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14327.85</v>
      </c>
      <c r="D505" s="36">
        <v>14459.283333333333</v>
      </c>
      <c r="E505" s="36">
        <v>13973.566666666666</v>
      </c>
      <c r="F505" s="36">
        <v>13619.283333333333</v>
      </c>
      <c r="G505" s="36">
        <v>13133.566666666666</v>
      </c>
      <c r="H505" s="36">
        <v>14813.566666666666</v>
      </c>
      <c r="I505" s="36">
        <v>15299.283333333333</v>
      </c>
      <c r="J505" s="36">
        <v>15653.566666666666</v>
      </c>
      <c r="K505" s="31">
        <v>14945</v>
      </c>
      <c r="L505" s="31">
        <v>14105</v>
      </c>
      <c r="M505" s="31">
        <v>9.6180000000000002E-2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173.45</v>
      </c>
      <c r="D506" s="36">
        <v>173.25</v>
      </c>
      <c r="E506" s="36">
        <v>169.3</v>
      </c>
      <c r="F506" s="36">
        <v>165.15</v>
      </c>
      <c r="G506" s="36">
        <v>161.20000000000002</v>
      </c>
      <c r="H506" s="36">
        <v>177.4</v>
      </c>
      <c r="I506" s="36">
        <v>181.35</v>
      </c>
      <c r="J506" s="36">
        <v>185.5</v>
      </c>
      <c r="K506" s="31">
        <v>177.2</v>
      </c>
      <c r="L506" s="31">
        <v>169.1</v>
      </c>
      <c r="M506" s="31">
        <v>272.51454000000001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537.75</v>
      </c>
      <c r="D507" s="36">
        <v>534.4</v>
      </c>
      <c r="E507" s="36">
        <v>529</v>
      </c>
      <c r="F507" s="36">
        <v>520.25</v>
      </c>
      <c r="G507" s="36">
        <v>514.85</v>
      </c>
      <c r="H507" s="36">
        <v>543.15</v>
      </c>
      <c r="I507" s="36">
        <v>548.54999999999984</v>
      </c>
      <c r="J507" s="31">
        <v>557.29999999999995</v>
      </c>
      <c r="K507" s="31">
        <v>539.79999999999995</v>
      </c>
      <c r="L507" s="31">
        <v>525.65</v>
      </c>
      <c r="M507" s="53">
        <v>12.297700000000001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164.05</v>
      </c>
      <c r="D508" s="36">
        <v>163.21666666666667</v>
      </c>
      <c r="E508" s="36">
        <v>161.63333333333333</v>
      </c>
      <c r="F508" s="36">
        <v>159.21666666666667</v>
      </c>
      <c r="G508" s="36">
        <v>157.63333333333333</v>
      </c>
      <c r="H508" s="36">
        <v>165.63333333333333</v>
      </c>
      <c r="I508" s="36">
        <v>167.21666666666664</v>
      </c>
      <c r="J508" s="36">
        <v>169.63333333333333</v>
      </c>
      <c r="K508" s="31">
        <v>164.8</v>
      </c>
      <c r="L508" s="31">
        <v>160.80000000000001</v>
      </c>
      <c r="M508" s="31">
        <v>372.00709999999998</v>
      </c>
      <c r="N508" s="1"/>
      <c r="O508" s="1"/>
    </row>
    <row r="509" spans="1:15" ht="12.75" customHeight="1">
      <c r="A509" s="232">
        <v>499</v>
      </c>
      <c r="B509" s="233" t="s">
        <v>242</v>
      </c>
      <c r="C509" s="233">
        <v>923.25</v>
      </c>
      <c r="D509" s="234">
        <v>919.44999999999993</v>
      </c>
      <c r="E509" s="234">
        <v>901.89999999999986</v>
      </c>
      <c r="F509" s="234">
        <v>880.55</v>
      </c>
      <c r="G509" s="234">
        <v>862.99999999999989</v>
      </c>
      <c r="H509" s="234">
        <v>940.79999999999984</v>
      </c>
      <c r="I509" s="234">
        <v>958.3499999999998</v>
      </c>
      <c r="J509" s="234">
        <v>979.69999999999982</v>
      </c>
      <c r="K509" s="235">
        <v>937</v>
      </c>
      <c r="L509" s="235">
        <v>898.1</v>
      </c>
      <c r="M509" s="235">
        <v>15.688470000000001</v>
      </c>
      <c r="N509" s="1"/>
      <c r="O509" s="1"/>
    </row>
    <row r="510" spans="1:15" ht="12.75" customHeight="1">
      <c r="A510" s="248">
        <v>500</v>
      </c>
      <c r="B510" s="250" t="s">
        <v>549</v>
      </c>
      <c r="C510" s="250">
        <v>1590.55</v>
      </c>
      <c r="D510" s="251">
        <v>1589.5</v>
      </c>
      <c r="E510" s="251">
        <v>1582.05</v>
      </c>
      <c r="F510" s="251">
        <v>1573.55</v>
      </c>
      <c r="G510" s="251">
        <v>1566.1</v>
      </c>
      <c r="H510" s="251">
        <v>1598</v>
      </c>
      <c r="I510" s="251">
        <v>1605.4499999999998</v>
      </c>
      <c r="J510" s="251">
        <v>1613.95</v>
      </c>
      <c r="K510" s="248">
        <v>1596.95</v>
      </c>
      <c r="L510" s="248">
        <v>1581</v>
      </c>
      <c r="M510" s="248">
        <v>3.9583599999999999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7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9"/>
      <c r="B5" s="380"/>
      <c r="C5" s="379"/>
      <c r="D5" s="380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81" t="s">
        <v>552</v>
      </c>
      <c r="C7" s="381"/>
      <c r="D7" s="7">
        <f>Main!B10</f>
        <v>45348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45345</v>
      </c>
      <c r="B10" s="32">
        <v>539661</v>
      </c>
      <c r="C10" s="31" t="s">
        <v>1147</v>
      </c>
      <c r="D10" s="31" t="s">
        <v>1148</v>
      </c>
      <c r="E10" s="31" t="s">
        <v>562</v>
      </c>
      <c r="F10" s="84">
        <v>19904</v>
      </c>
      <c r="G10" s="32">
        <v>47.55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45345</v>
      </c>
      <c r="B11" s="32">
        <v>539506</v>
      </c>
      <c r="C11" s="31" t="s">
        <v>1149</v>
      </c>
      <c r="D11" s="31" t="s">
        <v>858</v>
      </c>
      <c r="E11" s="31" t="s">
        <v>562</v>
      </c>
      <c r="F11" s="84">
        <v>1015248</v>
      </c>
      <c r="G11" s="32">
        <v>1.4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45345</v>
      </c>
      <c r="B12" s="32">
        <v>538351</v>
      </c>
      <c r="C12" s="31" t="s">
        <v>1010</v>
      </c>
      <c r="D12" s="31" t="s">
        <v>1011</v>
      </c>
      <c r="E12" s="31" t="s">
        <v>562</v>
      </c>
      <c r="F12" s="84">
        <v>89962</v>
      </c>
      <c r="G12" s="32">
        <v>6.84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45345</v>
      </c>
      <c r="B13" s="32">
        <v>535916</v>
      </c>
      <c r="C13" s="31" t="s">
        <v>1150</v>
      </c>
      <c r="D13" s="31" t="s">
        <v>1151</v>
      </c>
      <c r="E13" s="31" t="s">
        <v>562</v>
      </c>
      <c r="F13" s="84">
        <v>200000</v>
      </c>
      <c r="G13" s="32">
        <v>46.94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45345</v>
      </c>
      <c r="B14" s="32">
        <v>539277</v>
      </c>
      <c r="C14" s="31" t="s">
        <v>1078</v>
      </c>
      <c r="D14" s="31" t="s">
        <v>1152</v>
      </c>
      <c r="E14" s="31" t="s">
        <v>561</v>
      </c>
      <c r="F14" s="84">
        <v>12500000</v>
      </c>
      <c r="G14" s="32">
        <v>0.83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45345</v>
      </c>
      <c r="B15" s="32">
        <v>539277</v>
      </c>
      <c r="C15" s="31" t="s">
        <v>1078</v>
      </c>
      <c r="D15" s="31" t="s">
        <v>1153</v>
      </c>
      <c r="E15" s="31" t="s">
        <v>562</v>
      </c>
      <c r="F15" s="84">
        <v>76440000</v>
      </c>
      <c r="G15" s="32">
        <v>0.83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45345</v>
      </c>
      <c r="B16" s="32">
        <v>539277</v>
      </c>
      <c r="C16" s="31" t="s">
        <v>1078</v>
      </c>
      <c r="D16" s="31" t="s">
        <v>1154</v>
      </c>
      <c r="E16" s="31" t="s">
        <v>561</v>
      </c>
      <c r="F16" s="84">
        <v>30000000</v>
      </c>
      <c r="G16" s="32">
        <v>0.83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45345</v>
      </c>
      <c r="B17" s="32">
        <v>539277</v>
      </c>
      <c r="C17" s="31" t="s">
        <v>1078</v>
      </c>
      <c r="D17" s="31" t="s">
        <v>1154</v>
      </c>
      <c r="E17" s="31" t="s">
        <v>562</v>
      </c>
      <c r="F17" s="84">
        <v>14005000</v>
      </c>
      <c r="G17" s="32">
        <v>0.87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45345</v>
      </c>
      <c r="B18" s="32">
        <v>539277</v>
      </c>
      <c r="C18" s="31" t="s">
        <v>1078</v>
      </c>
      <c r="D18" s="31" t="s">
        <v>1155</v>
      </c>
      <c r="E18" s="31" t="s">
        <v>562</v>
      </c>
      <c r="F18" s="84">
        <v>18500000</v>
      </c>
      <c r="G18" s="32">
        <v>0.87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45345</v>
      </c>
      <c r="B19" s="32">
        <v>539277</v>
      </c>
      <c r="C19" s="31" t="s">
        <v>1078</v>
      </c>
      <c r="D19" s="31" t="s">
        <v>1155</v>
      </c>
      <c r="E19" s="31" t="s">
        <v>561</v>
      </c>
      <c r="F19" s="84">
        <v>29627101</v>
      </c>
      <c r="G19" s="32">
        <v>0.82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45345</v>
      </c>
      <c r="B20" s="32">
        <v>539277</v>
      </c>
      <c r="C20" s="31" t="s">
        <v>1078</v>
      </c>
      <c r="D20" s="31" t="s">
        <v>858</v>
      </c>
      <c r="E20" s="31" t="s">
        <v>562</v>
      </c>
      <c r="F20" s="84">
        <v>13530261</v>
      </c>
      <c r="G20" s="32">
        <v>0.81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45345</v>
      </c>
      <c r="B21" s="32">
        <v>539277</v>
      </c>
      <c r="C21" s="31" t="s">
        <v>1078</v>
      </c>
      <c r="D21" s="31" t="s">
        <v>858</v>
      </c>
      <c r="E21" s="31" t="s">
        <v>561</v>
      </c>
      <c r="F21" s="84">
        <v>11011631</v>
      </c>
      <c r="G21" s="32">
        <v>0.82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45345</v>
      </c>
      <c r="B22" s="32">
        <v>539277</v>
      </c>
      <c r="C22" s="31" t="s">
        <v>1078</v>
      </c>
      <c r="D22" s="31" t="s">
        <v>1012</v>
      </c>
      <c r="E22" s="31" t="s">
        <v>561</v>
      </c>
      <c r="F22" s="84">
        <v>11000000</v>
      </c>
      <c r="G22" s="32">
        <v>0.83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45345</v>
      </c>
      <c r="B23" s="32">
        <v>539277</v>
      </c>
      <c r="C23" s="31" t="s">
        <v>1078</v>
      </c>
      <c r="D23" s="31" t="s">
        <v>1012</v>
      </c>
      <c r="E23" s="31" t="s">
        <v>562</v>
      </c>
      <c r="F23" s="84">
        <v>16000000</v>
      </c>
      <c r="G23" s="32">
        <v>0.88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45345</v>
      </c>
      <c r="B24" s="32">
        <v>539301</v>
      </c>
      <c r="C24" s="31" t="s">
        <v>1156</v>
      </c>
      <c r="D24" s="31" t="s">
        <v>1157</v>
      </c>
      <c r="E24" s="31" t="s">
        <v>561</v>
      </c>
      <c r="F24" s="84">
        <v>465000</v>
      </c>
      <c r="G24" s="32">
        <v>582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45345</v>
      </c>
      <c r="B25" s="32">
        <v>539301</v>
      </c>
      <c r="C25" s="31" t="s">
        <v>1156</v>
      </c>
      <c r="D25" s="31" t="s">
        <v>1158</v>
      </c>
      <c r="E25" s="31" t="s">
        <v>562</v>
      </c>
      <c r="F25" s="84">
        <v>700000</v>
      </c>
      <c r="G25" s="32">
        <v>582.02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45345</v>
      </c>
      <c r="B26" s="32">
        <v>538576</v>
      </c>
      <c r="C26" s="31" t="s">
        <v>1159</v>
      </c>
      <c r="D26" s="31" t="s">
        <v>1160</v>
      </c>
      <c r="E26" s="31" t="s">
        <v>562</v>
      </c>
      <c r="F26" s="84">
        <v>15600</v>
      </c>
      <c r="G26" s="32">
        <v>127.7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45345</v>
      </c>
      <c r="B27" s="32">
        <v>538576</v>
      </c>
      <c r="C27" s="31" t="s">
        <v>1159</v>
      </c>
      <c r="D27" s="31" t="s">
        <v>1161</v>
      </c>
      <c r="E27" s="31" t="s">
        <v>561</v>
      </c>
      <c r="F27" s="84">
        <v>15600</v>
      </c>
      <c r="G27" s="32">
        <v>127.7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45345</v>
      </c>
      <c r="B28" s="32">
        <v>530249</v>
      </c>
      <c r="C28" s="31" t="s">
        <v>1162</v>
      </c>
      <c r="D28" s="31" t="s">
        <v>1163</v>
      </c>
      <c r="E28" s="31" t="s">
        <v>562</v>
      </c>
      <c r="F28" s="84">
        <v>20000</v>
      </c>
      <c r="G28" s="32">
        <v>19.25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45345</v>
      </c>
      <c r="B29" s="32">
        <v>530249</v>
      </c>
      <c r="C29" s="31" t="s">
        <v>1162</v>
      </c>
      <c r="D29" s="31" t="s">
        <v>1164</v>
      </c>
      <c r="E29" s="31" t="s">
        <v>561</v>
      </c>
      <c r="F29" s="84">
        <v>25539</v>
      </c>
      <c r="G29" s="32">
        <v>19.25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45345</v>
      </c>
      <c r="B30" s="32">
        <v>539304</v>
      </c>
      <c r="C30" s="31" t="s">
        <v>1165</v>
      </c>
      <c r="D30" s="31" t="s">
        <v>1166</v>
      </c>
      <c r="E30" s="31" t="s">
        <v>561</v>
      </c>
      <c r="F30" s="84">
        <v>100000</v>
      </c>
      <c r="G30" s="32">
        <v>89.06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45345</v>
      </c>
      <c r="B31" s="32">
        <v>542934</v>
      </c>
      <c r="C31" s="31" t="s">
        <v>1167</v>
      </c>
      <c r="D31" s="31" t="s">
        <v>1168</v>
      </c>
      <c r="E31" s="31" t="s">
        <v>562</v>
      </c>
      <c r="F31" s="84">
        <v>47000</v>
      </c>
      <c r="G31" s="32">
        <v>145.30000000000001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45345</v>
      </c>
      <c r="B32" s="32">
        <v>540681</v>
      </c>
      <c r="C32" s="31" t="s">
        <v>1169</v>
      </c>
      <c r="D32" s="31" t="s">
        <v>1170</v>
      </c>
      <c r="E32" s="31" t="s">
        <v>562</v>
      </c>
      <c r="F32" s="84">
        <v>40000</v>
      </c>
      <c r="G32" s="32">
        <v>30.26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45345</v>
      </c>
      <c r="B33" s="32">
        <v>540681</v>
      </c>
      <c r="C33" s="31" t="s">
        <v>1169</v>
      </c>
      <c r="D33" s="31" t="s">
        <v>1171</v>
      </c>
      <c r="E33" s="31" t="s">
        <v>561</v>
      </c>
      <c r="F33" s="84">
        <v>35000</v>
      </c>
      <c r="G33" s="32">
        <v>30.25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45345</v>
      </c>
      <c r="B34" s="32">
        <v>512379</v>
      </c>
      <c r="C34" s="31" t="s">
        <v>1172</v>
      </c>
      <c r="D34" s="31" t="s">
        <v>1173</v>
      </c>
      <c r="E34" s="31" t="s">
        <v>562</v>
      </c>
      <c r="F34" s="84">
        <v>3676063</v>
      </c>
      <c r="G34" s="32">
        <v>22.96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45345</v>
      </c>
      <c r="B35" s="32">
        <v>512379</v>
      </c>
      <c r="C35" s="31" t="s">
        <v>1172</v>
      </c>
      <c r="D35" s="31" t="s">
        <v>1173</v>
      </c>
      <c r="E35" s="31" t="s">
        <v>561</v>
      </c>
      <c r="F35" s="84">
        <v>3737577</v>
      </c>
      <c r="G35" s="32">
        <v>23.05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45345</v>
      </c>
      <c r="B36" s="32">
        <v>512441</v>
      </c>
      <c r="C36" s="31" t="s">
        <v>1047</v>
      </c>
      <c r="D36" s="31" t="s">
        <v>858</v>
      </c>
      <c r="E36" s="31" t="s">
        <v>562</v>
      </c>
      <c r="F36" s="84">
        <v>223842</v>
      </c>
      <c r="G36" s="32">
        <v>13.91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45345</v>
      </c>
      <c r="B37" s="32">
        <v>512441</v>
      </c>
      <c r="C37" s="31" t="s">
        <v>1047</v>
      </c>
      <c r="D37" s="31" t="s">
        <v>1174</v>
      </c>
      <c r="E37" s="31" t="s">
        <v>562</v>
      </c>
      <c r="F37" s="84">
        <v>88075</v>
      </c>
      <c r="G37" s="32">
        <v>13.91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45345</v>
      </c>
      <c r="B38" s="32">
        <v>512441</v>
      </c>
      <c r="C38" s="31" t="s">
        <v>1047</v>
      </c>
      <c r="D38" s="31" t="s">
        <v>1174</v>
      </c>
      <c r="E38" s="31" t="s">
        <v>561</v>
      </c>
      <c r="F38" s="84">
        <v>250000</v>
      </c>
      <c r="G38" s="32">
        <v>13.91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45345</v>
      </c>
      <c r="B39" s="32">
        <v>535917</v>
      </c>
      <c r="C39" s="31" t="s">
        <v>1175</v>
      </c>
      <c r="D39" s="31" t="s">
        <v>1176</v>
      </c>
      <c r="E39" s="31" t="s">
        <v>561</v>
      </c>
      <c r="F39" s="84">
        <v>12000</v>
      </c>
      <c r="G39" s="32">
        <v>9.31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45345</v>
      </c>
      <c r="B40" s="32">
        <v>535917</v>
      </c>
      <c r="C40" s="31" t="s">
        <v>1175</v>
      </c>
      <c r="D40" s="31" t="s">
        <v>1176</v>
      </c>
      <c r="E40" s="31" t="s">
        <v>562</v>
      </c>
      <c r="F40" s="84">
        <v>60000</v>
      </c>
      <c r="G40" s="32">
        <v>8.91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45345</v>
      </c>
      <c r="B41" s="32">
        <v>544108</v>
      </c>
      <c r="C41" s="31" t="s">
        <v>1079</v>
      </c>
      <c r="D41" s="31" t="s">
        <v>1097</v>
      </c>
      <c r="E41" s="31" t="s">
        <v>562</v>
      </c>
      <c r="F41" s="84">
        <v>16800</v>
      </c>
      <c r="G41" s="32">
        <v>141.44999999999999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45345</v>
      </c>
      <c r="B42" s="32">
        <v>543806</v>
      </c>
      <c r="C42" s="31" t="s">
        <v>1177</v>
      </c>
      <c r="D42" s="31" t="s">
        <v>1178</v>
      </c>
      <c r="E42" s="31" t="s">
        <v>561</v>
      </c>
      <c r="F42" s="84">
        <v>28000</v>
      </c>
      <c r="G42" s="32">
        <v>71.209999999999994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45345</v>
      </c>
      <c r="B43" s="32">
        <v>543806</v>
      </c>
      <c r="C43" s="31" t="s">
        <v>1177</v>
      </c>
      <c r="D43" s="31" t="s">
        <v>1178</v>
      </c>
      <c r="E43" s="31" t="s">
        <v>562</v>
      </c>
      <c r="F43" s="84">
        <v>28000</v>
      </c>
      <c r="G43" s="32">
        <v>71.81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45345</v>
      </c>
      <c r="B44" s="32">
        <v>543286</v>
      </c>
      <c r="C44" s="31" t="s">
        <v>1179</v>
      </c>
      <c r="D44" s="31" t="s">
        <v>1180</v>
      </c>
      <c r="E44" s="31" t="s">
        <v>561</v>
      </c>
      <c r="F44" s="84">
        <v>84000</v>
      </c>
      <c r="G44" s="32">
        <v>17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45345</v>
      </c>
      <c r="B45" s="32">
        <v>543286</v>
      </c>
      <c r="C45" s="31" t="s">
        <v>1179</v>
      </c>
      <c r="D45" s="31" t="s">
        <v>1181</v>
      </c>
      <c r="E45" s="31" t="s">
        <v>562</v>
      </c>
      <c r="F45" s="84">
        <v>84000</v>
      </c>
      <c r="G45" s="32">
        <v>17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45345</v>
      </c>
      <c r="B46" s="32">
        <v>511131</v>
      </c>
      <c r="C46" s="31" t="s">
        <v>1182</v>
      </c>
      <c r="D46" s="31" t="s">
        <v>858</v>
      </c>
      <c r="E46" s="31" t="s">
        <v>562</v>
      </c>
      <c r="F46" s="84">
        <v>73835</v>
      </c>
      <c r="G46" s="32">
        <v>16.82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45345</v>
      </c>
      <c r="B47" s="32">
        <v>511131</v>
      </c>
      <c r="C47" s="31" t="s">
        <v>1182</v>
      </c>
      <c r="D47" s="31" t="s">
        <v>1183</v>
      </c>
      <c r="E47" s="31" t="s">
        <v>561</v>
      </c>
      <c r="F47" s="84">
        <v>85653</v>
      </c>
      <c r="G47" s="32">
        <v>16.79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45345</v>
      </c>
      <c r="B48" s="32">
        <v>590068</v>
      </c>
      <c r="C48" s="31" t="s">
        <v>1113</v>
      </c>
      <c r="D48" s="31" t="s">
        <v>1184</v>
      </c>
      <c r="E48" s="31" t="s">
        <v>561</v>
      </c>
      <c r="F48" s="84">
        <v>32515</v>
      </c>
      <c r="G48" s="32">
        <v>95.36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45345</v>
      </c>
      <c r="B49" s="32">
        <v>590068</v>
      </c>
      <c r="C49" s="31" t="s">
        <v>1113</v>
      </c>
      <c r="D49" s="31" t="s">
        <v>1184</v>
      </c>
      <c r="E49" s="31" t="s">
        <v>562</v>
      </c>
      <c r="F49" s="84">
        <v>3513</v>
      </c>
      <c r="G49" s="32">
        <v>94.83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45345</v>
      </c>
      <c r="B50" s="32">
        <v>590068</v>
      </c>
      <c r="C50" s="31" t="s">
        <v>1113</v>
      </c>
      <c r="D50" s="31" t="s">
        <v>1185</v>
      </c>
      <c r="E50" s="31" t="s">
        <v>561</v>
      </c>
      <c r="F50" s="84">
        <v>2089</v>
      </c>
      <c r="G50" s="32">
        <v>94.76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45345</v>
      </c>
      <c r="B51" s="32">
        <v>590068</v>
      </c>
      <c r="C51" s="31" t="s">
        <v>1113</v>
      </c>
      <c r="D51" s="31" t="s">
        <v>1185</v>
      </c>
      <c r="E51" s="31" t="s">
        <v>562</v>
      </c>
      <c r="F51" s="84">
        <v>84136</v>
      </c>
      <c r="G51" s="32">
        <v>95.44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45345</v>
      </c>
      <c r="B52" s="32">
        <v>590068</v>
      </c>
      <c r="C52" s="31" t="s">
        <v>1113</v>
      </c>
      <c r="D52" s="31" t="s">
        <v>1115</v>
      </c>
      <c r="E52" s="31" t="s">
        <v>561</v>
      </c>
      <c r="F52" s="84">
        <v>15010</v>
      </c>
      <c r="G52" s="321">
        <v>95.49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45345</v>
      </c>
      <c r="B53" s="32">
        <v>590068</v>
      </c>
      <c r="C53" s="31" t="s">
        <v>1113</v>
      </c>
      <c r="D53" s="31" t="s">
        <v>1115</v>
      </c>
      <c r="E53" s="31" t="s">
        <v>562</v>
      </c>
      <c r="F53" s="84">
        <v>49048</v>
      </c>
      <c r="G53" s="321">
        <v>95.47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45345</v>
      </c>
      <c r="B54" s="32">
        <v>590068</v>
      </c>
      <c r="C54" s="31" t="s">
        <v>1113</v>
      </c>
      <c r="D54" s="31" t="s">
        <v>1186</v>
      </c>
      <c r="E54" s="31" t="s">
        <v>561</v>
      </c>
      <c r="F54" s="84">
        <v>33000</v>
      </c>
      <c r="G54" s="32">
        <v>95.49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45345</v>
      </c>
      <c r="B55" s="32">
        <v>532924</v>
      </c>
      <c r="C55" s="31" t="s">
        <v>1187</v>
      </c>
      <c r="D55" s="31" t="s">
        <v>1188</v>
      </c>
      <c r="E55" s="31" t="s">
        <v>562</v>
      </c>
      <c r="F55" s="84">
        <v>1520088</v>
      </c>
      <c r="G55" s="32">
        <v>487.81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45345</v>
      </c>
      <c r="B56" s="32">
        <v>532924</v>
      </c>
      <c r="C56" s="31" t="s">
        <v>1187</v>
      </c>
      <c r="D56" s="31" t="s">
        <v>1189</v>
      </c>
      <c r="E56" s="31" t="s">
        <v>561</v>
      </c>
      <c r="F56" s="84">
        <v>409834</v>
      </c>
      <c r="G56" s="32">
        <v>487.5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45345</v>
      </c>
      <c r="B57" s="32">
        <v>539938</v>
      </c>
      <c r="C57" s="31" t="s">
        <v>1098</v>
      </c>
      <c r="D57" s="31" t="s">
        <v>1100</v>
      </c>
      <c r="E57" s="31" t="s">
        <v>561</v>
      </c>
      <c r="F57" s="84">
        <v>90000</v>
      </c>
      <c r="G57" s="32">
        <v>68.95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45345</v>
      </c>
      <c r="B58" s="32">
        <v>539938</v>
      </c>
      <c r="C58" s="31" t="s">
        <v>1098</v>
      </c>
      <c r="D58" s="31" t="s">
        <v>1099</v>
      </c>
      <c r="E58" s="31" t="s">
        <v>562</v>
      </c>
      <c r="F58" s="84">
        <v>130000</v>
      </c>
      <c r="G58" s="32">
        <v>68.83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45345</v>
      </c>
      <c r="B59" s="32">
        <v>530557</v>
      </c>
      <c r="C59" s="31" t="s">
        <v>1013</v>
      </c>
      <c r="D59" s="31" t="s">
        <v>1014</v>
      </c>
      <c r="E59" s="31" t="s">
        <v>561</v>
      </c>
      <c r="F59" s="84">
        <v>9984937</v>
      </c>
      <c r="G59" s="32">
        <v>0.91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45345</v>
      </c>
      <c r="B60" s="32">
        <v>530557</v>
      </c>
      <c r="C60" s="31" t="s">
        <v>1013</v>
      </c>
      <c r="D60" s="31" t="s">
        <v>1014</v>
      </c>
      <c r="E60" s="31" t="s">
        <v>562</v>
      </c>
      <c r="F60" s="84">
        <v>9141001</v>
      </c>
      <c r="G60" s="32">
        <v>0.91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45345</v>
      </c>
      <c r="B61" s="32">
        <v>514324</v>
      </c>
      <c r="C61" s="31" t="s">
        <v>1190</v>
      </c>
      <c r="D61" s="31" t="s">
        <v>1191</v>
      </c>
      <c r="E61" s="31" t="s">
        <v>562</v>
      </c>
      <c r="F61" s="84">
        <v>30000</v>
      </c>
      <c r="G61" s="32">
        <v>158.1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45345</v>
      </c>
      <c r="B62" s="32">
        <v>514324</v>
      </c>
      <c r="C62" s="31" t="s">
        <v>1190</v>
      </c>
      <c r="D62" s="31" t="s">
        <v>1192</v>
      </c>
      <c r="E62" s="31" t="s">
        <v>561</v>
      </c>
      <c r="F62" s="84">
        <v>37500</v>
      </c>
      <c r="G62" s="32">
        <v>158.1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45345</v>
      </c>
      <c r="B63" s="32">
        <v>531254</v>
      </c>
      <c r="C63" s="31" t="s">
        <v>1193</v>
      </c>
      <c r="D63" s="31" t="s">
        <v>1194</v>
      </c>
      <c r="E63" s="31" t="s">
        <v>561</v>
      </c>
      <c r="F63" s="84">
        <v>60020</v>
      </c>
      <c r="G63" s="32">
        <v>94.16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45345</v>
      </c>
      <c r="B64" s="32">
        <v>531254</v>
      </c>
      <c r="C64" s="31" t="s">
        <v>1193</v>
      </c>
      <c r="D64" s="31" t="s">
        <v>1194</v>
      </c>
      <c r="E64" s="31" t="s">
        <v>562</v>
      </c>
      <c r="F64" s="84">
        <v>306</v>
      </c>
      <c r="G64" s="32">
        <v>95.43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45345</v>
      </c>
      <c r="B65" s="32">
        <v>531254</v>
      </c>
      <c r="C65" s="31" t="s">
        <v>1193</v>
      </c>
      <c r="D65" s="31" t="s">
        <v>1195</v>
      </c>
      <c r="E65" s="31" t="s">
        <v>562</v>
      </c>
      <c r="F65" s="84">
        <v>61000</v>
      </c>
      <c r="G65" s="32">
        <v>94.15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45345</v>
      </c>
      <c r="B66" s="32">
        <v>543637</v>
      </c>
      <c r="C66" s="31" t="s">
        <v>1101</v>
      </c>
      <c r="D66" s="31" t="s">
        <v>1102</v>
      </c>
      <c r="E66" s="31" t="s">
        <v>562</v>
      </c>
      <c r="F66" s="84">
        <v>158400</v>
      </c>
      <c r="G66" s="32">
        <v>27.5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45345</v>
      </c>
      <c r="B67" s="32">
        <v>531280</v>
      </c>
      <c r="C67" s="31" t="s">
        <v>1196</v>
      </c>
      <c r="D67" s="31" t="s">
        <v>1197</v>
      </c>
      <c r="E67" s="31" t="s">
        <v>562</v>
      </c>
      <c r="F67" s="84">
        <v>33081</v>
      </c>
      <c r="G67" s="32">
        <v>8.26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45345</v>
      </c>
      <c r="B68" s="32">
        <v>526773</v>
      </c>
      <c r="C68" s="31" t="s">
        <v>1198</v>
      </c>
      <c r="D68" s="31" t="s">
        <v>1109</v>
      </c>
      <c r="E68" s="31" t="s">
        <v>561</v>
      </c>
      <c r="F68" s="84">
        <v>2500000</v>
      </c>
      <c r="G68" s="32">
        <v>11.29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45345</v>
      </c>
      <c r="B69" s="32">
        <v>519191</v>
      </c>
      <c r="C69" s="31" t="s">
        <v>1199</v>
      </c>
      <c r="D69" s="31" t="s">
        <v>1200</v>
      </c>
      <c r="E69" s="31" t="s">
        <v>562</v>
      </c>
      <c r="F69" s="84">
        <v>53000</v>
      </c>
      <c r="G69" s="32">
        <v>10.82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45345</v>
      </c>
      <c r="B70" s="32">
        <v>526492</v>
      </c>
      <c r="C70" s="31" t="s">
        <v>1103</v>
      </c>
      <c r="D70" s="31" t="s">
        <v>1104</v>
      </c>
      <c r="E70" s="31" t="s">
        <v>562</v>
      </c>
      <c r="F70" s="84">
        <v>49728</v>
      </c>
      <c r="G70" s="32">
        <v>205.94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45345</v>
      </c>
      <c r="B71" s="32">
        <v>538875</v>
      </c>
      <c r="C71" s="31" t="s">
        <v>1201</v>
      </c>
      <c r="D71" s="31" t="s">
        <v>1202</v>
      </c>
      <c r="E71" s="31" t="s">
        <v>561</v>
      </c>
      <c r="F71" s="84">
        <v>60000</v>
      </c>
      <c r="G71" s="32">
        <v>14.98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45345</v>
      </c>
      <c r="B72" s="32">
        <v>538975</v>
      </c>
      <c r="C72" s="31" t="s">
        <v>987</v>
      </c>
      <c r="D72" s="31" t="s">
        <v>858</v>
      </c>
      <c r="E72" s="31" t="s">
        <v>562</v>
      </c>
      <c r="F72" s="84">
        <v>8707691</v>
      </c>
      <c r="G72" s="32">
        <v>0.38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45345</v>
      </c>
      <c r="B73" s="32">
        <v>538975</v>
      </c>
      <c r="C73" s="31" t="s">
        <v>987</v>
      </c>
      <c r="D73" s="31" t="s">
        <v>1105</v>
      </c>
      <c r="E73" s="31" t="s">
        <v>562</v>
      </c>
      <c r="F73" s="84">
        <v>14500000</v>
      </c>
      <c r="G73" s="32">
        <v>0.38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45345</v>
      </c>
      <c r="B74" s="32">
        <v>538923</v>
      </c>
      <c r="C74" s="31" t="s">
        <v>1203</v>
      </c>
      <c r="D74" s="31" t="s">
        <v>1204</v>
      </c>
      <c r="E74" s="31" t="s">
        <v>561</v>
      </c>
      <c r="F74" s="84">
        <v>30676</v>
      </c>
      <c r="G74" s="32">
        <v>56.35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45345</v>
      </c>
      <c r="B75" s="32">
        <v>533166</v>
      </c>
      <c r="C75" s="31" t="s">
        <v>1119</v>
      </c>
      <c r="D75" s="31" t="s">
        <v>1081</v>
      </c>
      <c r="E75" s="31" t="s">
        <v>562</v>
      </c>
      <c r="F75" s="84">
        <v>3648053</v>
      </c>
      <c r="G75" s="32">
        <v>3.72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45345</v>
      </c>
      <c r="B76" s="32">
        <v>533166</v>
      </c>
      <c r="C76" s="31" t="s">
        <v>1119</v>
      </c>
      <c r="D76" s="31" t="s">
        <v>1081</v>
      </c>
      <c r="E76" s="31" t="s">
        <v>561</v>
      </c>
      <c r="F76" s="84">
        <v>1945330</v>
      </c>
      <c r="G76" s="32">
        <v>3.77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45345</v>
      </c>
      <c r="B77" s="32">
        <v>532869</v>
      </c>
      <c r="C77" s="31" t="s">
        <v>1123</v>
      </c>
      <c r="D77" s="31" t="s">
        <v>1185</v>
      </c>
      <c r="E77" s="31" t="s">
        <v>561</v>
      </c>
      <c r="F77" s="84">
        <v>52985</v>
      </c>
      <c r="G77" s="32">
        <v>130.01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45345</v>
      </c>
      <c r="B78" s="32">
        <v>532869</v>
      </c>
      <c r="C78" s="31" t="s">
        <v>1123</v>
      </c>
      <c r="D78" s="31" t="s">
        <v>1185</v>
      </c>
      <c r="E78" s="31" t="s">
        <v>562</v>
      </c>
      <c r="F78" s="84">
        <v>113262</v>
      </c>
      <c r="G78" s="32">
        <v>130.79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45345</v>
      </c>
      <c r="B79" s="32">
        <v>532869</v>
      </c>
      <c r="C79" s="31" t="s">
        <v>1123</v>
      </c>
      <c r="D79" s="31" t="s">
        <v>858</v>
      </c>
      <c r="E79" s="31" t="s">
        <v>562</v>
      </c>
      <c r="F79" s="84">
        <v>133615</v>
      </c>
      <c r="G79" s="32">
        <v>132.4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45345</v>
      </c>
      <c r="B80" s="32">
        <v>532869</v>
      </c>
      <c r="C80" s="31" t="s">
        <v>1123</v>
      </c>
      <c r="D80" s="31" t="s">
        <v>858</v>
      </c>
      <c r="E80" s="31" t="s">
        <v>561</v>
      </c>
      <c r="F80" s="84">
        <v>83615</v>
      </c>
      <c r="G80" s="32">
        <v>129.72999999999999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45345</v>
      </c>
      <c r="B81" s="32">
        <v>539310</v>
      </c>
      <c r="C81" s="31" t="s">
        <v>1205</v>
      </c>
      <c r="D81" s="31" t="s">
        <v>1206</v>
      </c>
      <c r="E81" s="31" t="s">
        <v>561</v>
      </c>
      <c r="F81" s="84">
        <v>183033</v>
      </c>
      <c r="G81" s="32">
        <v>97.07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45345</v>
      </c>
      <c r="B82" s="32">
        <v>539310</v>
      </c>
      <c r="C82" s="31" t="s">
        <v>1205</v>
      </c>
      <c r="D82" s="31" t="s">
        <v>1207</v>
      </c>
      <c r="E82" s="31" t="s">
        <v>561</v>
      </c>
      <c r="F82" s="84">
        <v>190045</v>
      </c>
      <c r="G82" s="32">
        <v>94.99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45345</v>
      </c>
      <c r="B83" s="32">
        <v>539310</v>
      </c>
      <c r="C83" s="31" t="s">
        <v>1205</v>
      </c>
      <c r="D83" s="31" t="s">
        <v>1207</v>
      </c>
      <c r="E83" s="31" t="s">
        <v>562</v>
      </c>
      <c r="F83" s="84">
        <v>190045</v>
      </c>
      <c r="G83" s="32">
        <v>95.04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45345</v>
      </c>
      <c r="B84" s="32">
        <v>539310</v>
      </c>
      <c r="C84" s="31" t="s">
        <v>1205</v>
      </c>
      <c r="D84" s="31" t="s">
        <v>1208</v>
      </c>
      <c r="E84" s="31" t="s">
        <v>562</v>
      </c>
      <c r="F84" s="84">
        <v>501162</v>
      </c>
      <c r="G84" s="32">
        <v>96.5</v>
      </c>
      <c r="H84" s="32" t="s">
        <v>332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45345</v>
      </c>
      <c r="B85" s="32">
        <v>539310</v>
      </c>
      <c r="C85" s="31" t="s">
        <v>1205</v>
      </c>
      <c r="D85" s="31" t="s">
        <v>1208</v>
      </c>
      <c r="E85" s="31" t="s">
        <v>561</v>
      </c>
      <c r="F85" s="84">
        <v>431211</v>
      </c>
      <c r="G85" s="32">
        <v>95.29</v>
      </c>
      <c r="H85" s="32" t="s">
        <v>332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45345</v>
      </c>
      <c r="B86" s="32">
        <v>511523</v>
      </c>
      <c r="C86" s="31" t="s">
        <v>1106</v>
      </c>
      <c r="D86" s="31" t="s">
        <v>1209</v>
      </c>
      <c r="E86" s="31" t="s">
        <v>562</v>
      </c>
      <c r="F86" s="84">
        <v>149738</v>
      </c>
      <c r="G86" s="32">
        <v>29.81</v>
      </c>
      <c r="H86" s="32" t="s">
        <v>332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45345</v>
      </c>
      <c r="B87" s="32">
        <v>511523</v>
      </c>
      <c r="C87" s="31" t="s">
        <v>1106</v>
      </c>
      <c r="D87" s="31" t="s">
        <v>1209</v>
      </c>
      <c r="E87" s="31" t="s">
        <v>561</v>
      </c>
      <c r="F87" s="84">
        <v>149738</v>
      </c>
      <c r="G87" s="32">
        <v>29.52</v>
      </c>
      <c r="H87" s="32" t="s">
        <v>332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45345</v>
      </c>
      <c r="B88" s="32">
        <v>511523</v>
      </c>
      <c r="C88" s="31" t="s">
        <v>1106</v>
      </c>
      <c r="D88" s="31" t="s">
        <v>1210</v>
      </c>
      <c r="E88" s="31" t="s">
        <v>562</v>
      </c>
      <c r="F88" s="84">
        <v>500000</v>
      </c>
      <c r="G88" s="32">
        <v>27.31</v>
      </c>
      <c r="H88" s="32" t="s">
        <v>332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45345</v>
      </c>
      <c r="B89" s="32">
        <v>511523</v>
      </c>
      <c r="C89" s="31" t="s">
        <v>1106</v>
      </c>
      <c r="D89" s="31" t="s">
        <v>1108</v>
      </c>
      <c r="E89" s="31" t="s">
        <v>561</v>
      </c>
      <c r="F89" s="84">
        <v>125000</v>
      </c>
      <c r="G89" s="32">
        <v>28.68</v>
      </c>
      <c r="H89" s="32" t="s">
        <v>332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45345</v>
      </c>
      <c r="B90" s="32">
        <v>511523</v>
      </c>
      <c r="C90" s="31" t="s">
        <v>1106</v>
      </c>
      <c r="D90" s="31" t="s">
        <v>1108</v>
      </c>
      <c r="E90" s="31" t="s">
        <v>562</v>
      </c>
      <c r="F90" s="84">
        <v>125000</v>
      </c>
      <c r="G90" s="32">
        <v>29.11</v>
      </c>
      <c r="H90" s="32" t="s">
        <v>332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45345</v>
      </c>
      <c r="B91" s="32">
        <v>511523</v>
      </c>
      <c r="C91" s="31" t="s">
        <v>1106</v>
      </c>
      <c r="D91" s="31" t="s">
        <v>1211</v>
      </c>
      <c r="E91" s="31" t="s">
        <v>562</v>
      </c>
      <c r="F91" s="84">
        <v>105319</v>
      </c>
      <c r="G91" s="32">
        <v>28.99</v>
      </c>
      <c r="H91" s="32" t="s">
        <v>332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45345</v>
      </c>
      <c r="B92" s="32">
        <v>511523</v>
      </c>
      <c r="C92" s="31" t="s">
        <v>1106</v>
      </c>
      <c r="D92" s="31" t="s">
        <v>1211</v>
      </c>
      <c r="E92" s="31" t="s">
        <v>561</v>
      </c>
      <c r="F92" s="84">
        <v>105319</v>
      </c>
      <c r="G92" s="32">
        <v>28.71</v>
      </c>
      <c r="H92" s="32" t="s">
        <v>332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45345</v>
      </c>
      <c r="B93" s="32">
        <v>511523</v>
      </c>
      <c r="C93" s="31" t="s">
        <v>1106</v>
      </c>
      <c r="D93" s="31" t="s">
        <v>1212</v>
      </c>
      <c r="E93" s="31" t="s">
        <v>561</v>
      </c>
      <c r="F93" s="84">
        <v>107000</v>
      </c>
      <c r="G93" s="32">
        <v>28.91</v>
      </c>
      <c r="H93" s="32" t="s">
        <v>332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45345</v>
      </c>
      <c r="B94" s="32">
        <v>511523</v>
      </c>
      <c r="C94" s="31" t="s">
        <v>1106</v>
      </c>
      <c r="D94" s="31" t="s">
        <v>1109</v>
      </c>
      <c r="E94" s="31" t="s">
        <v>561</v>
      </c>
      <c r="F94" s="84">
        <v>100000</v>
      </c>
      <c r="G94" s="32">
        <v>28.78</v>
      </c>
      <c r="H94" s="32" t="s">
        <v>332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45345</v>
      </c>
      <c r="B95" s="32">
        <v>511523</v>
      </c>
      <c r="C95" s="31" t="s">
        <v>1106</v>
      </c>
      <c r="D95" s="31" t="s">
        <v>1109</v>
      </c>
      <c r="E95" s="31" t="s">
        <v>562</v>
      </c>
      <c r="F95" s="84">
        <v>100000</v>
      </c>
      <c r="G95" s="32">
        <v>28.19</v>
      </c>
      <c r="H95" s="32" t="s">
        <v>332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45345</v>
      </c>
      <c r="B96" s="32">
        <v>511523</v>
      </c>
      <c r="C96" s="31" t="s">
        <v>1106</v>
      </c>
      <c r="D96" s="31" t="s">
        <v>1213</v>
      </c>
      <c r="E96" s="31" t="s">
        <v>562</v>
      </c>
      <c r="F96" s="84">
        <v>187000</v>
      </c>
      <c r="G96" s="32">
        <v>28.05</v>
      </c>
      <c r="H96" s="32" t="s">
        <v>332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45345</v>
      </c>
      <c r="B97" s="32">
        <v>511523</v>
      </c>
      <c r="C97" s="31" t="s">
        <v>1106</v>
      </c>
      <c r="D97" s="31" t="s">
        <v>1213</v>
      </c>
      <c r="E97" s="31" t="s">
        <v>561</v>
      </c>
      <c r="F97" s="84">
        <v>187000</v>
      </c>
      <c r="G97" s="32">
        <v>27.22</v>
      </c>
      <c r="H97" s="32" t="s">
        <v>332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45345</v>
      </c>
      <c r="B98" s="32">
        <v>542654</v>
      </c>
      <c r="C98" s="31" t="s">
        <v>1214</v>
      </c>
      <c r="D98" s="31" t="s">
        <v>1215</v>
      </c>
      <c r="E98" s="31" t="s">
        <v>562</v>
      </c>
      <c r="F98" s="84">
        <v>70000</v>
      </c>
      <c r="G98" s="32">
        <v>37.82</v>
      </c>
      <c r="H98" s="32" t="s">
        <v>332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45345</v>
      </c>
      <c r="B99" s="32" t="s">
        <v>1216</v>
      </c>
      <c r="C99" s="31" t="s">
        <v>1217</v>
      </c>
      <c r="D99" s="31" t="s">
        <v>1218</v>
      </c>
      <c r="E99" s="31" t="s">
        <v>561</v>
      </c>
      <c r="F99" s="84">
        <v>250000</v>
      </c>
      <c r="G99" s="32">
        <v>1075</v>
      </c>
      <c r="H99" s="32" t="s">
        <v>844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45345</v>
      </c>
      <c r="B100" s="32" t="s">
        <v>1219</v>
      </c>
      <c r="C100" s="31" t="s">
        <v>1220</v>
      </c>
      <c r="D100" s="31" t="s">
        <v>1221</v>
      </c>
      <c r="E100" s="31" t="s">
        <v>561</v>
      </c>
      <c r="F100" s="84">
        <v>286400</v>
      </c>
      <c r="G100" s="32">
        <v>91.25</v>
      </c>
      <c r="H100" s="32" t="s">
        <v>844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45345</v>
      </c>
      <c r="B101" s="32" t="s">
        <v>1219</v>
      </c>
      <c r="C101" s="31" t="s">
        <v>1220</v>
      </c>
      <c r="D101" s="31" t="s">
        <v>1222</v>
      </c>
      <c r="E101" s="31" t="s">
        <v>561</v>
      </c>
      <c r="F101" s="84">
        <v>160000</v>
      </c>
      <c r="G101" s="32">
        <v>91</v>
      </c>
      <c r="H101" s="32" t="s">
        <v>844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45345</v>
      </c>
      <c r="B102" s="32" t="s">
        <v>1219</v>
      </c>
      <c r="C102" s="31" t="s">
        <v>1220</v>
      </c>
      <c r="D102" s="31" t="s">
        <v>1223</v>
      </c>
      <c r="E102" s="31" t="s">
        <v>561</v>
      </c>
      <c r="F102" s="84">
        <v>182400</v>
      </c>
      <c r="G102" s="32">
        <v>91.48</v>
      </c>
      <c r="H102" s="32" t="s">
        <v>844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45345</v>
      </c>
      <c r="B103" s="32" t="s">
        <v>1219</v>
      </c>
      <c r="C103" s="31" t="s">
        <v>1220</v>
      </c>
      <c r="D103" s="31" t="s">
        <v>1224</v>
      </c>
      <c r="E103" s="31" t="s">
        <v>561</v>
      </c>
      <c r="F103" s="84">
        <v>124800</v>
      </c>
      <c r="G103" s="32">
        <v>91.82</v>
      </c>
      <c r="H103" s="32" t="s">
        <v>844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45345</v>
      </c>
      <c r="B104" s="32" t="s">
        <v>1059</v>
      </c>
      <c r="C104" s="31" t="s">
        <v>1060</v>
      </c>
      <c r="D104" s="31" t="s">
        <v>860</v>
      </c>
      <c r="E104" s="31" t="s">
        <v>561</v>
      </c>
      <c r="F104" s="84">
        <v>422061</v>
      </c>
      <c r="G104" s="32">
        <v>90.39</v>
      </c>
      <c r="H104" s="32" t="s">
        <v>844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45345</v>
      </c>
      <c r="B105" s="32" t="s">
        <v>1059</v>
      </c>
      <c r="C105" s="31" t="s">
        <v>1060</v>
      </c>
      <c r="D105" s="31" t="s">
        <v>990</v>
      </c>
      <c r="E105" s="31" t="s">
        <v>561</v>
      </c>
      <c r="F105" s="84">
        <v>387453</v>
      </c>
      <c r="G105" s="32">
        <v>88.34</v>
      </c>
      <c r="H105" s="32" t="s">
        <v>844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45345</v>
      </c>
      <c r="B106" s="32" t="s">
        <v>1059</v>
      </c>
      <c r="C106" s="31" t="s">
        <v>1060</v>
      </c>
      <c r="D106" s="31" t="s">
        <v>1225</v>
      </c>
      <c r="E106" s="31" t="s">
        <v>561</v>
      </c>
      <c r="F106" s="84">
        <v>336749</v>
      </c>
      <c r="G106" s="32">
        <v>91.59</v>
      </c>
      <c r="H106" s="32" t="s">
        <v>844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45345</v>
      </c>
      <c r="B107" s="32" t="s">
        <v>1226</v>
      </c>
      <c r="C107" s="31" t="s">
        <v>1227</v>
      </c>
      <c r="D107" s="31" t="s">
        <v>1228</v>
      </c>
      <c r="E107" s="31" t="s">
        <v>561</v>
      </c>
      <c r="F107" s="84">
        <v>66000</v>
      </c>
      <c r="G107" s="32">
        <v>11.36</v>
      </c>
      <c r="H107" s="32" t="s">
        <v>844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45345</v>
      </c>
      <c r="B108" s="32" t="s">
        <v>1110</v>
      </c>
      <c r="C108" s="31" t="s">
        <v>1111</v>
      </c>
      <c r="D108" s="31" t="s">
        <v>1112</v>
      </c>
      <c r="E108" s="31" t="s">
        <v>561</v>
      </c>
      <c r="F108" s="84">
        <v>292000</v>
      </c>
      <c r="G108" s="32">
        <v>77.77</v>
      </c>
      <c r="H108" s="32" t="s">
        <v>844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45345</v>
      </c>
      <c r="B109" s="32" t="s">
        <v>1110</v>
      </c>
      <c r="C109" s="31" t="s">
        <v>1111</v>
      </c>
      <c r="D109" s="31" t="s">
        <v>1229</v>
      </c>
      <c r="E109" s="31" t="s">
        <v>561</v>
      </c>
      <c r="F109" s="84">
        <v>305000</v>
      </c>
      <c r="G109" s="32">
        <v>77.5</v>
      </c>
      <c r="H109" s="32" t="s">
        <v>844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45345</v>
      </c>
      <c r="B110" s="32" t="s">
        <v>991</v>
      </c>
      <c r="C110" s="31" t="s">
        <v>992</v>
      </c>
      <c r="D110" s="31" t="s">
        <v>1225</v>
      </c>
      <c r="E110" s="31" t="s">
        <v>561</v>
      </c>
      <c r="F110" s="84">
        <v>603994</v>
      </c>
      <c r="G110" s="32">
        <v>23.82</v>
      </c>
      <c r="H110" s="32" t="s">
        <v>844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45345</v>
      </c>
      <c r="B111" s="32" t="s">
        <v>137</v>
      </c>
      <c r="C111" s="31" t="s">
        <v>1230</v>
      </c>
      <c r="D111" s="31" t="s">
        <v>563</v>
      </c>
      <c r="E111" s="31" t="s">
        <v>561</v>
      </c>
      <c r="F111" s="84">
        <v>2817045</v>
      </c>
      <c r="G111" s="32">
        <v>198.47</v>
      </c>
      <c r="H111" s="32" t="s">
        <v>844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45345</v>
      </c>
      <c r="B112" s="32" t="s">
        <v>141</v>
      </c>
      <c r="C112" s="31" t="s">
        <v>1231</v>
      </c>
      <c r="D112" s="31" t="s">
        <v>860</v>
      </c>
      <c r="E112" s="31" t="s">
        <v>561</v>
      </c>
      <c r="F112" s="84">
        <v>261694810</v>
      </c>
      <c r="G112" s="32">
        <v>17.75</v>
      </c>
      <c r="H112" s="32" t="s">
        <v>844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45345</v>
      </c>
      <c r="B113" s="32" t="s">
        <v>1232</v>
      </c>
      <c r="C113" s="31" t="s">
        <v>1233</v>
      </c>
      <c r="D113" s="31" t="s">
        <v>1234</v>
      </c>
      <c r="E113" s="31" t="s">
        <v>561</v>
      </c>
      <c r="F113" s="84">
        <v>66000</v>
      </c>
      <c r="G113" s="32">
        <v>282.25</v>
      </c>
      <c r="H113" s="32" t="s">
        <v>844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45345</v>
      </c>
      <c r="B114" s="32" t="s">
        <v>1232</v>
      </c>
      <c r="C114" s="31" t="s">
        <v>1233</v>
      </c>
      <c r="D114" s="31" t="s">
        <v>1235</v>
      </c>
      <c r="E114" s="31" t="s">
        <v>561</v>
      </c>
      <c r="F114" s="84">
        <v>45600</v>
      </c>
      <c r="G114" s="32">
        <v>281.18</v>
      </c>
      <c r="H114" s="32" t="s">
        <v>844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45345</v>
      </c>
      <c r="B115" s="32" t="s">
        <v>1232</v>
      </c>
      <c r="C115" s="31" t="s">
        <v>1233</v>
      </c>
      <c r="D115" s="31" t="s">
        <v>1080</v>
      </c>
      <c r="E115" s="31" t="s">
        <v>561</v>
      </c>
      <c r="F115" s="84">
        <v>96000</v>
      </c>
      <c r="G115" s="32">
        <v>270</v>
      </c>
      <c r="H115" s="32" t="s">
        <v>844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45345</v>
      </c>
      <c r="B116" s="32" t="s">
        <v>1236</v>
      </c>
      <c r="C116" s="31" t="s">
        <v>1237</v>
      </c>
      <c r="D116" s="31" t="s">
        <v>1238</v>
      </c>
      <c r="E116" s="31" t="s">
        <v>561</v>
      </c>
      <c r="F116" s="84">
        <v>208903</v>
      </c>
      <c r="G116" s="32">
        <v>140.33000000000001</v>
      </c>
      <c r="H116" s="32" t="s">
        <v>844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45345</v>
      </c>
      <c r="B117" s="32" t="s">
        <v>1239</v>
      </c>
      <c r="C117" s="31" t="s">
        <v>1240</v>
      </c>
      <c r="D117" s="31" t="s">
        <v>1080</v>
      </c>
      <c r="E117" s="31" t="s">
        <v>561</v>
      </c>
      <c r="F117" s="84">
        <v>16000024</v>
      </c>
      <c r="G117" s="32">
        <v>24.41</v>
      </c>
      <c r="H117" s="32" t="s">
        <v>844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45345</v>
      </c>
      <c r="B118" s="32" t="s">
        <v>1113</v>
      </c>
      <c r="C118" s="31" t="s">
        <v>1114</v>
      </c>
      <c r="D118" s="31" t="s">
        <v>1241</v>
      </c>
      <c r="E118" s="31" t="s">
        <v>561</v>
      </c>
      <c r="F118" s="84">
        <v>28987</v>
      </c>
      <c r="G118" s="32">
        <v>95.25</v>
      </c>
      <c r="H118" s="32" t="s">
        <v>844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45345</v>
      </c>
      <c r="B119" s="32" t="s">
        <v>1113</v>
      </c>
      <c r="C119" s="31" t="s">
        <v>1114</v>
      </c>
      <c r="D119" s="31" t="s">
        <v>1242</v>
      </c>
      <c r="E119" s="31" t="s">
        <v>561</v>
      </c>
      <c r="F119" s="84">
        <v>15000</v>
      </c>
      <c r="G119" s="32">
        <v>95.25</v>
      </c>
      <c r="H119" s="32" t="s">
        <v>844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45345</v>
      </c>
      <c r="B120" s="32" t="s">
        <v>1113</v>
      </c>
      <c r="C120" s="31" t="s">
        <v>1114</v>
      </c>
      <c r="D120" s="31" t="s">
        <v>1243</v>
      </c>
      <c r="E120" s="31" t="s">
        <v>561</v>
      </c>
      <c r="F120" s="84">
        <v>81899</v>
      </c>
      <c r="G120" s="32">
        <v>94.66</v>
      </c>
      <c r="H120" s="32" t="s">
        <v>844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45345</v>
      </c>
      <c r="B121" s="32" t="s">
        <v>1113</v>
      </c>
      <c r="C121" s="31" t="s">
        <v>1114</v>
      </c>
      <c r="D121" s="31" t="s">
        <v>1184</v>
      </c>
      <c r="E121" s="31" t="s">
        <v>561</v>
      </c>
      <c r="F121" s="84">
        <v>4513</v>
      </c>
      <c r="G121" s="32">
        <v>95.25</v>
      </c>
      <c r="H121" s="32" t="s">
        <v>844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45345</v>
      </c>
      <c r="B122" s="32" t="s">
        <v>1113</v>
      </c>
      <c r="C122" s="31" t="s">
        <v>1114</v>
      </c>
      <c r="D122" s="31" t="s">
        <v>1244</v>
      </c>
      <c r="E122" s="31" t="s">
        <v>561</v>
      </c>
      <c r="F122" s="84">
        <v>10000</v>
      </c>
      <c r="G122" s="32">
        <v>94.03</v>
      </c>
      <c r="H122" s="32" t="s">
        <v>844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45345</v>
      </c>
      <c r="B123" s="32" t="s">
        <v>1113</v>
      </c>
      <c r="C123" s="31" t="s">
        <v>1114</v>
      </c>
      <c r="D123" s="31" t="s">
        <v>1245</v>
      </c>
      <c r="E123" s="31" t="s">
        <v>561</v>
      </c>
      <c r="F123" s="84">
        <v>20000</v>
      </c>
      <c r="G123" s="32">
        <v>94.5</v>
      </c>
      <c r="H123" s="32" t="s">
        <v>844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45345</v>
      </c>
      <c r="B124" s="32" t="s">
        <v>1113</v>
      </c>
      <c r="C124" s="31" t="s">
        <v>1114</v>
      </c>
      <c r="D124" s="31" t="s">
        <v>1246</v>
      </c>
      <c r="E124" s="31" t="s">
        <v>561</v>
      </c>
      <c r="F124" s="84">
        <v>84136</v>
      </c>
      <c r="G124" s="32">
        <v>95.21</v>
      </c>
      <c r="H124" s="32" t="s">
        <v>844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45345</v>
      </c>
      <c r="B125" s="32" t="s">
        <v>1113</v>
      </c>
      <c r="C125" s="31" t="s">
        <v>1114</v>
      </c>
      <c r="D125" s="31" t="s">
        <v>1247</v>
      </c>
      <c r="E125" s="31" t="s">
        <v>561</v>
      </c>
      <c r="F125" s="84">
        <v>52879</v>
      </c>
      <c r="G125" s="32">
        <v>95.15</v>
      </c>
      <c r="H125" s="32" t="s">
        <v>844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45345</v>
      </c>
      <c r="B126" s="32" t="s">
        <v>1113</v>
      </c>
      <c r="C126" s="31" t="s">
        <v>1114</v>
      </c>
      <c r="D126" s="31" t="s">
        <v>1115</v>
      </c>
      <c r="E126" s="31" t="s">
        <v>561</v>
      </c>
      <c r="F126" s="84">
        <v>53898</v>
      </c>
      <c r="G126" s="32">
        <v>95.25</v>
      </c>
      <c r="H126" s="32" t="s">
        <v>844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45345</v>
      </c>
      <c r="B127" s="32" t="s">
        <v>1113</v>
      </c>
      <c r="C127" s="31" t="s">
        <v>1114</v>
      </c>
      <c r="D127" s="31" t="s">
        <v>1061</v>
      </c>
      <c r="E127" s="31" t="s">
        <v>561</v>
      </c>
      <c r="F127" s="84">
        <v>63141</v>
      </c>
      <c r="G127" s="32">
        <v>93.03</v>
      </c>
      <c r="H127" s="32" t="s">
        <v>844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45345</v>
      </c>
      <c r="B128" s="32" t="s">
        <v>1113</v>
      </c>
      <c r="C128" s="31" t="s">
        <v>1114</v>
      </c>
      <c r="D128" s="31" t="s">
        <v>1248</v>
      </c>
      <c r="E128" s="31" t="s">
        <v>561</v>
      </c>
      <c r="F128" s="84">
        <v>53654</v>
      </c>
      <c r="G128" s="32">
        <v>94.22</v>
      </c>
      <c r="H128" s="32" t="s">
        <v>844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45345</v>
      </c>
      <c r="B129" s="32" t="s">
        <v>1249</v>
      </c>
      <c r="C129" s="31" t="s">
        <v>1250</v>
      </c>
      <c r="D129" s="31" t="s">
        <v>1208</v>
      </c>
      <c r="E129" s="31" t="s">
        <v>561</v>
      </c>
      <c r="F129" s="84">
        <v>234000</v>
      </c>
      <c r="G129" s="32">
        <v>47.15</v>
      </c>
      <c r="H129" s="32" t="s">
        <v>844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45345</v>
      </c>
      <c r="B130" s="32" t="s">
        <v>1249</v>
      </c>
      <c r="C130" s="31" t="s">
        <v>1250</v>
      </c>
      <c r="D130" s="31" t="s">
        <v>1222</v>
      </c>
      <c r="E130" s="31" t="s">
        <v>561</v>
      </c>
      <c r="F130" s="84">
        <v>90000</v>
      </c>
      <c r="G130" s="32">
        <v>49.5</v>
      </c>
      <c r="H130" s="32" t="s">
        <v>844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45345</v>
      </c>
      <c r="B131" s="32" t="s">
        <v>1249</v>
      </c>
      <c r="C131" s="31" t="s">
        <v>1250</v>
      </c>
      <c r="D131" s="31" t="s">
        <v>1080</v>
      </c>
      <c r="E131" s="31" t="s">
        <v>561</v>
      </c>
      <c r="F131" s="84">
        <v>90000</v>
      </c>
      <c r="G131" s="32">
        <v>49.5</v>
      </c>
      <c r="H131" s="32" t="s">
        <v>844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5" customHeight="1">
      <c r="A132" s="83">
        <v>45345</v>
      </c>
      <c r="B132" s="32" t="s">
        <v>1249</v>
      </c>
      <c r="C132" s="31" t="s">
        <v>1250</v>
      </c>
      <c r="D132" s="31" t="s">
        <v>993</v>
      </c>
      <c r="E132" s="31" t="s">
        <v>561</v>
      </c>
      <c r="F132" s="84">
        <v>132000</v>
      </c>
      <c r="G132" s="32">
        <v>49.5</v>
      </c>
      <c r="H132" s="32" t="s">
        <v>844</v>
      </c>
    </row>
    <row r="133" spans="1:28" ht="15" customHeight="1">
      <c r="A133" s="83">
        <v>45345</v>
      </c>
      <c r="B133" s="32" t="s">
        <v>1249</v>
      </c>
      <c r="C133" s="31" t="s">
        <v>1250</v>
      </c>
      <c r="D133" s="31" t="s">
        <v>858</v>
      </c>
      <c r="E133" s="31" t="s">
        <v>561</v>
      </c>
      <c r="F133" s="84">
        <v>108000</v>
      </c>
      <c r="G133" s="32">
        <v>47.15</v>
      </c>
      <c r="H133" s="32" t="s">
        <v>844</v>
      </c>
    </row>
    <row r="134" spans="1:28" ht="15" customHeight="1">
      <c r="A134" s="83">
        <v>45345</v>
      </c>
      <c r="B134" s="32" t="s">
        <v>1249</v>
      </c>
      <c r="C134" s="31" t="s">
        <v>1250</v>
      </c>
      <c r="D134" s="31" t="s">
        <v>1234</v>
      </c>
      <c r="E134" s="31" t="s">
        <v>561</v>
      </c>
      <c r="F134" s="84">
        <v>120000</v>
      </c>
      <c r="G134" s="32">
        <v>49.5</v>
      </c>
      <c r="H134" s="32" t="s">
        <v>844</v>
      </c>
    </row>
    <row r="135" spans="1:28" ht="15" customHeight="1">
      <c r="A135" s="83">
        <v>45345</v>
      </c>
      <c r="B135" s="32" t="s">
        <v>1249</v>
      </c>
      <c r="C135" s="31" t="s">
        <v>1250</v>
      </c>
      <c r="D135" s="31" t="s">
        <v>1251</v>
      </c>
      <c r="E135" s="31" t="s">
        <v>561</v>
      </c>
      <c r="F135" s="84">
        <v>90000</v>
      </c>
      <c r="G135" s="32">
        <v>47.15</v>
      </c>
      <c r="H135" s="32" t="s">
        <v>844</v>
      </c>
    </row>
    <row r="136" spans="1:28" ht="15" customHeight="1">
      <c r="A136" s="83">
        <v>45345</v>
      </c>
      <c r="B136" s="32" t="s">
        <v>1249</v>
      </c>
      <c r="C136" s="31" t="s">
        <v>1250</v>
      </c>
      <c r="D136" s="31" t="s">
        <v>1252</v>
      </c>
      <c r="E136" s="31" t="s">
        <v>561</v>
      </c>
      <c r="F136" s="84">
        <v>330000</v>
      </c>
      <c r="G136" s="32">
        <v>47.46</v>
      </c>
      <c r="H136" s="32" t="s">
        <v>844</v>
      </c>
    </row>
    <row r="137" spans="1:28" ht="15" customHeight="1">
      <c r="A137" s="83">
        <v>45345</v>
      </c>
      <c r="B137" s="32" t="s">
        <v>1249</v>
      </c>
      <c r="C137" s="31" t="s">
        <v>1250</v>
      </c>
      <c r="D137" s="31" t="s">
        <v>1253</v>
      </c>
      <c r="E137" s="31" t="s">
        <v>561</v>
      </c>
      <c r="F137" s="84">
        <v>87000</v>
      </c>
      <c r="G137" s="32">
        <v>49.5</v>
      </c>
      <c r="H137" s="32" t="s">
        <v>844</v>
      </c>
    </row>
    <row r="138" spans="1:28" ht="15" customHeight="1">
      <c r="A138" s="83">
        <v>45345</v>
      </c>
      <c r="B138" s="32" t="s">
        <v>1254</v>
      </c>
      <c r="C138" s="31" t="s">
        <v>1255</v>
      </c>
      <c r="D138" s="31" t="s">
        <v>1080</v>
      </c>
      <c r="E138" s="31" t="s">
        <v>561</v>
      </c>
      <c r="F138" s="84">
        <v>54000</v>
      </c>
      <c r="G138" s="32">
        <v>326.37</v>
      </c>
      <c r="H138" s="32" t="s">
        <v>844</v>
      </c>
    </row>
    <row r="139" spans="1:28" ht="15" customHeight="1">
      <c r="A139" s="83">
        <v>45345</v>
      </c>
      <c r="B139" s="32" t="s">
        <v>1256</v>
      </c>
      <c r="C139" s="31" t="s">
        <v>1257</v>
      </c>
      <c r="D139" s="31" t="s">
        <v>1234</v>
      </c>
      <c r="E139" s="31" t="s">
        <v>561</v>
      </c>
      <c r="F139" s="84">
        <v>525000</v>
      </c>
      <c r="G139" s="32">
        <v>22.48</v>
      </c>
      <c r="H139" s="32" t="s">
        <v>844</v>
      </c>
    </row>
    <row r="140" spans="1:28" ht="15" customHeight="1">
      <c r="A140" s="83">
        <v>45345</v>
      </c>
      <c r="B140" s="32" t="s">
        <v>1258</v>
      </c>
      <c r="C140" s="31" t="s">
        <v>1259</v>
      </c>
      <c r="D140" s="31" t="s">
        <v>563</v>
      </c>
      <c r="E140" s="31" t="s">
        <v>561</v>
      </c>
      <c r="F140" s="84">
        <v>1316915</v>
      </c>
      <c r="G140" s="32">
        <v>97.12</v>
      </c>
      <c r="H140" s="32" t="s">
        <v>844</v>
      </c>
    </row>
    <row r="141" spans="1:28" ht="15" customHeight="1">
      <c r="A141" s="83">
        <v>45345</v>
      </c>
      <c r="B141" s="32" t="s">
        <v>1260</v>
      </c>
      <c r="C141" s="31" t="s">
        <v>1261</v>
      </c>
      <c r="D141" s="31" t="s">
        <v>563</v>
      </c>
      <c r="E141" s="31" t="s">
        <v>561</v>
      </c>
      <c r="F141" s="84">
        <v>814215</v>
      </c>
      <c r="G141" s="32">
        <v>119.85</v>
      </c>
      <c r="H141" s="32" t="s">
        <v>844</v>
      </c>
    </row>
    <row r="142" spans="1:28" ht="15" customHeight="1">
      <c r="A142" s="83">
        <v>45345</v>
      </c>
      <c r="B142" s="32" t="s">
        <v>1262</v>
      </c>
      <c r="C142" s="31" t="s">
        <v>1263</v>
      </c>
      <c r="D142" s="31" t="s">
        <v>1264</v>
      </c>
      <c r="E142" s="31" t="s">
        <v>561</v>
      </c>
      <c r="F142" s="84">
        <v>1000000</v>
      </c>
      <c r="G142" s="32">
        <v>49.2</v>
      </c>
      <c r="H142" s="32" t="s">
        <v>844</v>
      </c>
    </row>
    <row r="143" spans="1:28" ht="15" customHeight="1">
      <c r="A143" s="83">
        <v>45345</v>
      </c>
      <c r="B143" s="32" t="s">
        <v>1262</v>
      </c>
      <c r="C143" s="31" t="s">
        <v>1263</v>
      </c>
      <c r="D143" s="31" t="s">
        <v>1265</v>
      </c>
      <c r="E143" s="31" t="s">
        <v>561</v>
      </c>
      <c r="F143" s="84">
        <v>667569</v>
      </c>
      <c r="G143" s="32">
        <v>50.6</v>
      </c>
      <c r="H143" s="32" t="s">
        <v>844</v>
      </c>
    </row>
    <row r="144" spans="1:28" ht="15" customHeight="1">
      <c r="A144" s="83">
        <v>45345</v>
      </c>
      <c r="B144" s="32" t="s">
        <v>1262</v>
      </c>
      <c r="C144" s="31" t="s">
        <v>1263</v>
      </c>
      <c r="D144" s="31" t="s">
        <v>858</v>
      </c>
      <c r="E144" s="31" t="s">
        <v>561</v>
      </c>
      <c r="F144" s="84">
        <v>1500000</v>
      </c>
      <c r="G144" s="32">
        <v>49.88</v>
      </c>
      <c r="H144" s="32" t="s">
        <v>844</v>
      </c>
    </row>
    <row r="145" spans="1:8" ht="15" customHeight="1">
      <c r="A145" s="83">
        <v>45345</v>
      </c>
      <c r="B145" s="32" t="s">
        <v>1266</v>
      </c>
      <c r="C145" s="31" t="s">
        <v>1267</v>
      </c>
      <c r="D145" s="31" t="s">
        <v>860</v>
      </c>
      <c r="E145" s="31" t="s">
        <v>561</v>
      </c>
      <c r="F145" s="84">
        <v>434245</v>
      </c>
      <c r="G145" s="32">
        <v>26.83</v>
      </c>
      <c r="H145" s="32" t="s">
        <v>844</v>
      </c>
    </row>
    <row r="146" spans="1:8" ht="15" customHeight="1">
      <c r="A146" s="83">
        <v>45345</v>
      </c>
      <c r="B146" s="32" t="s">
        <v>1268</v>
      </c>
      <c r="C146" s="31" t="s">
        <v>1269</v>
      </c>
      <c r="D146" s="31" t="s">
        <v>1270</v>
      </c>
      <c r="E146" s="31" t="s">
        <v>561</v>
      </c>
      <c r="F146" s="84">
        <v>141158</v>
      </c>
      <c r="G146" s="32">
        <v>39.729999999999997</v>
      </c>
      <c r="H146" s="32" t="s">
        <v>844</v>
      </c>
    </row>
    <row r="147" spans="1:8" ht="15" customHeight="1">
      <c r="A147" s="83">
        <v>45345</v>
      </c>
      <c r="B147" s="32" t="s">
        <v>1268</v>
      </c>
      <c r="C147" s="31" t="s">
        <v>1269</v>
      </c>
      <c r="D147" s="31" t="s">
        <v>1271</v>
      </c>
      <c r="E147" s="31" t="s">
        <v>561</v>
      </c>
      <c r="F147" s="84">
        <v>100000</v>
      </c>
      <c r="G147" s="32">
        <v>40.18</v>
      </c>
      <c r="H147" s="32" t="s">
        <v>844</v>
      </c>
    </row>
    <row r="148" spans="1:8" ht="15" customHeight="1">
      <c r="A148" s="83">
        <v>45345</v>
      </c>
      <c r="B148" s="32" t="s">
        <v>1268</v>
      </c>
      <c r="C148" s="31" t="s">
        <v>1269</v>
      </c>
      <c r="D148" s="31" t="s">
        <v>1225</v>
      </c>
      <c r="E148" s="31" t="s">
        <v>561</v>
      </c>
      <c r="F148" s="84">
        <v>132357</v>
      </c>
      <c r="G148" s="32">
        <v>40.18</v>
      </c>
      <c r="H148" s="32" t="s">
        <v>844</v>
      </c>
    </row>
    <row r="149" spans="1:8" ht="15" customHeight="1">
      <c r="A149" s="83">
        <v>45345</v>
      </c>
      <c r="B149" s="32" t="s">
        <v>1272</v>
      </c>
      <c r="C149" s="31" t="s">
        <v>1273</v>
      </c>
      <c r="D149" s="31" t="s">
        <v>860</v>
      </c>
      <c r="E149" s="31" t="s">
        <v>561</v>
      </c>
      <c r="F149" s="84">
        <v>121178</v>
      </c>
      <c r="G149" s="32">
        <v>1537.4</v>
      </c>
      <c r="H149" s="32" t="s">
        <v>844</v>
      </c>
    </row>
    <row r="150" spans="1:8" ht="15" customHeight="1">
      <c r="A150" s="83">
        <v>45345</v>
      </c>
      <c r="B150" s="32" t="s">
        <v>1272</v>
      </c>
      <c r="C150" s="31" t="s">
        <v>1273</v>
      </c>
      <c r="D150" s="31" t="s">
        <v>1225</v>
      </c>
      <c r="E150" s="31" t="s">
        <v>561</v>
      </c>
      <c r="F150" s="84">
        <v>165654</v>
      </c>
      <c r="G150" s="32">
        <v>1539.92</v>
      </c>
      <c r="H150" s="32" t="s">
        <v>844</v>
      </c>
    </row>
    <row r="151" spans="1:8" ht="15" customHeight="1">
      <c r="A151" s="83">
        <v>45345</v>
      </c>
      <c r="B151" s="32" t="s">
        <v>1272</v>
      </c>
      <c r="C151" s="31" t="s">
        <v>1273</v>
      </c>
      <c r="D151" s="31" t="s">
        <v>990</v>
      </c>
      <c r="E151" s="31" t="s">
        <v>561</v>
      </c>
      <c r="F151" s="84">
        <v>109421</v>
      </c>
      <c r="G151" s="32">
        <v>1537.33</v>
      </c>
      <c r="H151" s="32" t="s">
        <v>844</v>
      </c>
    </row>
    <row r="152" spans="1:8" ht="15" customHeight="1">
      <c r="A152" s="83">
        <v>45345</v>
      </c>
      <c r="B152" s="32" t="s">
        <v>1272</v>
      </c>
      <c r="C152" s="31" t="s">
        <v>1273</v>
      </c>
      <c r="D152" s="31" t="s">
        <v>563</v>
      </c>
      <c r="E152" s="31" t="s">
        <v>561</v>
      </c>
      <c r="F152" s="84">
        <v>88201</v>
      </c>
      <c r="G152" s="32">
        <v>1521.17</v>
      </c>
      <c r="H152" s="32" t="s">
        <v>844</v>
      </c>
    </row>
    <row r="153" spans="1:8" ht="15" customHeight="1">
      <c r="A153" s="83">
        <v>45345</v>
      </c>
      <c r="B153" s="32" t="s">
        <v>1116</v>
      </c>
      <c r="C153" s="31" t="s">
        <v>1117</v>
      </c>
      <c r="D153" s="31" t="s">
        <v>1274</v>
      </c>
      <c r="E153" s="31" t="s">
        <v>561</v>
      </c>
      <c r="F153" s="84">
        <v>14164</v>
      </c>
      <c r="G153" s="32">
        <v>278.27999999999997</v>
      </c>
      <c r="H153" s="32" t="s">
        <v>844</v>
      </c>
    </row>
    <row r="154" spans="1:8" ht="15" customHeight="1">
      <c r="A154" s="83">
        <v>45345</v>
      </c>
      <c r="B154" s="32" t="s">
        <v>1275</v>
      </c>
      <c r="C154" s="31" t="s">
        <v>1276</v>
      </c>
      <c r="D154" s="31" t="s">
        <v>1277</v>
      </c>
      <c r="E154" s="31" t="s">
        <v>561</v>
      </c>
      <c r="F154" s="84">
        <v>16219942</v>
      </c>
      <c r="G154" s="32">
        <v>41.47</v>
      </c>
      <c r="H154" s="32" t="s">
        <v>844</v>
      </c>
    </row>
    <row r="155" spans="1:8" ht="15" customHeight="1">
      <c r="A155" s="83">
        <v>45345</v>
      </c>
      <c r="B155" s="32" t="s">
        <v>1119</v>
      </c>
      <c r="C155" s="31" t="s">
        <v>1120</v>
      </c>
      <c r="D155" s="31" t="s">
        <v>1121</v>
      </c>
      <c r="E155" s="31" t="s">
        <v>561</v>
      </c>
      <c r="F155" s="84">
        <v>9586744</v>
      </c>
      <c r="G155" s="32">
        <v>3.85</v>
      </c>
      <c r="H155" s="32" t="s">
        <v>844</v>
      </c>
    </row>
    <row r="156" spans="1:8" ht="15" customHeight="1">
      <c r="A156" s="83">
        <v>45345</v>
      </c>
      <c r="B156" s="32" t="s">
        <v>1119</v>
      </c>
      <c r="C156" s="31" t="s">
        <v>1120</v>
      </c>
      <c r="D156" s="31" t="s">
        <v>1122</v>
      </c>
      <c r="E156" s="31" t="s">
        <v>561</v>
      </c>
      <c r="F156" s="84">
        <v>2929937</v>
      </c>
      <c r="G156" s="32">
        <v>3.93</v>
      </c>
      <c r="H156" s="32" t="s">
        <v>844</v>
      </c>
    </row>
    <row r="157" spans="1:8" ht="15" customHeight="1">
      <c r="A157" s="83">
        <v>45345</v>
      </c>
      <c r="B157" s="32" t="s">
        <v>1119</v>
      </c>
      <c r="C157" s="31" t="s">
        <v>1120</v>
      </c>
      <c r="D157" s="31" t="s">
        <v>858</v>
      </c>
      <c r="E157" s="31" t="s">
        <v>561</v>
      </c>
      <c r="F157" s="84">
        <v>2427734</v>
      </c>
      <c r="G157" s="32">
        <v>3.57</v>
      </c>
      <c r="H157" s="32" t="s">
        <v>844</v>
      </c>
    </row>
    <row r="158" spans="1:8" ht="15" customHeight="1">
      <c r="A158" s="83">
        <v>45345</v>
      </c>
      <c r="B158" s="32" t="s">
        <v>1119</v>
      </c>
      <c r="C158" s="31" t="s">
        <v>1120</v>
      </c>
      <c r="D158" s="31" t="s">
        <v>1278</v>
      </c>
      <c r="E158" s="31" t="s">
        <v>561</v>
      </c>
      <c r="F158" s="84">
        <v>2828810</v>
      </c>
      <c r="G158" s="32">
        <v>3.65</v>
      </c>
      <c r="H158" s="32" t="s">
        <v>844</v>
      </c>
    </row>
    <row r="159" spans="1:8" ht="15" customHeight="1">
      <c r="A159" s="83">
        <v>45345</v>
      </c>
      <c r="B159" s="32" t="s">
        <v>1119</v>
      </c>
      <c r="C159" s="31" t="s">
        <v>1120</v>
      </c>
      <c r="D159" s="31" t="s">
        <v>1012</v>
      </c>
      <c r="E159" s="31" t="s">
        <v>561</v>
      </c>
      <c r="F159" s="84">
        <v>2782884</v>
      </c>
      <c r="G159" s="32">
        <v>3.82</v>
      </c>
      <c r="H159" s="32" t="s">
        <v>844</v>
      </c>
    </row>
    <row r="160" spans="1:8" ht="15" customHeight="1">
      <c r="A160" s="83">
        <v>45345</v>
      </c>
      <c r="B160" s="32" t="s">
        <v>1119</v>
      </c>
      <c r="C160" s="31" t="s">
        <v>1120</v>
      </c>
      <c r="D160" s="31" t="s">
        <v>1081</v>
      </c>
      <c r="E160" s="31" t="s">
        <v>561</v>
      </c>
      <c r="F160" s="84">
        <v>12701323</v>
      </c>
      <c r="G160" s="32">
        <v>3.73</v>
      </c>
      <c r="H160" s="32" t="s">
        <v>844</v>
      </c>
    </row>
    <row r="161" spans="1:8" ht="15" customHeight="1">
      <c r="A161" s="83">
        <v>45345</v>
      </c>
      <c r="B161" s="32" t="s">
        <v>1119</v>
      </c>
      <c r="C161" s="31" t="s">
        <v>1120</v>
      </c>
      <c r="D161" s="31" t="s">
        <v>1155</v>
      </c>
      <c r="E161" s="31" t="s">
        <v>561</v>
      </c>
      <c r="F161" s="84">
        <v>8131191</v>
      </c>
      <c r="G161" s="32">
        <v>3.87</v>
      </c>
      <c r="H161" s="32" t="s">
        <v>844</v>
      </c>
    </row>
    <row r="162" spans="1:8" ht="15" customHeight="1">
      <c r="A162" s="83">
        <v>45345</v>
      </c>
      <c r="B162" s="32" t="s">
        <v>1119</v>
      </c>
      <c r="C162" s="31" t="s">
        <v>1120</v>
      </c>
      <c r="D162" s="31" t="s">
        <v>1154</v>
      </c>
      <c r="E162" s="31" t="s">
        <v>561</v>
      </c>
      <c r="F162" s="84">
        <v>4800000</v>
      </c>
      <c r="G162" s="32">
        <v>3.7</v>
      </c>
      <c r="H162" s="32" t="s">
        <v>844</v>
      </c>
    </row>
    <row r="163" spans="1:8" ht="15" customHeight="1">
      <c r="A163" s="83">
        <v>45345</v>
      </c>
      <c r="B163" s="32" t="s">
        <v>1119</v>
      </c>
      <c r="C163" s="31" t="s">
        <v>1120</v>
      </c>
      <c r="D163" s="31" t="s">
        <v>1279</v>
      </c>
      <c r="E163" s="31" t="s">
        <v>561</v>
      </c>
      <c r="F163" s="84">
        <v>3911438</v>
      </c>
      <c r="G163" s="32">
        <v>3.7</v>
      </c>
      <c r="H163" s="32" t="s">
        <v>844</v>
      </c>
    </row>
    <row r="164" spans="1:8" ht="15" customHeight="1">
      <c r="A164" s="83">
        <v>45345</v>
      </c>
      <c r="B164" s="32" t="s">
        <v>1119</v>
      </c>
      <c r="C164" s="31" t="s">
        <v>1120</v>
      </c>
      <c r="D164" s="31" t="s">
        <v>1118</v>
      </c>
      <c r="E164" s="31" t="s">
        <v>561</v>
      </c>
      <c r="F164" s="84">
        <v>5523790</v>
      </c>
      <c r="G164" s="32">
        <v>3.71</v>
      </c>
      <c r="H164" s="32" t="s">
        <v>844</v>
      </c>
    </row>
    <row r="165" spans="1:8" ht="15" customHeight="1">
      <c r="A165" s="83">
        <v>45345</v>
      </c>
      <c r="B165" s="32" t="s">
        <v>1119</v>
      </c>
      <c r="C165" s="31" t="s">
        <v>1120</v>
      </c>
      <c r="D165" s="31" t="s">
        <v>1280</v>
      </c>
      <c r="E165" s="31" t="s">
        <v>561</v>
      </c>
      <c r="F165" s="84">
        <v>5077027</v>
      </c>
      <c r="G165" s="32">
        <v>3.79</v>
      </c>
      <c r="H165" s="32" t="s">
        <v>844</v>
      </c>
    </row>
    <row r="166" spans="1:8" ht="15" customHeight="1">
      <c r="A166" s="83">
        <v>45345</v>
      </c>
      <c r="B166" s="32" t="s">
        <v>1123</v>
      </c>
      <c r="C166" s="31" t="s">
        <v>1124</v>
      </c>
      <c r="D166" s="31" t="s">
        <v>1246</v>
      </c>
      <c r="E166" s="31" t="s">
        <v>561</v>
      </c>
      <c r="F166" s="84">
        <v>113262</v>
      </c>
      <c r="G166" s="32">
        <v>130.84</v>
      </c>
      <c r="H166" s="32" t="s">
        <v>844</v>
      </c>
    </row>
    <row r="167" spans="1:8" ht="15" customHeight="1">
      <c r="A167" s="83">
        <v>45345</v>
      </c>
      <c r="B167" s="32" t="s">
        <v>1123</v>
      </c>
      <c r="C167" s="31" t="s">
        <v>1124</v>
      </c>
      <c r="D167" s="31" t="s">
        <v>1281</v>
      </c>
      <c r="E167" s="31" t="s">
        <v>561</v>
      </c>
      <c r="F167" s="84">
        <v>139752</v>
      </c>
      <c r="G167" s="32">
        <v>131.33000000000001</v>
      </c>
      <c r="H167" s="32" t="s">
        <v>844</v>
      </c>
    </row>
    <row r="168" spans="1:8" ht="15" customHeight="1">
      <c r="A168" s="83">
        <v>45345</v>
      </c>
      <c r="B168" s="32" t="s">
        <v>1123</v>
      </c>
      <c r="C168" s="31" t="s">
        <v>1124</v>
      </c>
      <c r="D168" s="31" t="s">
        <v>1118</v>
      </c>
      <c r="E168" s="31" t="s">
        <v>561</v>
      </c>
      <c r="F168" s="84">
        <v>395495</v>
      </c>
      <c r="G168" s="32">
        <v>130.69</v>
      </c>
      <c r="H168" s="32" t="s">
        <v>844</v>
      </c>
    </row>
    <row r="169" spans="1:8" ht="15" customHeight="1">
      <c r="A169" s="83">
        <v>45345</v>
      </c>
      <c r="B169" s="32" t="s">
        <v>1123</v>
      </c>
      <c r="C169" s="31" t="s">
        <v>1124</v>
      </c>
      <c r="D169" s="31" t="s">
        <v>1282</v>
      </c>
      <c r="E169" s="31" t="s">
        <v>561</v>
      </c>
      <c r="F169" s="84">
        <v>110000</v>
      </c>
      <c r="G169" s="32">
        <v>128.44999999999999</v>
      </c>
      <c r="H169" s="32" t="s">
        <v>844</v>
      </c>
    </row>
    <row r="170" spans="1:8" ht="15" customHeight="1">
      <c r="A170" s="83">
        <v>45345</v>
      </c>
      <c r="B170" s="32" t="s">
        <v>1123</v>
      </c>
      <c r="C170" s="31" t="s">
        <v>1124</v>
      </c>
      <c r="D170" s="31" t="s">
        <v>858</v>
      </c>
      <c r="E170" s="31" t="s">
        <v>561</v>
      </c>
      <c r="F170" s="84">
        <v>379181</v>
      </c>
      <c r="G170" s="32">
        <v>131.41</v>
      </c>
      <c r="H170" s="32" t="s">
        <v>844</v>
      </c>
    </row>
    <row r="171" spans="1:8" ht="15" customHeight="1">
      <c r="A171" s="83">
        <v>45345</v>
      </c>
      <c r="B171" s="32" t="s">
        <v>1123</v>
      </c>
      <c r="C171" s="31" t="s">
        <v>1124</v>
      </c>
      <c r="D171" s="31" t="s">
        <v>1107</v>
      </c>
      <c r="E171" s="31" t="s">
        <v>561</v>
      </c>
      <c r="F171" s="84">
        <v>157970</v>
      </c>
      <c r="G171" s="32">
        <v>131.44</v>
      </c>
      <c r="H171" s="32" t="s">
        <v>844</v>
      </c>
    </row>
    <row r="172" spans="1:8" ht="15" customHeight="1">
      <c r="A172" s="83">
        <v>45345</v>
      </c>
      <c r="B172" s="32" t="s">
        <v>1123</v>
      </c>
      <c r="C172" s="31" t="s">
        <v>1124</v>
      </c>
      <c r="D172" s="31" t="s">
        <v>1061</v>
      </c>
      <c r="E172" s="31" t="s">
        <v>561</v>
      </c>
      <c r="F172" s="84">
        <v>315206</v>
      </c>
      <c r="G172" s="32">
        <v>129.08000000000001</v>
      </c>
      <c r="H172" s="32" t="s">
        <v>844</v>
      </c>
    </row>
    <row r="173" spans="1:8" ht="15" customHeight="1">
      <c r="A173" s="83">
        <v>45345</v>
      </c>
      <c r="B173" s="32" t="s">
        <v>1123</v>
      </c>
      <c r="C173" s="31" t="s">
        <v>1124</v>
      </c>
      <c r="D173" s="31" t="s">
        <v>1283</v>
      </c>
      <c r="E173" s="31" t="s">
        <v>561</v>
      </c>
      <c r="F173" s="84">
        <v>329500</v>
      </c>
      <c r="G173" s="32">
        <v>131.04</v>
      </c>
      <c r="H173" s="32" t="s">
        <v>844</v>
      </c>
    </row>
    <row r="174" spans="1:8" ht="15" customHeight="1">
      <c r="A174" s="83">
        <v>45345</v>
      </c>
      <c r="B174" s="32" t="s">
        <v>1123</v>
      </c>
      <c r="C174" s="31" t="s">
        <v>1124</v>
      </c>
      <c r="D174" s="31" t="s">
        <v>993</v>
      </c>
      <c r="E174" s="31" t="s">
        <v>561</v>
      </c>
      <c r="F174" s="84">
        <v>445834</v>
      </c>
      <c r="G174" s="32">
        <v>130.86000000000001</v>
      </c>
      <c r="H174" s="32" t="s">
        <v>844</v>
      </c>
    </row>
    <row r="175" spans="1:8" ht="15" customHeight="1">
      <c r="A175" s="83">
        <v>45345</v>
      </c>
      <c r="B175" s="32" t="s">
        <v>1284</v>
      </c>
      <c r="C175" s="31" t="s">
        <v>1285</v>
      </c>
      <c r="D175" s="31" t="s">
        <v>1286</v>
      </c>
      <c r="E175" s="31" t="s">
        <v>561</v>
      </c>
      <c r="F175" s="84">
        <v>116800</v>
      </c>
      <c r="G175" s="32">
        <v>180.41</v>
      </c>
      <c r="H175" s="32" t="s">
        <v>844</v>
      </c>
    </row>
    <row r="176" spans="1:8" ht="15" customHeight="1">
      <c r="A176" s="83">
        <v>45345</v>
      </c>
      <c r="B176" s="32" t="s">
        <v>1125</v>
      </c>
      <c r="C176" s="31" t="s">
        <v>1126</v>
      </c>
      <c r="D176" s="31" t="s">
        <v>1080</v>
      </c>
      <c r="E176" s="31" t="s">
        <v>561</v>
      </c>
      <c r="F176" s="84">
        <v>558942</v>
      </c>
      <c r="G176" s="32">
        <v>254.81</v>
      </c>
      <c r="H176" s="32" t="s">
        <v>844</v>
      </c>
    </row>
    <row r="177" spans="1:8" ht="15" customHeight="1">
      <c r="A177" s="83">
        <v>45345</v>
      </c>
      <c r="B177" s="32" t="s">
        <v>930</v>
      </c>
      <c r="C177" s="31" t="s">
        <v>931</v>
      </c>
      <c r="D177" s="31" t="s">
        <v>1287</v>
      </c>
      <c r="E177" s="31" t="s">
        <v>561</v>
      </c>
      <c r="F177" s="84">
        <v>199436</v>
      </c>
      <c r="G177" s="32">
        <v>9.1</v>
      </c>
      <c r="H177" s="32" t="s">
        <v>844</v>
      </c>
    </row>
    <row r="178" spans="1:8" ht="15" customHeight="1">
      <c r="A178" s="83">
        <v>45345</v>
      </c>
      <c r="B178" s="32" t="s">
        <v>1288</v>
      </c>
      <c r="C178" s="31" t="s">
        <v>1289</v>
      </c>
      <c r="D178" s="31" t="s">
        <v>1234</v>
      </c>
      <c r="E178" s="31" t="s">
        <v>561</v>
      </c>
      <c r="F178" s="84">
        <v>58000</v>
      </c>
      <c r="G178" s="32">
        <v>210.58</v>
      </c>
      <c r="H178" s="32" t="s">
        <v>844</v>
      </c>
    </row>
    <row r="179" spans="1:8" ht="15" customHeight="1">
      <c r="A179" s="83">
        <v>45345</v>
      </c>
      <c r="B179" s="32" t="s">
        <v>1290</v>
      </c>
      <c r="C179" s="31" t="s">
        <v>1291</v>
      </c>
      <c r="D179" s="31" t="s">
        <v>563</v>
      </c>
      <c r="E179" s="31" t="s">
        <v>561</v>
      </c>
      <c r="F179" s="84">
        <v>167730</v>
      </c>
      <c r="G179" s="32">
        <v>334.4</v>
      </c>
      <c r="H179" s="32" t="s">
        <v>844</v>
      </c>
    </row>
    <row r="180" spans="1:8" ht="15" customHeight="1">
      <c r="A180" s="83">
        <v>45345</v>
      </c>
      <c r="B180" s="32" t="s">
        <v>1290</v>
      </c>
      <c r="C180" s="31" t="s">
        <v>1291</v>
      </c>
      <c r="D180" s="31" t="s">
        <v>1292</v>
      </c>
      <c r="E180" s="31" t="s">
        <v>561</v>
      </c>
      <c r="F180" s="84">
        <v>50000</v>
      </c>
      <c r="G180" s="32">
        <v>350.61</v>
      </c>
      <c r="H180" s="32" t="s">
        <v>844</v>
      </c>
    </row>
    <row r="181" spans="1:8" ht="15" customHeight="1">
      <c r="A181" s="83">
        <v>45345</v>
      </c>
      <c r="B181" s="32" t="s">
        <v>1293</v>
      </c>
      <c r="C181" s="31" t="s">
        <v>1294</v>
      </c>
      <c r="D181" s="31" t="s">
        <v>1295</v>
      </c>
      <c r="E181" s="31" t="s">
        <v>562</v>
      </c>
      <c r="F181" s="84">
        <v>68407</v>
      </c>
      <c r="G181" s="32">
        <v>124.64</v>
      </c>
      <c r="H181" s="32" t="s">
        <v>844</v>
      </c>
    </row>
    <row r="182" spans="1:8" ht="15" customHeight="1">
      <c r="A182" s="83">
        <v>45345</v>
      </c>
      <c r="B182" s="32" t="s">
        <v>1219</v>
      </c>
      <c r="C182" s="31" t="s">
        <v>1220</v>
      </c>
      <c r="D182" s="31" t="s">
        <v>1296</v>
      </c>
      <c r="E182" s="31" t="s">
        <v>562</v>
      </c>
      <c r="F182" s="84">
        <v>308800</v>
      </c>
      <c r="G182" s="32">
        <v>95.55</v>
      </c>
      <c r="H182" s="32" t="s">
        <v>844</v>
      </c>
    </row>
    <row r="183" spans="1:8" ht="15" customHeight="1">
      <c r="A183" s="83">
        <v>45345</v>
      </c>
      <c r="B183" s="32" t="s">
        <v>1059</v>
      </c>
      <c r="C183" s="31" t="s">
        <v>1060</v>
      </c>
      <c r="D183" s="31" t="s">
        <v>990</v>
      </c>
      <c r="E183" s="31" t="s">
        <v>562</v>
      </c>
      <c r="F183" s="84">
        <v>298467</v>
      </c>
      <c r="G183" s="32">
        <v>91.35</v>
      </c>
      <c r="H183" s="32" t="s">
        <v>844</v>
      </c>
    </row>
    <row r="184" spans="1:8" ht="15" customHeight="1">
      <c r="A184" s="83">
        <v>45345</v>
      </c>
      <c r="B184" s="32" t="s">
        <v>1059</v>
      </c>
      <c r="C184" s="31" t="s">
        <v>1060</v>
      </c>
      <c r="D184" s="31" t="s">
        <v>860</v>
      </c>
      <c r="E184" s="31" t="s">
        <v>562</v>
      </c>
      <c r="F184" s="84">
        <v>284097</v>
      </c>
      <c r="G184" s="32">
        <v>90.97</v>
      </c>
      <c r="H184" s="32" t="s">
        <v>844</v>
      </c>
    </row>
    <row r="185" spans="1:8" ht="15" customHeight="1">
      <c r="A185" s="83">
        <v>45345</v>
      </c>
      <c r="B185" s="32" t="s">
        <v>1059</v>
      </c>
      <c r="C185" s="31" t="s">
        <v>1060</v>
      </c>
      <c r="D185" s="31" t="s">
        <v>1082</v>
      </c>
      <c r="E185" s="31" t="s">
        <v>562</v>
      </c>
      <c r="F185" s="84">
        <v>2416344</v>
      </c>
      <c r="G185" s="32">
        <v>89.59</v>
      </c>
      <c r="H185" s="32" t="s">
        <v>844</v>
      </c>
    </row>
    <row r="186" spans="1:8" ht="15" customHeight="1">
      <c r="A186" s="83">
        <v>45345</v>
      </c>
      <c r="B186" s="32" t="s">
        <v>1059</v>
      </c>
      <c r="C186" s="31" t="s">
        <v>1060</v>
      </c>
      <c r="D186" s="31" t="s">
        <v>1225</v>
      </c>
      <c r="E186" s="31" t="s">
        <v>562</v>
      </c>
      <c r="F186" s="84">
        <v>623604</v>
      </c>
      <c r="G186" s="32">
        <v>89.51</v>
      </c>
      <c r="H186" s="32" t="s">
        <v>844</v>
      </c>
    </row>
    <row r="187" spans="1:8" ht="15" customHeight="1">
      <c r="A187" s="83">
        <v>45345</v>
      </c>
      <c r="B187" s="32" t="s">
        <v>1226</v>
      </c>
      <c r="C187" s="31" t="s">
        <v>1227</v>
      </c>
      <c r="D187" s="31" t="s">
        <v>1228</v>
      </c>
      <c r="E187" s="31" t="s">
        <v>562</v>
      </c>
      <c r="F187" s="84">
        <v>159000</v>
      </c>
      <c r="G187" s="32">
        <v>12.02</v>
      </c>
      <c r="H187" s="32" t="s">
        <v>844</v>
      </c>
    </row>
    <row r="188" spans="1:8" ht="15" customHeight="1">
      <c r="A188" s="83">
        <v>45345</v>
      </c>
      <c r="B188" s="32" t="s">
        <v>1110</v>
      </c>
      <c r="C188" s="31" t="s">
        <v>1111</v>
      </c>
      <c r="D188" s="31" t="s">
        <v>1229</v>
      </c>
      <c r="E188" s="31" t="s">
        <v>562</v>
      </c>
      <c r="F188" s="84">
        <v>305000</v>
      </c>
      <c r="G188" s="32">
        <v>77.75</v>
      </c>
      <c r="H188" s="32" t="s">
        <v>844</v>
      </c>
    </row>
    <row r="189" spans="1:8" ht="15" customHeight="1">
      <c r="A189" s="83">
        <v>45345</v>
      </c>
      <c r="B189" s="32" t="s">
        <v>1110</v>
      </c>
      <c r="C189" s="31" t="s">
        <v>1111</v>
      </c>
      <c r="D189" s="31" t="s">
        <v>1112</v>
      </c>
      <c r="E189" s="31" t="s">
        <v>562</v>
      </c>
      <c r="F189" s="84">
        <v>292000</v>
      </c>
      <c r="G189" s="32">
        <v>77.94</v>
      </c>
      <c r="H189" s="32" t="s">
        <v>844</v>
      </c>
    </row>
    <row r="190" spans="1:8" ht="15" customHeight="1">
      <c r="A190" s="83">
        <v>45345</v>
      </c>
      <c r="B190" s="32" t="s">
        <v>991</v>
      </c>
      <c r="C190" s="31" t="s">
        <v>992</v>
      </c>
      <c r="D190" s="31" t="s">
        <v>1225</v>
      </c>
      <c r="E190" s="31" t="s">
        <v>562</v>
      </c>
      <c r="F190" s="84">
        <v>10692198</v>
      </c>
      <c r="G190" s="32">
        <v>23.76</v>
      </c>
      <c r="H190" s="32" t="s">
        <v>844</v>
      </c>
    </row>
    <row r="191" spans="1:8" ht="15" customHeight="1">
      <c r="A191" s="83">
        <v>45345</v>
      </c>
      <c r="B191" s="32" t="s">
        <v>137</v>
      </c>
      <c r="C191" s="31" t="s">
        <v>1230</v>
      </c>
      <c r="D191" s="31" t="s">
        <v>563</v>
      </c>
      <c r="E191" s="31" t="s">
        <v>562</v>
      </c>
      <c r="F191" s="84">
        <v>2817045</v>
      </c>
      <c r="G191" s="32">
        <v>198.56</v>
      </c>
      <c r="H191" s="32" t="s">
        <v>844</v>
      </c>
    </row>
    <row r="192" spans="1:8" ht="15" customHeight="1">
      <c r="A192" s="83">
        <v>45345</v>
      </c>
      <c r="B192" s="32" t="s">
        <v>141</v>
      </c>
      <c r="C192" s="31" t="s">
        <v>1231</v>
      </c>
      <c r="D192" s="31" t="s">
        <v>860</v>
      </c>
      <c r="E192" s="31" t="s">
        <v>562</v>
      </c>
      <c r="F192" s="84">
        <v>245119896</v>
      </c>
      <c r="G192" s="32">
        <v>17.72</v>
      </c>
      <c r="H192" s="32" t="s">
        <v>844</v>
      </c>
    </row>
    <row r="193" spans="1:8" ht="15" customHeight="1">
      <c r="A193" s="83">
        <v>45345</v>
      </c>
      <c r="B193" s="32" t="s">
        <v>1232</v>
      </c>
      <c r="C193" s="31" t="s">
        <v>1233</v>
      </c>
      <c r="D193" s="31" t="s">
        <v>1297</v>
      </c>
      <c r="E193" s="31" t="s">
        <v>562</v>
      </c>
      <c r="F193" s="84">
        <v>187800</v>
      </c>
      <c r="G193" s="32">
        <v>278.01</v>
      </c>
      <c r="H193" s="32" t="s">
        <v>844</v>
      </c>
    </row>
    <row r="194" spans="1:8" ht="15" customHeight="1">
      <c r="A194" s="83">
        <v>45345</v>
      </c>
      <c r="B194" s="32" t="s">
        <v>1232</v>
      </c>
      <c r="C194" s="31" t="s">
        <v>1233</v>
      </c>
      <c r="D194" s="31" t="s">
        <v>1298</v>
      </c>
      <c r="E194" s="31" t="s">
        <v>562</v>
      </c>
      <c r="F194" s="84">
        <v>36000</v>
      </c>
      <c r="G194" s="32">
        <v>270</v>
      </c>
      <c r="H194" s="32" t="s">
        <v>844</v>
      </c>
    </row>
    <row r="195" spans="1:8" ht="15" customHeight="1">
      <c r="A195" s="83">
        <v>45345</v>
      </c>
      <c r="B195" s="32" t="s">
        <v>1236</v>
      </c>
      <c r="C195" s="31" t="s">
        <v>1237</v>
      </c>
      <c r="D195" s="31" t="s">
        <v>1238</v>
      </c>
      <c r="E195" s="31" t="s">
        <v>562</v>
      </c>
      <c r="F195" s="84">
        <v>93377</v>
      </c>
      <c r="G195" s="32">
        <v>138.22999999999999</v>
      </c>
      <c r="H195" s="32" t="s">
        <v>844</v>
      </c>
    </row>
    <row r="196" spans="1:8" ht="15" customHeight="1">
      <c r="A196" s="83">
        <v>45345</v>
      </c>
      <c r="B196" s="32" t="s">
        <v>1239</v>
      </c>
      <c r="C196" s="31" t="s">
        <v>1240</v>
      </c>
      <c r="D196" s="31" t="s">
        <v>1080</v>
      </c>
      <c r="E196" s="31" t="s">
        <v>562</v>
      </c>
      <c r="F196" s="84">
        <v>1000010</v>
      </c>
      <c r="G196" s="32">
        <v>24.4</v>
      </c>
      <c r="H196" s="32" t="s">
        <v>844</v>
      </c>
    </row>
    <row r="197" spans="1:8" ht="15" customHeight="1">
      <c r="A197" s="83">
        <v>45345</v>
      </c>
      <c r="B197" s="32" t="s">
        <v>1113</v>
      </c>
      <c r="C197" s="31" t="s">
        <v>1114</v>
      </c>
      <c r="D197" s="31" t="s">
        <v>1115</v>
      </c>
      <c r="E197" s="31" t="s">
        <v>562</v>
      </c>
      <c r="F197" s="84">
        <v>53898</v>
      </c>
      <c r="G197" s="32">
        <v>93.31</v>
      </c>
      <c r="H197" s="32" t="s">
        <v>844</v>
      </c>
    </row>
    <row r="198" spans="1:8" ht="15" customHeight="1">
      <c r="A198" s="83">
        <v>45345</v>
      </c>
      <c r="B198" s="32" t="s">
        <v>1113</v>
      </c>
      <c r="C198" s="31" t="s">
        <v>1114</v>
      </c>
      <c r="D198" s="31" t="s">
        <v>1242</v>
      </c>
      <c r="E198" s="31" t="s">
        <v>562</v>
      </c>
      <c r="F198" s="84">
        <v>25000</v>
      </c>
      <c r="G198" s="32">
        <v>95.25</v>
      </c>
      <c r="H198" s="32" t="s">
        <v>844</v>
      </c>
    </row>
    <row r="199" spans="1:8" ht="15" customHeight="1">
      <c r="A199" s="83">
        <v>45345</v>
      </c>
      <c r="B199" s="32" t="s">
        <v>1113</v>
      </c>
      <c r="C199" s="31" t="s">
        <v>1114</v>
      </c>
      <c r="D199" s="31" t="s">
        <v>1246</v>
      </c>
      <c r="E199" s="31" t="s">
        <v>562</v>
      </c>
      <c r="F199" s="84">
        <v>2089</v>
      </c>
      <c r="G199" s="32">
        <v>94.92</v>
      </c>
      <c r="H199" s="32" t="s">
        <v>844</v>
      </c>
    </row>
    <row r="200" spans="1:8" ht="15" customHeight="1">
      <c r="A200" s="83">
        <v>45345</v>
      </c>
      <c r="B200" s="32" t="s">
        <v>1113</v>
      </c>
      <c r="C200" s="31" t="s">
        <v>1114</v>
      </c>
      <c r="D200" s="31" t="s">
        <v>1061</v>
      </c>
      <c r="E200" s="31" t="s">
        <v>562</v>
      </c>
      <c r="F200" s="84">
        <v>64133</v>
      </c>
      <c r="G200" s="32">
        <v>93.24</v>
      </c>
      <c r="H200" s="32" t="s">
        <v>844</v>
      </c>
    </row>
    <row r="201" spans="1:8" ht="15" customHeight="1">
      <c r="A201" s="83">
        <v>45345</v>
      </c>
      <c r="B201" s="32" t="s">
        <v>1113</v>
      </c>
      <c r="C201" s="31" t="s">
        <v>1114</v>
      </c>
      <c r="D201" s="31" t="s">
        <v>1186</v>
      </c>
      <c r="E201" s="31" t="s">
        <v>562</v>
      </c>
      <c r="F201" s="84">
        <v>33000</v>
      </c>
      <c r="G201" s="32">
        <v>94.29</v>
      </c>
      <c r="H201" s="32" t="s">
        <v>844</v>
      </c>
    </row>
    <row r="202" spans="1:8" ht="15" customHeight="1">
      <c r="A202" s="83">
        <v>45345</v>
      </c>
      <c r="B202" s="32" t="s">
        <v>1113</v>
      </c>
      <c r="C202" s="31" t="s">
        <v>1114</v>
      </c>
      <c r="D202" s="31" t="s">
        <v>1299</v>
      </c>
      <c r="E202" s="31" t="s">
        <v>562</v>
      </c>
      <c r="F202" s="84">
        <v>30000</v>
      </c>
      <c r="G202" s="32">
        <v>91.41</v>
      </c>
      <c r="H202" s="32" t="s">
        <v>844</v>
      </c>
    </row>
    <row r="203" spans="1:8" ht="15" customHeight="1">
      <c r="A203" s="83">
        <v>45345</v>
      </c>
      <c r="B203" s="32" t="s">
        <v>1113</v>
      </c>
      <c r="C203" s="31" t="s">
        <v>1114</v>
      </c>
      <c r="D203" s="31" t="s">
        <v>1248</v>
      </c>
      <c r="E203" s="31" t="s">
        <v>562</v>
      </c>
      <c r="F203" s="84">
        <v>54320</v>
      </c>
      <c r="G203" s="32">
        <v>95.23</v>
      </c>
      <c r="H203" s="32" t="s">
        <v>844</v>
      </c>
    </row>
    <row r="204" spans="1:8" ht="15" customHeight="1">
      <c r="A204" s="83">
        <v>45345</v>
      </c>
      <c r="B204" s="32" t="s">
        <v>1113</v>
      </c>
      <c r="C204" s="31" t="s">
        <v>1114</v>
      </c>
      <c r="D204" s="31" t="s">
        <v>1241</v>
      </c>
      <c r="E204" s="31" t="s">
        <v>562</v>
      </c>
      <c r="F204" s="84">
        <v>28010</v>
      </c>
      <c r="G204" s="32">
        <v>95.25</v>
      </c>
      <c r="H204" s="32" t="s">
        <v>844</v>
      </c>
    </row>
    <row r="205" spans="1:8" ht="15" customHeight="1">
      <c r="A205" s="83">
        <v>45345</v>
      </c>
      <c r="B205" s="32" t="s">
        <v>1113</v>
      </c>
      <c r="C205" s="31" t="s">
        <v>1114</v>
      </c>
      <c r="D205" s="31" t="s">
        <v>1243</v>
      </c>
      <c r="E205" s="31" t="s">
        <v>562</v>
      </c>
      <c r="F205" s="84">
        <v>81899</v>
      </c>
      <c r="G205" s="32">
        <v>94.64</v>
      </c>
      <c r="H205" s="32" t="s">
        <v>844</v>
      </c>
    </row>
    <row r="206" spans="1:8" ht="15" customHeight="1">
      <c r="A206" s="83">
        <v>45345</v>
      </c>
      <c r="B206" s="32" t="s">
        <v>1113</v>
      </c>
      <c r="C206" s="31" t="s">
        <v>1114</v>
      </c>
      <c r="D206" s="31" t="s">
        <v>1184</v>
      </c>
      <c r="E206" s="31" t="s">
        <v>562</v>
      </c>
      <c r="F206" s="84">
        <v>33513</v>
      </c>
      <c r="G206" s="32">
        <v>95.02</v>
      </c>
      <c r="H206" s="32" t="s">
        <v>844</v>
      </c>
    </row>
    <row r="207" spans="1:8" ht="15" customHeight="1">
      <c r="A207" s="83">
        <v>45345</v>
      </c>
      <c r="B207" s="32" t="s">
        <v>1113</v>
      </c>
      <c r="C207" s="31" t="s">
        <v>1114</v>
      </c>
      <c r="D207" s="31" t="s">
        <v>1244</v>
      </c>
      <c r="E207" s="31" t="s">
        <v>562</v>
      </c>
      <c r="F207" s="84">
        <v>28000</v>
      </c>
      <c r="G207" s="32">
        <v>92.57</v>
      </c>
      <c r="H207" s="32" t="s">
        <v>844</v>
      </c>
    </row>
    <row r="208" spans="1:8" ht="15" customHeight="1">
      <c r="A208" s="83">
        <v>45345</v>
      </c>
      <c r="B208" s="32" t="s">
        <v>1113</v>
      </c>
      <c r="C208" s="31" t="s">
        <v>1114</v>
      </c>
      <c r="D208" s="31" t="s">
        <v>1245</v>
      </c>
      <c r="E208" s="31" t="s">
        <v>562</v>
      </c>
      <c r="F208" s="84">
        <v>27500</v>
      </c>
      <c r="G208" s="32">
        <v>92.99</v>
      </c>
      <c r="H208" s="32" t="s">
        <v>844</v>
      </c>
    </row>
    <row r="209" spans="1:8" ht="15" customHeight="1">
      <c r="A209" s="83">
        <v>45345</v>
      </c>
      <c r="B209" s="32" t="s">
        <v>1249</v>
      </c>
      <c r="C209" s="31" t="s">
        <v>1250</v>
      </c>
      <c r="D209" s="31" t="s">
        <v>1206</v>
      </c>
      <c r="E209" s="31" t="s">
        <v>562</v>
      </c>
      <c r="F209" s="84">
        <v>252000</v>
      </c>
      <c r="G209" s="32">
        <v>49.5</v>
      </c>
      <c r="H209" s="32" t="s">
        <v>844</v>
      </c>
    </row>
    <row r="210" spans="1:8" ht="15" customHeight="1">
      <c r="A210" s="83">
        <v>45345</v>
      </c>
      <c r="B210" s="32" t="s">
        <v>1249</v>
      </c>
      <c r="C210" s="31" t="s">
        <v>1250</v>
      </c>
      <c r="D210" s="31" t="s">
        <v>1300</v>
      </c>
      <c r="E210" s="31" t="s">
        <v>562</v>
      </c>
      <c r="F210" s="84">
        <v>105000</v>
      </c>
      <c r="G210" s="32">
        <v>47.15</v>
      </c>
      <c r="H210" s="32" t="s">
        <v>844</v>
      </c>
    </row>
    <row r="211" spans="1:8" ht="15" customHeight="1">
      <c r="A211" s="83">
        <v>45345</v>
      </c>
      <c r="B211" s="32" t="s">
        <v>1249</v>
      </c>
      <c r="C211" s="31" t="s">
        <v>1250</v>
      </c>
      <c r="D211" s="31" t="s">
        <v>1301</v>
      </c>
      <c r="E211" s="31" t="s">
        <v>562</v>
      </c>
      <c r="F211" s="84">
        <v>105000</v>
      </c>
      <c r="G211" s="32">
        <v>47.15</v>
      </c>
      <c r="H211" s="32" t="s">
        <v>844</v>
      </c>
    </row>
    <row r="212" spans="1:8" ht="15" customHeight="1">
      <c r="A212" s="83">
        <v>45345</v>
      </c>
      <c r="B212" s="32" t="s">
        <v>1249</v>
      </c>
      <c r="C212" s="31" t="s">
        <v>1250</v>
      </c>
      <c r="D212" s="31" t="s">
        <v>1302</v>
      </c>
      <c r="E212" s="31" t="s">
        <v>562</v>
      </c>
      <c r="F212" s="84">
        <v>183000</v>
      </c>
      <c r="G212" s="32">
        <v>49.5</v>
      </c>
      <c r="H212" s="32" t="s">
        <v>844</v>
      </c>
    </row>
    <row r="213" spans="1:8" ht="15" customHeight="1">
      <c r="A213" s="83">
        <v>45345</v>
      </c>
      <c r="B213" s="32" t="s">
        <v>1254</v>
      </c>
      <c r="C213" s="31" t="s">
        <v>1255</v>
      </c>
      <c r="D213" s="31" t="s">
        <v>1080</v>
      </c>
      <c r="E213" s="31" t="s">
        <v>562</v>
      </c>
      <c r="F213" s="84">
        <v>96000</v>
      </c>
      <c r="G213" s="32">
        <v>303.16000000000003</v>
      </c>
      <c r="H213" s="32" t="s">
        <v>844</v>
      </c>
    </row>
    <row r="214" spans="1:8" ht="15" customHeight="1">
      <c r="A214" s="83">
        <v>45345</v>
      </c>
      <c r="B214" s="32" t="s">
        <v>1256</v>
      </c>
      <c r="C214" s="31" t="s">
        <v>1257</v>
      </c>
      <c r="D214" s="31" t="s">
        <v>1303</v>
      </c>
      <c r="E214" s="31" t="s">
        <v>562</v>
      </c>
      <c r="F214" s="84">
        <v>372930</v>
      </c>
      <c r="G214" s="32">
        <v>22.5</v>
      </c>
      <c r="H214" s="32" t="s">
        <v>844</v>
      </c>
    </row>
    <row r="215" spans="1:8" ht="15" customHeight="1">
      <c r="A215" s="83">
        <v>45345</v>
      </c>
      <c r="B215" s="32" t="s">
        <v>1256</v>
      </c>
      <c r="C215" s="31" t="s">
        <v>1257</v>
      </c>
      <c r="D215" s="31" t="s">
        <v>1234</v>
      </c>
      <c r="E215" s="31" t="s">
        <v>562</v>
      </c>
      <c r="F215" s="84">
        <v>468865</v>
      </c>
      <c r="G215" s="32">
        <v>21.96</v>
      </c>
      <c r="H215" s="32" t="s">
        <v>844</v>
      </c>
    </row>
    <row r="216" spans="1:8" ht="15" customHeight="1">
      <c r="A216" s="83">
        <v>45345</v>
      </c>
      <c r="B216" s="32" t="s">
        <v>1258</v>
      </c>
      <c r="C216" s="31" t="s">
        <v>1259</v>
      </c>
      <c r="D216" s="31" t="s">
        <v>563</v>
      </c>
      <c r="E216" s="31" t="s">
        <v>562</v>
      </c>
      <c r="F216" s="84">
        <v>1316915</v>
      </c>
      <c r="G216" s="32">
        <v>97.21</v>
      </c>
      <c r="H216" s="32" t="s">
        <v>844</v>
      </c>
    </row>
    <row r="217" spans="1:8" ht="15" customHeight="1">
      <c r="A217" s="83">
        <v>45345</v>
      </c>
      <c r="B217" s="32" t="s">
        <v>1260</v>
      </c>
      <c r="C217" s="31" t="s">
        <v>1261</v>
      </c>
      <c r="D217" s="31" t="s">
        <v>563</v>
      </c>
      <c r="E217" s="31" t="s">
        <v>562</v>
      </c>
      <c r="F217" s="84">
        <v>814215</v>
      </c>
      <c r="G217" s="32">
        <v>119.94</v>
      </c>
      <c r="H217" s="32" t="s">
        <v>844</v>
      </c>
    </row>
    <row r="218" spans="1:8" ht="15" customHeight="1">
      <c r="A218" s="83">
        <v>45345</v>
      </c>
      <c r="B218" s="32" t="s">
        <v>465</v>
      </c>
      <c r="C218" s="31" t="s">
        <v>1304</v>
      </c>
      <c r="D218" s="31" t="s">
        <v>1305</v>
      </c>
      <c r="E218" s="31" t="s">
        <v>562</v>
      </c>
      <c r="F218" s="84">
        <v>550000</v>
      </c>
      <c r="G218" s="32">
        <v>2096</v>
      </c>
      <c r="H218" s="32" t="s">
        <v>844</v>
      </c>
    </row>
    <row r="219" spans="1:8" ht="15" customHeight="1">
      <c r="A219" s="83">
        <v>45345</v>
      </c>
      <c r="B219" s="32" t="s">
        <v>1262</v>
      </c>
      <c r="C219" s="31" t="s">
        <v>1263</v>
      </c>
      <c r="D219" s="31" t="s">
        <v>1265</v>
      </c>
      <c r="E219" s="31" t="s">
        <v>562</v>
      </c>
      <c r="F219" s="84">
        <v>8</v>
      </c>
      <c r="G219" s="32">
        <v>50.36</v>
      </c>
      <c r="H219" s="32" t="s">
        <v>844</v>
      </c>
    </row>
    <row r="220" spans="1:8" ht="15" customHeight="1">
      <c r="A220" s="83">
        <v>45345</v>
      </c>
      <c r="B220" s="32" t="s">
        <v>1266</v>
      </c>
      <c r="C220" s="31" t="s">
        <v>1267</v>
      </c>
      <c r="D220" s="31" t="s">
        <v>860</v>
      </c>
      <c r="E220" s="31" t="s">
        <v>562</v>
      </c>
      <c r="F220" s="84">
        <v>448592</v>
      </c>
      <c r="G220" s="32">
        <v>26.9</v>
      </c>
      <c r="H220" s="32" t="s">
        <v>844</v>
      </c>
    </row>
    <row r="221" spans="1:8" ht="15" customHeight="1">
      <c r="A221" s="83">
        <v>45345</v>
      </c>
      <c r="B221" s="32" t="s">
        <v>1268</v>
      </c>
      <c r="C221" s="31" t="s">
        <v>1269</v>
      </c>
      <c r="D221" s="31" t="s">
        <v>1270</v>
      </c>
      <c r="E221" s="31" t="s">
        <v>562</v>
      </c>
      <c r="F221" s="84">
        <v>141158</v>
      </c>
      <c r="G221" s="32">
        <v>39.74</v>
      </c>
      <c r="H221" s="32" t="s">
        <v>844</v>
      </c>
    </row>
    <row r="222" spans="1:8" ht="15" customHeight="1">
      <c r="A222" s="83">
        <v>45345</v>
      </c>
      <c r="B222" s="32" t="s">
        <v>1268</v>
      </c>
      <c r="C222" s="31" t="s">
        <v>1269</v>
      </c>
      <c r="D222" s="31" t="s">
        <v>1225</v>
      </c>
      <c r="E222" s="31" t="s">
        <v>562</v>
      </c>
      <c r="F222" s="84">
        <v>135224</v>
      </c>
      <c r="G222" s="32">
        <v>39.840000000000003</v>
      </c>
      <c r="H222" s="32" t="s">
        <v>844</v>
      </c>
    </row>
    <row r="223" spans="1:8" ht="15" customHeight="1">
      <c r="A223" s="83">
        <v>45345</v>
      </c>
      <c r="B223" s="32" t="s">
        <v>1306</v>
      </c>
      <c r="C223" s="31" t="s">
        <v>1307</v>
      </c>
      <c r="D223" s="31" t="s">
        <v>1308</v>
      </c>
      <c r="E223" s="31" t="s">
        <v>562</v>
      </c>
      <c r="F223" s="84">
        <v>1700000</v>
      </c>
      <c r="G223" s="32">
        <v>13.65</v>
      </c>
      <c r="H223" s="32" t="s">
        <v>844</v>
      </c>
    </row>
    <row r="224" spans="1:8" ht="15" customHeight="1">
      <c r="A224" s="83">
        <v>45345</v>
      </c>
      <c r="B224" s="32" t="s">
        <v>1309</v>
      </c>
      <c r="C224" s="31" t="s">
        <v>1310</v>
      </c>
      <c r="D224" s="31" t="s">
        <v>1311</v>
      </c>
      <c r="E224" s="31" t="s">
        <v>562</v>
      </c>
      <c r="F224" s="84">
        <v>63000</v>
      </c>
      <c r="G224" s="32">
        <v>683.1</v>
      </c>
      <c r="H224" s="32" t="s">
        <v>844</v>
      </c>
    </row>
    <row r="225" spans="1:8" ht="15" customHeight="1">
      <c r="A225" s="83">
        <v>45345</v>
      </c>
      <c r="B225" s="32" t="s">
        <v>1272</v>
      </c>
      <c r="C225" s="31" t="s">
        <v>1273</v>
      </c>
      <c r="D225" s="31" t="s">
        <v>563</v>
      </c>
      <c r="E225" s="31" t="s">
        <v>562</v>
      </c>
      <c r="F225" s="84">
        <v>88201</v>
      </c>
      <c r="G225" s="32">
        <v>1521.93</v>
      </c>
      <c r="H225" s="32" t="s">
        <v>844</v>
      </c>
    </row>
    <row r="226" spans="1:8" ht="15" customHeight="1">
      <c r="A226" s="83">
        <v>45345</v>
      </c>
      <c r="B226" s="32" t="s">
        <v>1272</v>
      </c>
      <c r="C226" s="31" t="s">
        <v>1273</v>
      </c>
      <c r="D226" s="31" t="s">
        <v>860</v>
      </c>
      <c r="E226" s="31" t="s">
        <v>562</v>
      </c>
      <c r="F226" s="84">
        <v>120218</v>
      </c>
      <c r="G226" s="32">
        <v>1540.85</v>
      </c>
      <c r="H226" s="32" t="s">
        <v>844</v>
      </c>
    </row>
    <row r="227" spans="1:8" ht="15" customHeight="1">
      <c r="A227" s="83">
        <v>45345</v>
      </c>
      <c r="B227" s="32" t="s">
        <v>1272</v>
      </c>
      <c r="C227" s="31" t="s">
        <v>1273</v>
      </c>
      <c r="D227" s="31" t="s">
        <v>1225</v>
      </c>
      <c r="E227" s="31" t="s">
        <v>562</v>
      </c>
      <c r="F227" s="84">
        <v>33045</v>
      </c>
      <c r="G227" s="32">
        <v>1547.93</v>
      </c>
      <c r="H227" s="32" t="s">
        <v>844</v>
      </c>
    </row>
    <row r="228" spans="1:8" ht="15" customHeight="1">
      <c r="A228" s="83">
        <v>45345</v>
      </c>
      <c r="B228" s="32" t="s">
        <v>1272</v>
      </c>
      <c r="C228" s="31" t="s">
        <v>1273</v>
      </c>
      <c r="D228" s="31" t="s">
        <v>990</v>
      </c>
      <c r="E228" s="31" t="s">
        <v>562</v>
      </c>
      <c r="F228" s="84">
        <v>117795</v>
      </c>
      <c r="G228" s="32">
        <v>1544.07</v>
      </c>
      <c r="H228" s="32" t="s">
        <v>844</v>
      </c>
    </row>
    <row r="229" spans="1:8" ht="15" customHeight="1">
      <c r="A229" s="83">
        <v>45345</v>
      </c>
      <c r="B229" s="32" t="s">
        <v>1116</v>
      </c>
      <c r="C229" s="31" t="s">
        <v>1117</v>
      </c>
      <c r="D229" s="31" t="s">
        <v>1274</v>
      </c>
      <c r="E229" s="31" t="s">
        <v>562</v>
      </c>
      <c r="F229" s="84">
        <v>97947</v>
      </c>
      <c r="G229" s="32">
        <v>267.42</v>
      </c>
      <c r="H229" s="32" t="s">
        <v>844</v>
      </c>
    </row>
    <row r="230" spans="1:8" ht="15" customHeight="1">
      <c r="A230" s="83">
        <v>45345</v>
      </c>
      <c r="B230" s="32" t="s">
        <v>1275</v>
      </c>
      <c r="C230" s="31" t="s">
        <v>1276</v>
      </c>
      <c r="D230" s="31" t="s">
        <v>1277</v>
      </c>
      <c r="E230" s="31" t="s">
        <v>562</v>
      </c>
      <c r="F230" s="84">
        <v>16219942</v>
      </c>
      <c r="G230" s="32">
        <v>41.04</v>
      </c>
      <c r="H230" s="32" t="s">
        <v>844</v>
      </c>
    </row>
    <row r="231" spans="1:8" ht="15" customHeight="1">
      <c r="A231" s="83">
        <v>45345</v>
      </c>
      <c r="B231" s="32" t="s">
        <v>1119</v>
      </c>
      <c r="C231" s="31" t="s">
        <v>1120</v>
      </c>
      <c r="D231" s="31" t="s">
        <v>1122</v>
      </c>
      <c r="E231" s="31" t="s">
        <v>562</v>
      </c>
      <c r="F231" s="84">
        <v>3364357</v>
      </c>
      <c r="G231" s="32">
        <v>3.81</v>
      </c>
      <c r="H231" s="32" t="s">
        <v>844</v>
      </c>
    </row>
    <row r="232" spans="1:8" ht="15" customHeight="1">
      <c r="A232" s="83">
        <v>45345</v>
      </c>
      <c r="B232" s="32" t="s">
        <v>1119</v>
      </c>
      <c r="C232" s="31" t="s">
        <v>1120</v>
      </c>
      <c r="D232" s="31" t="s">
        <v>1312</v>
      </c>
      <c r="E232" s="31" t="s">
        <v>562</v>
      </c>
      <c r="F232" s="84">
        <v>2580000</v>
      </c>
      <c r="G232" s="32">
        <v>3.9</v>
      </c>
      <c r="H232" s="32" t="s">
        <v>844</v>
      </c>
    </row>
    <row r="233" spans="1:8" ht="15" customHeight="1">
      <c r="A233" s="83">
        <v>45345</v>
      </c>
      <c r="B233" s="32" t="s">
        <v>1119</v>
      </c>
      <c r="C233" s="31" t="s">
        <v>1120</v>
      </c>
      <c r="D233" s="31" t="s">
        <v>1313</v>
      </c>
      <c r="E233" s="31" t="s">
        <v>562</v>
      </c>
      <c r="F233" s="84">
        <v>2580000</v>
      </c>
      <c r="G233" s="32">
        <v>3.57</v>
      </c>
      <c r="H233" s="32" t="s">
        <v>844</v>
      </c>
    </row>
    <row r="234" spans="1:8" ht="15" customHeight="1">
      <c r="A234" s="83">
        <v>45345</v>
      </c>
      <c r="B234" s="32" t="s">
        <v>1119</v>
      </c>
      <c r="C234" s="31" t="s">
        <v>1120</v>
      </c>
      <c r="D234" s="31" t="s">
        <v>858</v>
      </c>
      <c r="E234" s="31" t="s">
        <v>562</v>
      </c>
      <c r="F234" s="84">
        <v>27734</v>
      </c>
      <c r="G234" s="32">
        <v>3.6</v>
      </c>
      <c r="H234" s="32" t="s">
        <v>844</v>
      </c>
    </row>
    <row r="235" spans="1:8" ht="15" customHeight="1">
      <c r="A235" s="83">
        <v>45345</v>
      </c>
      <c r="B235" s="32" t="s">
        <v>1119</v>
      </c>
      <c r="C235" s="31" t="s">
        <v>1120</v>
      </c>
      <c r="D235" s="31" t="s">
        <v>1314</v>
      </c>
      <c r="E235" s="31" t="s">
        <v>562</v>
      </c>
      <c r="F235" s="84">
        <v>2394960</v>
      </c>
      <c r="G235" s="32">
        <v>3.82</v>
      </c>
      <c r="H235" s="32" t="s">
        <v>844</v>
      </c>
    </row>
    <row r="236" spans="1:8" ht="15" customHeight="1">
      <c r="A236" s="83">
        <v>45345</v>
      </c>
      <c r="B236" s="32" t="s">
        <v>1119</v>
      </c>
      <c r="C236" s="31" t="s">
        <v>1120</v>
      </c>
      <c r="D236" s="31" t="s">
        <v>1278</v>
      </c>
      <c r="E236" s="31" t="s">
        <v>562</v>
      </c>
      <c r="F236" s="84">
        <v>2828810</v>
      </c>
      <c r="G236" s="32">
        <v>3.75</v>
      </c>
      <c r="H236" s="32" t="s">
        <v>844</v>
      </c>
    </row>
    <row r="237" spans="1:8" ht="15" customHeight="1">
      <c r="A237" s="83">
        <v>45345</v>
      </c>
      <c r="B237" s="32" t="s">
        <v>1119</v>
      </c>
      <c r="C237" s="31" t="s">
        <v>1120</v>
      </c>
      <c r="D237" s="31" t="s">
        <v>1012</v>
      </c>
      <c r="E237" s="31" t="s">
        <v>562</v>
      </c>
      <c r="F237" s="84">
        <v>3782884</v>
      </c>
      <c r="G237" s="32">
        <v>3.72</v>
      </c>
      <c r="H237" s="32" t="s">
        <v>844</v>
      </c>
    </row>
    <row r="238" spans="1:8" ht="15" customHeight="1">
      <c r="A238" s="83">
        <v>45345</v>
      </c>
      <c r="B238" s="32" t="s">
        <v>1119</v>
      </c>
      <c r="C238" s="31" t="s">
        <v>1120</v>
      </c>
      <c r="D238" s="31" t="s">
        <v>1081</v>
      </c>
      <c r="E238" s="31" t="s">
        <v>562</v>
      </c>
      <c r="F238" s="84">
        <v>10998600</v>
      </c>
      <c r="G238" s="32">
        <v>3.74</v>
      </c>
      <c r="H238" s="32" t="s">
        <v>844</v>
      </c>
    </row>
    <row r="239" spans="1:8" ht="15" customHeight="1">
      <c r="A239" s="83">
        <v>45345</v>
      </c>
      <c r="B239" s="32" t="s">
        <v>1119</v>
      </c>
      <c r="C239" s="31" t="s">
        <v>1120</v>
      </c>
      <c r="D239" s="31" t="s">
        <v>1155</v>
      </c>
      <c r="E239" s="31" t="s">
        <v>562</v>
      </c>
      <c r="F239" s="84">
        <v>3281191</v>
      </c>
      <c r="G239" s="32">
        <v>3.87</v>
      </c>
      <c r="H239" s="32" t="s">
        <v>844</v>
      </c>
    </row>
    <row r="240" spans="1:8" ht="15" customHeight="1">
      <c r="A240" s="83">
        <v>45345</v>
      </c>
      <c r="B240" s="32" t="s">
        <v>1119</v>
      </c>
      <c r="C240" s="31" t="s">
        <v>1120</v>
      </c>
      <c r="D240" s="31" t="s">
        <v>1315</v>
      </c>
      <c r="E240" s="31" t="s">
        <v>562</v>
      </c>
      <c r="F240" s="84">
        <v>4215000</v>
      </c>
      <c r="G240" s="32">
        <v>3.97</v>
      </c>
      <c r="H240" s="32" t="s">
        <v>844</v>
      </c>
    </row>
    <row r="241" spans="1:8" ht="15" customHeight="1">
      <c r="A241" s="83">
        <v>45345</v>
      </c>
      <c r="B241" s="32" t="s">
        <v>1119</v>
      </c>
      <c r="C241" s="31" t="s">
        <v>1120</v>
      </c>
      <c r="D241" s="31" t="s">
        <v>1154</v>
      </c>
      <c r="E241" s="31" t="s">
        <v>562</v>
      </c>
      <c r="F241" s="84">
        <v>4800000</v>
      </c>
      <c r="G241" s="32">
        <v>3.75</v>
      </c>
      <c r="H241" s="32" t="s">
        <v>844</v>
      </c>
    </row>
    <row r="242" spans="1:8" ht="15" customHeight="1">
      <c r="A242" s="83">
        <v>45345</v>
      </c>
      <c r="B242" s="32" t="s">
        <v>1119</v>
      </c>
      <c r="C242" s="31" t="s">
        <v>1120</v>
      </c>
      <c r="D242" s="31" t="s">
        <v>1279</v>
      </c>
      <c r="E242" s="31" t="s">
        <v>562</v>
      </c>
      <c r="F242" s="84">
        <v>662438</v>
      </c>
      <c r="G242" s="32">
        <v>3.57</v>
      </c>
      <c r="H242" s="32" t="s">
        <v>844</v>
      </c>
    </row>
    <row r="243" spans="1:8" ht="15" customHeight="1">
      <c r="A243" s="83">
        <v>45345</v>
      </c>
      <c r="B243" s="32" t="s">
        <v>1119</v>
      </c>
      <c r="C243" s="31" t="s">
        <v>1120</v>
      </c>
      <c r="D243" s="31" t="s">
        <v>1316</v>
      </c>
      <c r="E243" s="31" t="s">
        <v>562</v>
      </c>
      <c r="F243" s="84">
        <v>2579990</v>
      </c>
      <c r="G243" s="32">
        <v>3.65</v>
      </c>
      <c r="H243" s="32" t="s">
        <v>844</v>
      </c>
    </row>
    <row r="244" spans="1:8" ht="15" customHeight="1">
      <c r="A244" s="83">
        <v>45345</v>
      </c>
      <c r="B244" s="32" t="s">
        <v>1119</v>
      </c>
      <c r="C244" s="31" t="s">
        <v>1120</v>
      </c>
      <c r="D244" s="31" t="s">
        <v>1118</v>
      </c>
      <c r="E244" s="31" t="s">
        <v>562</v>
      </c>
      <c r="F244" s="84">
        <v>9604178</v>
      </c>
      <c r="G244" s="32">
        <v>3.68</v>
      </c>
      <c r="H244" s="32" t="s">
        <v>844</v>
      </c>
    </row>
    <row r="245" spans="1:8" ht="15" customHeight="1">
      <c r="A245" s="83">
        <v>45345</v>
      </c>
      <c r="B245" s="32" t="s">
        <v>1119</v>
      </c>
      <c r="C245" s="31" t="s">
        <v>1120</v>
      </c>
      <c r="D245" s="31" t="s">
        <v>1280</v>
      </c>
      <c r="E245" s="31" t="s">
        <v>562</v>
      </c>
      <c r="F245" s="84">
        <v>2961720</v>
      </c>
      <c r="G245" s="32">
        <v>3.75</v>
      </c>
      <c r="H245" s="32" t="s">
        <v>844</v>
      </c>
    </row>
    <row r="246" spans="1:8" ht="15" customHeight="1">
      <c r="A246" s="83">
        <v>45345</v>
      </c>
      <c r="B246" s="32" t="s">
        <v>1119</v>
      </c>
      <c r="C246" s="31" t="s">
        <v>1120</v>
      </c>
      <c r="D246" s="31" t="s">
        <v>1121</v>
      </c>
      <c r="E246" s="31" t="s">
        <v>562</v>
      </c>
      <c r="F246" s="84">
        <v>9586744</v>
      </c>
      <c r="G246" s="32">
        <v>3.89</v>
      </c>
      <c r="H246" s="32" t="s">
        <v>844</v>
      </c>
    </row>
    <row r="247" spans="1:8" ht="15" customHeight="1">
      <c r="A247" s="83">
        <v>45345</v>
      </c>
      <c r="B247" s="32" t="s">
        <v>1123</v>
      </c>
      <c r="C247" s="31" t="s">
        <v>1124</v>
      </c>
      <c r="D247" s="31" t="s">
        <v>858</v>
      </c>
      <c r="E247" s="31" t="s">
        <v>562</v>
      </c>
      <c r="F247" s="84">
        <v>329181</v>
      </c>
      <c r="G247" s="32">
        <v>131.80000000000001</v>
      </c>
      <c r="H247" s="32" t="s">
        <v>844</v>
      </c>
    </row>
    <row r="248" spans="1:8" ht="15" customHeight="1">
      <c r="A248" s="83">
        <v>45345</v>
      </c>
      <c r="B248" s="32" t="s">
        <v>1123</v>
      </c>
      <c r="C248" s="31" t="s">
        <v>1124</v>
      </c>
      <c r="D248" s="31" t="s">
        <v>1282</v>
      </c>
      <c r="E248" s="31" t="s">
        <v>562</v>
      </c>
      <c r="F248" s="84">
        <v>10000</v>
      </c>
      <c r="G248" s="32">
        <v>130.41999999999999</v>
      </c>
      <c r="H248" s="32" t="s">
        <v>844</v>
      </c>
    </row>
    <row r="249" spans="1:8" ht="15" customHeight="1">
      <c r="A249" s="83">
        <v>45345</v>
      </c>
      <c r="B249" s="32" t="s">
        <v>1123</v>
      </c>
      <c r="C249" s="31" t="s">
        <v>1124</v>
      </c>
      <c r="D249" s="31" t="s">
        <v>1246</v>
      </c>
      <c r="E249" s="31" t="s">
        <v>562</v>
      </c>
      <c r="F249" s="84">
        <v>52985</v>
      </c>
      <c r="G249" s="32">
        <v>130.09</v>
      </c>
      <c r="H249" s="32" t="s">
        <v>844</v>
      </c>
    </row>
    <row r="250" spans="1:8" ht="15" customHeight="1">
      <c r="A250" s="83">
        <v>45345</v>
      </c>
      <c r="B250" s="32" t="s">
        <v>1123</v>
      </c>
      <c r="C250" s="31" t="s">
        <v>1124</v>
      </c>
      <c r="D250" s="31" t="s">
        <v>1186</v>
      </c>
      <c r="E250" s="31" t="s">
        <v>562</v>
      </c>
      <c r="F250" s="84">
        <v>115000</v>
      </c>
      <c r="G250" s="32">
        <v>128.09</v>
      </c>
      <c r="H250" s="32" t="s">
        <v>844</v>
      </c>
    </row>
    <row r="251" spans="1:8" ht="15" customHeight="1">
      <c r="A251" s="83">
        <v>45345</v>
      </c>
      <c r="B251" s="32" t="s">
        <v>1123</v>
      </c>
      <c r="C251" s="31" t="s">
        <v>1124</v>
      </c>
      <c r="D251" s="31" t="s">
        <v>993</v>
      </c>
      <c r="E251" s="31" t="s">
        <v>562</v>
      </c>
      <c r="F251" s="84">
        <v>518746</v>
      </c>
      <c r="G251" s="32">
        <v>131</v>
      </c>
      <c r="H251" s="32" t="s">
        <v>844</v>
      </c>
    </row>
    <row r="252" spans="1:8" ht="15" customHeight="1">
      <c r="A252" s="83">
        <v>45345</v>
      </c>
      <c r="B252" s="32" t="s">
        <v>1123</v>
      </c>
      <c r="C252" s="31" t="s">
        <v>1124</v>
      </c>
      <c r="D252" s="31" t="s">
        <v>1107</v>
      </c>
      <c r="E252" s="31" t="s">
        <v>562</v>
      </c>
      <c r="F252" s="84">
        <v>169403</v>
      </c>
      <c r="G252" s="32">
        <v>129.99</v>
      </c>
      <c r="H252" s="32" t="s">
        <v>844</v>
      </c>
    </row>
    <row r="253" spans="1:8" ht="15" customHeight="1">
      <c r="A253" s="83">
        <v>45345</v>
      </c>
      <c r="B253" s="32" t="s">
        <v>1123</v>
      </c>
      <c r="C253" s="31" t="s">
        <v>1124</v>
      </c>
      <c r="D253" s="31" t="s">
        <v>1281</v>
      </c>
      <c r="E253" s="31" t="s">
        <v>562</v>
      </c>
      <c r="F253" s="84">
        <v>171752</v>
      </c>
      <c r="G253" s="32">
        <v>130.25</v>
      </c>
      <c r="H253" s="32" t="s">
        <v>844</v>
      </c>
    </row>
    <row r="254" spans="1:8" ht="15" customHeight="1">
      <c r="A254" s="83">
        <v>45345</v>
      </c>
      <c r="B254" s="32" t="s">
        <v>1123</v>
      </c>
      <c r="C254" s="31" t="s">
        <v>1124</v>
      </c>
      <c r="D254" s="31" t="s">
        <v>1118</v>
      </c>
      <c r="E254" s="31" t="s">
        <v>562</v>
      </c>
      <c r="F254" s="84">
        <v>252295</v>
      </c>
      <c r="G254" s="32">
        <v>131.16999999999999</v>
      </c>
      <c r="H254" s="32" t="s">
        <v>844</v>
      </c>
    </row>
    <row r="255" spans="1:8" ht="15" customHeight="1">
      <c r="A255" s="83">
        <v>45345</v>
      </c>
      <c r="B255" s="32" t="s">
        <v>1123</v>
      </c>
      <c r="C255" s="31" t="s">
        <v>1124</v>
      </c>
      <c r="D255" s="31" t="s">
        <v>1061</v>
      </c>
      <c r="E255" s="31" t="s">
        <v>562</v>
      </c>
      <c r="F255" s="84">
        <v>315297</v>
      </c>
      <c r="G255" s="32">
        <v>129.16</v>
      </c>
      <c r="H255" s="32" t="s">
        <v>844</v>
      </c>
    </row>
    <row r="256" spans="1:8" ht="15" customHeight="1">
      <c r="A256" s="83">
        <v>45345</v>
      </c>
      <c r="B256" s="32" t="s">
        <v>1125</v>
      </c>
      <c r="C256" s="31" t="s">
        <v>1126</v>
      </c>
      <c r="D256" s="31" t="s">
        <v>1080</v>
      </c>
      <c r="E256" s="31" t="s">
        <v>562</v>
      </c>
      <c r="F256" s="84">
        <v>558943</v>
      </c>
      <c r="G256" s="32">
        <v>254.85</v>
      </c>
      <c r="H256" s="32" t="s">
        <v>844</v>
      </c>
    </row>
    <row r="257" spans="1:8" ht="15" customHeight="1">
      <c r="A257" s="83">
        <v>45345</v>
      </c>
      <c r="B257" s="32" t="s">
        <v>1288</v>
      </c>
      <c r="C257" s="31" t="s">
        <v>1289</v>
      </c>
      <c r="D257" s="31" t="s">
        <v>1234</v>
      </c>
      <c r="E257" s="31" t="s">
        <v>562</v>
      </c>
      <c r="F257" s="84">
        <v>158000</v>
      </c>
      <c r="G257" s="32">
        <v>211.57</v>
      </c>
      <c r="H257" s="32" t="s">
        <v>844</v>
      </c>
    </row>
    <row r="258" spans="1:8" ht="15" customHeight="1">
      <c r="A258" s="83">
        <v>45345</v>
      </c>
      <c r="B258" s="32" t="s">
        <v>1290</v>
      </c>
      <c r="C258" s="31" t="s">
        <v>1291</v>
      </c>
      <c r="D258" s="31" t="s">
        <v>1292</v>
      </c>
      <c r="E258" s="31" t="s">
        <v>562</v>
      </c>
      <c r="F258" s="84">
        <v>150000</v>
      </c>
      <c r="G258" s="32">
        <v>324.07</v>
      </c>
      <c r="H258" s="32" t="s">
        <v>844</v>
      </c>
    </row>
    <row r="259" spans="1:8" ht="15" customHeight="1">
      <c r="A259" s="83">
        <v>45345</v>
      </c>
      <c r="B259" s="32" t="s">
        <v>1290</v>
      </c>
      <c r="C259" s="31" t="s">
        <v>1291</v>
      </c>
      <c r="D259" s="31" t="s">
        <v>563</v>
      </c>
      <c r="E259" s="31" t="s">
        <v>562</v>
      </c>
      <c r="F259" s="84">
        <v>167730</v>
      </c>
      <c r="G259" s="32">
        <v>334.3</v>
      </c>
      <c r="H259" s="32" t="s">
        <v>844</v>
      </c>
    </row>
    <row r="260" spans="1:8" ht="15" customHeight="1">
      <c r="A260" s="83"/>
      <c r="B260" s="32"/>
      <c r="C260" s="31"/>
      <c r="D260" s="31"/>
      <c r="E260" s="31"/>
      <c r="F260" s="84"/>
      <c r="G260" s="32"/>
      <c r="H260" s="32"/>
    </row>
    <row r="261" spans="1:8" ht="15" customHeight="1">
      <c r="A261" s="83"/>
      <c r="B261" s="32"/>
      <c r="C261" s="31"/>
      <c r="D261" s="31"/>
      <c r="E261" s="31"/>
      <c r="F261" s="84"/>
      <c r="G261" s="32"/>
      <c r="H261" s="32"/>
    </row>
    <row r="262" spans="1:8" ht="15" customHeight="1">
      <c r="A262" s="83"/>
      <c r="B262" s="32"/>
      <c r="C262" s="31"/>
      <c r="D262" s="31"/>
      <c r="E262" s="31"/>
      <c r="F262" s="84"/>
      <c r="G262" s="32"/>
      <c r="H262" s="32"/>
    </row>
    <row r="263" spans="1:8" ht="15" customHeight="1">
      <c r="A263" s="83"/>
      <c r="B263" s="32"/>
      <c r="C263" s="31"/>
      <c r="D263" s="31"/>
      <c r="E263" s="31"/>
      <c r="F263" s="84"/>
      <c r="G263" s="32"/>
      <c r="H263" s="32"/>
    </row>
    <row r="264" spans="1:8" ht="15" customHeight="1">
      <c r="A264" s="83"/>
      <c r="B264" s="32"/>
      <c r="C264" s="31"/>
      <c r="D264" s="31"/>
      <c r="E264" s="31"/>
      <c r="F264" s="84"/>
      <c r="G264" s="32"/>
      <c r="H264" s="32"/>
    </row>
    <row r="265" spans="1:8" ht="15" customHeight="1">
      <c r="A265" s="83"/>
      <c r="B265" s="32"/>
      <c r="C265" s="31"/>
      <c r="D265" s="31"/>
      <c r="E265" s="31"/>
      <c r="F265" s="84"/>
      <c r="G265" s="32"/>
      <c r="H265" s="32"/>
    </row>
    <row r="266" spans="1:8" ht="15" customHeight="1">
      <c r="A266" s="83"/>
      <c r="B266" s="32"/>
      <c r="C266" s="31"/>
      <c r="D266" s="31"/>
      <c r="E266" s="31"/>
      <c r="F266" s="84"/>
      <c r="G266" s="32"/>
      <c r="H266" s="32"/>
    </row>
    <row r="267" spans="1:8" ht="15" customHeight="1">
      <c r="A267" s="83"/>
      <c r="B267" s="32"/>
      <c r="C267" s="31"/>
      <c r="D267" s="31"/>
      <c r="E267" s="31"/>
      <c r="F267" s="84"/>
      <c r="G267" s="32"/>
      <c r="H267" s="32"/>
    </row>
    <row r="268" spans="1:8" ht="15" customHeight="1">
      <c r="A268" s="83"/>
      <c r="B268" s="32"/>
      <c r="C268" s="31"/>
      <c r="D268" s="31"/>
      <c r="E268" s="31"/>
      <c r="F268" s="84"/>
      <c r="G268" s="32"/>
      <c r="H268" s="32"/>
    </row>
    <row r="269" spans="1:8" ht="15" customHeight="1">
      <c r="A269" s="83"/>
      <c r="B269" s="32"/>
      <c r="C269" s="31"/>
      <c r="D269" s="31"/>
      <c r="E269" s="31"/>
      <c r="F269" s="84"/>
      <c r="G269" s="32"/>
      <c r="H269" s="32"/>
    </row>
    <row r="270" spans="1:8" ht="15" customHeight="1">
      <c r="A270" s="83"/>
      <c r="B270" s="32"/>
      <c r="C270" s="31"/>
      <c r="D270" s="31"/>
      <c r="E270" s="31"/>
      <c r="F270" s="84"/>
      <c r="G270" s="32"/>
      <c r="H270" s="32"/>
    </row>
    <row r="271" spans="1:8" ht="15" customHeight="1">
      <c r="A271" s="83"/>
      <c r="B271" s="32"/>
      <c r="C271" s="31"/>
      <c r="D271" s="31"/>
      <c r="E271" s="31"/>
      <c r="F271" s="84"/>
      <c r="G271" s="32"/>
      <c r="H271" s="32"/>
    </row>
    <row r="272" spans="1:8" ht="15" customHeight="1">
      <c r="A272" s="83"/>
      <c r="B272" s="32"/>
      <c r="C272" s="31"/>
      <c r="D272" s="31"/>
      <c r="E272" s="31"/>
      <c r="F272" s="84"/>
      <c r="G272" s="32"/>
      <c r="H272" s="32"/>
    </row>
    <row r="273" spans="1:8" ht="15" customHeight="1">
      <c r="A273" s="83"/>
      <c r="B273" s="32"/>
      <c r="C273" s="31"/>
      <c r="D273" s="31"/>
      <c r="E273" s="31"/>
      <c r="F273" s="84"/>
      <c r="G273" s="32"/>
      <c r="H273" s="32"/>
    </row>
    <row r="274" spans="1:8" ht="15" customHeight="1">
      <c r="A274" s="83"/>
      <c r="B274" s="32"/>
      <c r="C274" s="31"/>
      <c r="D274" s="31"/>
      <c r="E274" s="31"/>
      <c r="F274" s="84"/>
      <c r="G274" s="32"/>
      <c r="H274" s="32"/>
    </row>
    <row r="275" spans="1:8" ht="15" customHeight="1">
      <c r="A275" s="83"/>
      <c r="B275" s="32"/>
      <c r="C275" s="31"/>
      <c r="D275" s="31"/>
      <c r="E275" s="31"/>
      <c r="F275" s="84"/>
      <c r="G275" s="32"/>
      <c r="H275" s="32"/>
    </row>
    <row r="276" spans="1:8" ht="15" customHeight="1">
      <c r="A276" s="83"/>
      <c r="B276" s="32"/>
      <c r="C276" s="31"/>
      <c r="D276" s="31"/>
      <c r="E276" s="31"/>
      <c r="F276" s="84"/>
      <c r="G276" s="32"/>
      <c r="H276" s="32"/>
    </row>
    <row r="277" spans="1:8" ht="15" customHeight="1">
      <c r="A277" s="83"/>
      <c r="B277" s="32"/>
      <c r="C277" s="31"/>
      <c r="D277" s="31"/>
      <c r="E277" s="31"/>
      <c r="F277" s="84"/>
      <c r="G277" s="32"/>
      <c r="H277" s="32"/>
    </row>
    <row r="278" spans="1:8" ht="15" customHeight="1">
      <c r="A278" s="83"/>
      <c r="B278" s="32"/>
      <c r="C278" s="31"/>
      <c r="D278" s="31"/>
      <c r="E278" s="31"/>
      <c r="F278" s="84"/>
      <c r="G278" s="32"/>
      <c r="H278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38"/>
  <sheetViews>
    <sheetView zoomScale="70" zoomScaleNormal="70" workbookViewId="0">
      <selection activeCell="Q20" sqref="Q2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7" width="14.5703125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894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45348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564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565</v>
      </c>
      <c r="E9" s="93" t="s">
        <v>566</v>
      </c>
      <c r="F9" s="93" t="s">
        <v>567</v>
      </c>
      <c r="G9" s="93" t="s">
        <v>568</v>
      </c>
      <c r="H9" s="93" t="s">
        <v>569</v>
      </c>
      <c r="I9" s="93" t="s">
        <v>570</v>
      </c>
      <c r="J9" s="92" t="s">
        <v>571</v>
      </c>
      <c r="K9" s="93" t="s">
        <v>572</v>
      </c>
      <c r="L9" s="95" t="s">
        <v>573</v>
      </c>
      <c r="M9" s="95" t="s">
        <v>574</v>
      </c>
      <c r="N9" s="93" t="s">
        <v>575</v>
      </c>
      <c r="O9" s="279" t="s">
        <v>576</v>
      </c>
      <c r="P9" s="222" t="s">
        <v>577</v>
      </c>
      <c r="Q9" s="222" t="s">
        <v>855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0">
        <v>1</v>
      </c>
      <c r="B10" s="281">
        <v>45278</v>
      </c>
      <c r="C10" s="282"/>
      <c r="D10" s="283" t="s">
        <v>215</v>
      </c>
      <c r="E10" s="284" t="s">
        <v>578</v>
      </c>
      <c r="F10" s="212">
        <v>632</v>
      </c>
      <c r="G10" s="207">
        <v>593</v>
      </c>
      <c r="H10" s="212">
        <v>670</v>
      </c>
      <c r="I10" s="212" t="s">
        <v>870</v>
      </c>
      <c r="J10" s="285" t="s">
        <v>929</v>
      </c>
      <c r="K10" s="285">
        <f>H10-F10</f>
        <v>38</v>
      </c>
      <c r="L10" s="286">
        <f>(F10*-0.3)/100</f>
        <v>-1.8959999999999999</v>
      </c>
      <c r="M10" s="287">
        <f t="shared" ref="M10:M11" si="0">(K10+L10)/F10</f>
        <v>5.7126582278481011E-2</v>
      </c>
      <c r="N10" s="285" t="s">
        <v>581</v>
      </c>
      <c r="O10" s="288">
        <v>45329</v>
      </c>
      <c r="P10" s="288"/>
      <c r="Q10" s="264"/>
      <c r="S10" s="37" t="s">
        <v>580</v>
      </c>
    </row>
    <row r="11" spans="1:27" ht="15" customHeight="1">
      <c r="A11" s="303">
        <v>2</v>
      </c>
      <c r="B11" s="304">
        <v>45288</v>
      </c>
      <c r="C11" s="305"/>
      <c r="D11" s="306" t="s">
        <v>544</v>
      </c>
      <c r="E11" s="307" t="s">
        <v>578</v>
      </c>
      <c r="F11" s="292">
        <v>1725</v>
      </c>
      <c r="G11" s="295">
        <v>1645</v>
      </c>
      <c r="H11" s="292">
        <v>1645</v>
      </c>
      <c r="I11" s="292" t="s">
        <v>871</v>
      </c>
      <c r="J11" s="308" t="s">
        <v>958</v>
      </c>
      <c r="K11" s="308">
        <f>H11-F11</f>
        <v>-80</v>
      </c>
      <c r="L11" s="309">
        <f>(F11*-0.3)/100</f>
        <v>-5.1749999999999998</v>
      </c>
      <c r="M11" s="310">
        <f t="shared" si="0"/>
        <v>-4.9376811594202895E-2</v>
      </c>
      <c r="N11" s="308" t="s">
        <v>591</v>
      </c>
      <c r="O11" s="311">
        <v>45331</v>
      </c>
      <c r="P11" s="311"/>
      <c r="Q11" s="264"/>
      <c r="S11" s="37" t="s">
        <v>580</v>
      </c>
    </row>
    <row r="12" spans="1:27" ht="15" customHeight="1">
      <c r="A12" s="280">
        <v>3</v>
      </c>
      <c r="B12" s="281">
        <v>45294</v>
      </c>
      <c r="C12" s="282"/>
      <c r="D12" s="283" t="s">
        <v>175</v>
      </c>
      <c r="E12" s="284" t="s">
        <v>578</v>
      </c>
      <c r="F12" s="212">
        <v>9937.5</v>
      </c>
      <c r="G12" s="207">
        <v>9340</v>
      </c>
      <c r="H12" s="212">
        <v>10410</v>
      </c>
      <c r="I12" s="212" t="s">
        <v>874</v>
      </c>
      <c r="J12" s="285" t="s">
        <v>891</v>
      </c>
      <c r="K12" s="285">
        <f>H12-F12</f>
        <v>472.5</v>
      </c>
      <c r="L12" s="286">
        <f>(F12*-0.3)/100</f>
        <v>-29.8125</v>
      </c>
      <c r="M12" s="287">
        <f t="shared" ref="M12" si="1">(K12+L12)/F12</f>
        <v>4.4547169811320758E-2</v>
      </c>
      <c r="N12" s="285" t="s">
        <v>581</v>
      </c>
      <c r="O12" s="288">
        <v>45323</v>
      </c>
      <c r="P12" s="288"/>
      <c r="Q12" s="264"/>
      <c r="S12" s="37" t="s">
        <v>580</v>
      </c>
    </row>
    <row r="13" spans="1:27" ht="15" customHeight="1">
      <c r="A13" s="303">
        <v>4</v>
      </c>
      <c r="B13" s="304">
        <v>45303</v>
      </c>
      <c r="C13" s="305"/>
      <c r="D13" s="306" t="s">
        <v>161</v>
      </c>
      <c r="E13" s="307" t="s">
        <v>578</v>
      </c>
      <c r="F13" s="292">
        <v>521.5</v>
      </c>
      <c r="G13" s="295">
        <v>490</v>
      </c>
      <c r="H13" s="292">
        <v>487</v>
      </c>
      <c r="I13" s="292" t="s">
        <v>877</v>
      </c>
      <c r="J13" s="308" t="s">
        <v>906</v>
      </c>
      <c r="K13" s="308">
        <f>H13-F13</f>
        <v>-34.5</v>
      </c>
      <c r="L13" s="309">
        <f>(F13*-0.3)/100</f>
        <v>-1.5644999999999998</v>
      </c>
      <c r="M13" s="310">
        <f t="shared" ref="M13:M14" si="2">(K13+L13)/F13</f>
        <v>-6.9155321188878238E-2</v>
      </c>
      <c r="N13" s="308" t="s">
        <v>591</v>
      </c>
      <c r="O13" s="311">
        <v>45327</v>
      </c>
      <c r="P13" s="311"/>
      <c r="Q13" s="264"/>
      <c r="S13" s="37" t="s">
        <v>772</v>
      </c>
    </row>
    <row r="14" spans="1:27" ht="15" customHeight="1">
      <c r="A14" s="280">
        <v>5</v>
      </c>
      <c r="B14" s="281">
        <v>45307</v>
      </c>
      <c r="C14" s="282"/>
      <c r="D14" s="283" t="s">
        <v>872</v>
      </c>
      <c r="E14" s="284" t="s">
        <v>578</v>
      </c>
      <c r="F14" s="212">
        <v>267.5</v>
      </c>
      <c r="G14" s="207">
        <v>237</v>
      </c>
      <c r="H14" s="212">
        <v>282.5</v>
      </c>
      <c r="I14" s="212" t="s">
        <v>878</v>
      </c>
      <c r="J14" s="285" t="s">
        <v>935</v>
      </c>
      <c r="K14" s="285">
        <f>H14-F14</f>
        <v>15</v>
      </c>
      <c r="L14" s="286">
        <f>(F14*-0.3)/100</f>
        <v>-0.80249999999999999</v>
      </c>
      <c r="M14" s="287">
        <f t="shared" si="2"/>
        <v>5.3074766355140184E-2</v>
      </c>
      <c r="N14" s="285" t="s">
        <v>581</v>
      </c>
      <c r="O14" s="288">
        <v>45330</v>
      </c>
      <c r="P14" s="288"/>
      <c r="Q14" s="264"/>
      <c r="S14" s="37" t="s">
        <v>580</v>
      </c>
    </row>
    <row r="15" spans="1:27" ht="15" customHeight="1">
      <c r="A15" s="214">
        <v>6</v>
      </c>
      <c r="B15" s="210">
        <v>45316</v>
      </c>
      <c r="C15" s="215"/>
      <c r="D15" s="219" t="s">
        <v>397</v>
      </c>
      <c r="E15" s="216" t="s">
        <v>578</v>
      </c>
      <c r="F15" s="209" t="s">
        <v>881</v>
      </c>
      <c r="G15" s="211">
        <v>3280</v>
      </c>
      <c r="H15" s="209"/>
      <c r="I15" s="209" t="s">
        <v>882</v>
      </c>
      <c r="J15" s="211" t="s">
        <v>579</v>
      </c>
      <c r="K15" s="211"/>
      <c r="L15" s="213"/>
      <c r="M15" s="217"/>
      <c r="N15" s="211"/>
      <c r="O15" s="218"/>
      <c r="P15" s="213">
        <f>VLOOKUP(D15,'MidCap Intra'!$B$11:$C$568,2,0)</f>
        <v>3591.65</v>
      </c>
      <c r="Q15" s="264"/>
      <c r="S15" s="37" t="s">
        <v>580</v>
      </c>
    </row>
    <row r="16" spans="1:27" ht="15" customHeight="1">
      <c r="A16" s="280">
        <v>7</v>
      </c>
      <c r="B16" s="281">
        <v>45316</v>
      </c>
      <c r="C16" s="282"/>
      <c r="D16" s="283" t="s">
        <v>536</v>
      </c>
      <c r="E16" s="284" t="s">
        <v>578</v>
      </c>
      <c r="F16" s="212">
        <v>288</v>
      </c>
      <c r="G16" s="207">
        <v>267</v>
      </c>
      <c r="H16" s="212">
        <v>305</v>
      </c>
      <c r="I16" s="212" t="s">
        <v>880</v>
      </c>
      <c r="J16" s="285" t="s">
        <v>896</v>
      </c>
      <c r="K16" s="285">
        <f>H16-F16</f>
        <v>17</v>
      </c>
      <c r="L16" s="286">
        <f>(F16*-0.3)/100</f>
        <v>-0.86399999999999988</v>
      </c>
      <c r="M16" s="287">
        <f t="shared" ref="M16:M17" si="3">(K16+L16)/F16</f>
        <v>5.6027777777777774E-2</v>
      </c>
      <c r="N16" s="285" t="s">
        <v>581</v>
      </c>
      <c r="O16" s="288">
        <v>45323</v>
      </c>
      <c r="P16" s="288"/>
      <c r="Q16" s="264"/>
      <c r="S16" s="37" t="s">
        <v>580</v>
      </c>
    </row>
    <row r="17" spans="1:19" ht="15" customHeight="1">
      <c r="A17" s="303">
        <v>8</v>
      </c>
      <c r="B17" s="304">
        <v>45320</v>
      </c>
      <c r="C17" s="305"/>
      <c r="D17" s="306" t="s">
        <v>385</v>
      </c>
      <c r="E17" s="307" t="s">
        <v>578</v>
      </c>
      <c r="F17" s="292">
        <v>1502.5</v>
      </c>
      <c r="G17" s="295">
        <v>1415</v>
      </c>
      <c r="H17" s="292">
        <v>1400</v>
      </c>
      <c r="I17" s="292" t="s">
        <v>883</v>
      </c>
      <c r="J17" s="308" t="s">
        <v>959</v>
      </c>
      <c r="K17" s="308">
        <f>H17-F17</f>
        <v>-102.5</v>
      </c>
      <c r="L17" s="309">
        <f>(F17*-0.3)/100</f>
        <v>-4.5075000000000003</v>
      </c>
      <c r="M17" s="310">
        <f t="shared" si="3"/>
        <v>-7.1219633943427618E-2</v>
      </c>
      <c r="N17" s="308" t="s">
        <v>591</v>
      </c>
      <c r="O17" s="311">
        <v>45331</v>
      </c>
      <c r="P17" s="311"/>
      <c r="Q17" s="264"/>
      <c r="S17" s="37" t="s">
        <v>580</v>
      </c>
    </row>
    <row r="18" spans="1:19" ht="15" customHeight="1">
      <c r="A18" s="214">
        <v>9</v>
      </c>
      <c r="B18" s="210">
        <v>45321</v>
      </c>
      <c r="C18" s="215"/>
      <c r="D18" s="219" t="s">
        <v>211</v>
      </c>
      <c r="E18" s="216" t="s">
        <v>578</v>
      </c>
      <c r="F18" s="209" t="s">
        <v>886</v>
      </c>
      <c r="G18" s="211">
        <v>2640</v>
      </c>
      <c r="H18" s="209"/>
      <c r="I18" s="209" t="s">
        <v>887</v>
      </c>
      <c r="J18" s="211" t="s">
        <v>579</v>
      </c>
      <c r="K18" s="211"/>
      <c r="L18" s="213"/>
      <c r="M18" s="217"/>
      <c r="N18" s="211"/>
      <c r="O18" s="218"/>
      <c r="P18" s="213">
        <f>VLOOKUP(D18,'MidCap Intra'!$B$11:$C$568,2,0)</f>
        <v>2987.25</v>
      </c>
      <c r="Q18" s="264"/>
      <c r="S18" s="37" t="s">
        <v>580</v>
      </c>
    </row>
    <row r="19" spans="1:19" ht="15" customHeight="1">
      <c r="A19" s="280">
        <v>10</v>
      </c>
      <c r="B19" s="281">
        <v>45321</v>
      </c>
      <c r="C19" s="282"/>
      <c r="D19" s="283" t="s">
        <v>422</v>
      </c>
      <c r="E19" s="284" t="s">
        <v>578</v>
      </c>
      <c r="F19" s="212">
        <v>115.5</v>
      </c>
      <c r="G19" s="207">
        <v>106</v>
      </c>
      <c r="H19" s="212">
        <v>123</v>
      </c>
      <c r="I19" s="212" t="s">
        <v>888</v>
      </c>
      <c r="J19" s="285" t="s">
        <v>932</v>
      </c>
      <c r="K19" s="285">
        <f>H19-F19</f>
        <v>7.5</v>
      </c>
      <c r="L19" s="286">
        <f>(F19*-0.3)/100</f>
        <v>-0.34649999999999997</v>
      </c>
      <c r="M19" s="287">
        <f t="shared" ref="M19" si="4">(K19+L19)/F19</f>
        <v>6.193506493506494E-2</v>
      </c>
      <c r="N19" s="285" t="s">
        <v>581</v>
      </c>
      <c r="O19" s="288">
        <v>45327</v>
      </c>
      <c r="P19" s="288"/>
      <c r="Q19" s="264"/>
      <c r="S19" s="37" t="s">
        <v>580</v>
      </c>
    </row>
    <row r="20" spans="1:19" ht="15" customHeight="1">
      <c r="A20" s="280">
        <v>11</v>
      </c>
      <c r="B20" s="281">
        <v>45324</v>
      </c>
      <c r="C20" s="282"/>
      <c r="D20" s="283" t="s">
        <v>833</v>
      </c>
      <c r="E20" s="284" t="s">
        <v>578</v>
      </c>
      <c r="F20" s="212">
        <v>1880</v>
      </c>
      <c r="G20" s="207">
        <v>1790</v>
      </c>
      <c r="H20" s="212">
        <v>1990</v>
      </c>
      <c r="I20" s="212" t="s">
        <v>895</v>
      </c>
      <c r="J20" s="285" t="s">
        <v>938</v>
      </c>
      <c r="K20" s="285">
        <f>H20-F20</f>
        <v>110</v>
      </c>
      <c r="L20" s="286">
        <f>(F20*-0.3)/100</f>
        <v>-5.64</v>
      </c>
      <c r="M20" s="287">
        <f t="shared" ref="M20" si="5">(K20+L20)/F20</f>
        <v>5.5510638297872339E-2</v>
      </c>
      <c r="N20" s="285" t="s">
        <v>581</v>
      </c>
      <c r="O20" s="288">
        <v>45338</v>
      </c>
      <c r="P20" s="288"/>
      <c r="Q20" s="264"/>
      <c r="S20" s="37" t="s">
        <v>580</v>
      </c>
    </row>
    <row r="21" spans="1:19" ht="15" customHeight="1">
      <c r="A21" s="214">
        <v>12</v>
      </c>
      <c r="B21" s="210">
        <v>45327</v>
      </c>
      <c r="C21" s="215"/>
      <c r="D21" s="219" t="s">
        <v>235</v>
      </c>
      <c r="E21" s="216" t="s">
        <v>578</v>
      </c>
      <c r="F21" s="209" t="s">
        <v>908</v>
      </c>
      <c r="G21" s="211">
        <v>1660</v>
      </c>
      <c r="H21" s="209"/>
      <c r="I21" s="209" t="s">
        <v>909</v>
      </c>
      <c r="J21" s="211" t="s">
        <v>579</v>
      </c>
      <c r="K21" s="211"/>
      <c r="L21" s="213"/>
      <c r="M21" s="217"/>
      <c r="N21" s="211"/>
      <c r="O21" s="218"/>
      <c r="P21" s="213">
        <f>VLOOKUP(D21,'MidCap Intra'!$B$11:$C$568,2,0)</f>
        <v>1714.9</v>
      </c>
      <c r="Q21" s="264"/>
      <c r="S21" s="37" t="s">
        <v>580</v>
      </c>
    </row>
    <row r="22" spans="1:19" ht="15" customHeight="1">
      <c r="A22" s="214">
        <v>13</v>
      </c>
      <c r="B22" s="210">
        <v>45328</v>
      </c>
      <c r="C22" s="215"/>
      <c r="D22" s="219" t="s">
        <v>352</v>
      </c>
      <c r="E22" s="216" t="s">
        <v>578</v>
      </c>
      <c r="F22" s="209" t="s">
        <v>921</v>
      </c>
      <c r="G22" s="211">
        <v>1030</v>
      </c>
      <c r="H22" s="209"/>
      <c r="I22" s="209" t="s">
        <v>922</v>
      </c>
      <c r="J22" s="211" t="s">
        <v>579</v>
      </c>
      <c r="K22" s="211"/>
      <c r="L22" s="213"/>
      <c r="M22" s="217"/>
      <c r="N22" s="211"/>
      <c r="O22" s="218"/>
      <c r="P22" s="213">
        <f>VLOOKUP(D22,'MidCap Intra'!$B$11:$C$568,2,0)</f>
        <v>1090.45</v>
      </c>
      <c r="Q22" s="264"/>
      <c r="S22" s="37" t="s">
        <v>580</v>
      </c>
    </row>
    <row r="23" spans="1:19" ht="15" customHeight="1">
      <c r="A23" s="214">
        <v>14</v>
      </c>
      <c r="B23" s="210">
        <v>45330</v>
      </c>
      <c r="C23" s="215"/>
      <c r="D23" s="219" t="s">
        <v>168</v>
      </c>
      <c r="E23" s="216" t="s">
        <v>578</v>
      </c>
      <c r="F23" s="209" t="s">
        <v>939</v>
      </c>
      <c r="G23" s="211">
        <v>4990</v>
      </c>
      <c r="H23" s="209"/>
      <c r="I23" s="209" t="s">
        <v>940</v>
      </c>
      <c r="J23" s="211" t="s">
        <v>579</v>
      </c>
      <c r="K23" s="211"/>
      <c r="L23" s="213"/>
      <c r="M23" s="217"/>
      <c r="N23" s="211"/>
      <c r="O23" s="218"/>
      <c r="P23" s="213">
        <f>VLOOKUP(D23,'MidCap Intra'!$B$11:$C$568,2,0)</f>
        <v>5542.65</v>
      </c>
      <c r="Q23" s="264"/>
      <c r="S23" s="37" t="s">
        <v>580</v>
      </c>
    </row>
    <row r="24" spans="1:19" ht="15" customHeight="1">
      <c r="A24" s="303">
        <v>15</v>
      </c>
      <c r="B24" s="304">
        <v>45331</v>
      </c>
      <c r="C24" s="305"/>
      <c r="D24" s="306" t="s">
        <v>945</v>
      </c>
      <c r="E24" s="307" t="s">
        <v>578</v>
      </c>
      <c r="F24" s="292">
        <v>266</v>
      </c>
      <c r="G24" s="295">
        <v>248</v>
      </c>
      <c r="H24" s="292">
        <v>247</v>
      </c>
      <c r="I24" s="292" t="s">
        <v>946</v>
      </c>
      <c r="J24" s="308" t="s">
        <v>970</v>
      </c>
      <c r="K24" s="308">
        <f>H24-F24</f>
        <v>-19</v>
      </c>
      <c r="L24" s="309">
        <f>(F24*-0.3)/100</f>
        <v>-0.79799999999999993</v>
      </c>
      <c r="M24" s="310">
        <f t="shared" ref="M24" si="6">(K24+L24)/F24</f>
        <v>-7.4428571428571427E-2</v>
      </c>
      <c r="N24" s="308" t="s">
        <v>591</v>
      </c>
      <c r="O24" s="311">
        <v>45335</v>
      </c>
      <c r="P24" s="311"/>
      <c r="Q24" s="264"/>
      <c r="S24" s="37" t="s">
        <v>580</v>
      </c>
    </row>
    <row r="25" spans="1:19" ht="15" customHeight="1">
      <c r="A25" s="214">
        <v>16</v>
      </c>
      <c r="B25" s="210">
        <v>45331</v>
      </c>
      <c r="C25" s="215"/>
      <c r="D25" s="219" t="s">
        <v>129</v>
      </c>
      <c r="E25" s="216" t="s">
        <v>578</v>
      </c>
      <c r="F25" s="209" t="s">
        <v>947</v>
      </c>
      <c r="G25" s="211">
        <v>1290</v>
      </c>
      <c r="H25" s="209"/>
      <c r="I25" s="209" t="s">
        <v>948</v>
      </c>
      <c r="J25" s="211" t="s">
        <v>579</v>
      </c>
      <c r="K25" s="211"/>
      <c r="L25" s="213"/>
      <c r="M25" s="217"/>
      <c r="N25" s="211"/>
      <c r="O25" s="218"/>
      <c r="P25" s="213">
        <f>VLOOKUP(D25,'MidCap Intra'!$B$11:$C$568,2,0)</f>
        <v>1420.6</v>
      </c>
      <c r="Q25" s="264"/>
      <c r="S25" s="37" t="s">
        <v>580</v>
      </c>
    </row>
    <row r="26" spans="1:19" ht="15" customHeight="1">
      <c r="A26" s="280">
        <v>17</v>
      </c>
      <c r="B26" s="281">
        <v>45335</v>
      </c>
      <c r="C26" s="282"/>
      <c r="D26" s="283" t="s">
        <v>364</v>
      </c>
      <c r="E26" s="284" t="s">
        <v>1009</v>
      </c>
      <c r="F26" s="212">
        <v>2788</v>
      </c>
      <c r="G26" s="207">
        <v>2578</v>
      </c>
      <c r="H26" s="212">
        <v>2960</v>
      </c>
      <c r="I26" s="212" t="s">
        <v>969</v>
      </c>
      <c r="J26" s="285" t="s">
        <v>1071</v>
      </c>
      <c r="K26" s="285">
        <f>H26-F26</f>
        <v>172</v>
      </c>
      <c r="L26" s="286">
        <f>(F26*-0.3)/100</f>
        <v>-8.363999999999999</v>
      </c>
      <c r="M26" s="287">
        <f t="shared" ref="M26" si="7">(K26+L26)/F26</f>
        <v>5.8692969870875175E-2</v>
      </c>
      <c r="N26" s="285" t="s">
        <v>581</v>
      </c>
      <c r="O26" s="288">
        <v>45343</v>
      </c>
      <c r="P26" s="348"/>
      <c r="Q26" s="264"/>
      <c r="S26" s="37" t="s">
        <v>580</v>
      </c>
    </row>
    <row r="27" spans="1:19" ht="15" customHeight="1">
      <c r="A27" s="214">
        <v>18</v>
      </c>
      <c r="B27" s="210">
        <v>45338</v>
      </c>
      <c r="C27" s="215"/>
      <c r="D27" s="219" t="s">
        <v>856</v>
      </c>
      <c r="E27" s="216" t="s">
        <v>578</v>
      </c>
      <c r="F27" s="209" t="s">
        <v>1006</v>
      </c>
      <c r="G27" s="211">
        <v>805</v>
      </c>
      <c r="H27" s="209"/>
      <c r="I27" s="209" t="s">
        <v>1007</v>
      </c>
      <c r="J27" s="211" t="s">
        <v>579</v>
      </c>
      <c r="K27" s="211"/>
      <c r="L27" s="213"/>
      <c r="M27" s="217"/>
      <c r="N27" s="211"/>
      <c r="O27" s="218"/>
      <c r="P27" s="213">
        <f>VLOOKUP(D27,'MidCap Intra'!$B$11:$C$568,2,0)</f>
        <v>855.1</v>
      </c>
      <c r="Q27" s="264"/>
      <c r="S27" s="37" t="s">
        <v>772</v>
      </c>
    </row>
    <row r="28" spans="1:19" ht="15" customHeight="1">
      <c r="A28" s="214">
        <v>19</v>
      </c>
      <c r="B28" s="210">
        <v>45343</v>
      </c>
      <c r="C28" s="215"/>
      <c r="D28" s="219" t="s">
        <v>304</v>
      </c>
      <c r="E28" s="216" t="s">
        <v>578</v>
      </c>
      <c r="F28" s="209" t="s">
        <v>1063</v>
      </c>
      <c r="G28" s="211">
        <v>1195</v>
      </c>
      <c r="H28" s="209"/>
      <c r="I28" s="209" t="s">
        <v>1064</v>
      </c>
      <c r="J28" s="211" t="s">
        <v>579</v>
      </c>
      <c r="K28" s="211"/>
      <c r="L28" s="213"/>
      <c r="M28" s="217"/>
      <c r="N28" s="211"/>
      <c r="O28" s="218"/>
      <c r="P28" s="213">
        <f>VLOOKUP(D28,'MidCap Intra'!$B$11:$C$568,2,0)</f>
        <v>1277.6500000000001</v>
      </c>
      <c r="Q28" s="264"/>
      <c r="S28" s="37" t="s">
        <v>580</v>
      </c>
    </row>
    <row r="29" spans="1:19" ht="15" customHeight="1">
      <c r="A29" s="214">
        <v>20</v>
      </c>
      <c r="B29" s="210">
        <v>45343</v>
      </c>
      <c r="C29" s="215"/>
      <c r="D29" s="219" t="s">
        <v>137</v>
      </c>
      <c r="E29" s="216" t="s">
        <v>578</v>
      </c>
      <c r="F29" s="209" t="s">
        <v>1065</v>
      </c>
      <c r="G29" s="211">
        <v>164</v>
      </c>
      <c r="H29" s="209"/>
      <c r="I29" s="209" t="s">
        <v>1066</v>
      </c>
      <c r="J29" s="211" t="s">
        <v>579</v>
      </c>
      <c r="K29" s="211"/>
      <c r="L29" s="213"/>
      <c r="M29" s="217"/>
      <c r="N29" s="211"/>
      <c r="O29" s="218"/>
      <c r="P29" s="213">
        <f>VLOOKUP(D29,'MidCap Intra'!$B$11:$C$568,2,0)</f>
        <v>207</v>
      </c>
      <c r="Q29" s="264"/>
      <c r="S29" s="37" t="s">
        <v>580</v>
      </c>
    </row>
    <row r="30" spans="1:19" ht="15" customHeight="1">
      <c r="A30" s="214">
        <v>21</v>
      </c>
      <c r="B30" s="210">
        <v>45344</v>
      </c>
      <c r="C30" s="215"/>
      <c r="D30" s="219" t="s">
        <v>422</v>
      </c>
      <c r="E30" s="216" t="s">
        <v>578</v>
      </c>
      <c r="F30" s="209" t="s">
        <v>1089</v>
      </c>
      <c r="G30" s="211">
        <v>104</v>
      </c>
      <c r="H30" s="209"/>
      <c r="I30" s="209" t="s">
        <v>1090</v>
      </c>
      <c r="J30" s="211" t="s">
        <v>579</v>
      </c>
      <c r="K30" s="211"/>
      <c r="L30" s="213"/>
      <c r="M30" s="217"/>
      <c r="N30" s="211"/>
      <c r="O30" s="218"/>
      <c r="P30" s="213">
        <f>VLOOKUP(D30,'MidCap Intra'!$B$11:$C$568,2,0)</f>
        <v>115.5</v>
      </c>
      <c r="Q30" s="264"/>
      <c r="S30" s="37" t="s">
        <v>580</v>
      </c>
    </row>
    <row r="31" spans="1:19" ht="15" customHeight="1">
      <c r="A31" s="214">
        <v>22</v>
      </c>
      <c r="B31" s="210">
        <v>45345</v>
      </c>
      <c r="C31" s="215"/>
      <c r="D31" s="219" t="s">
        <v>945</v>
      </c>
      <c r="E31" s="216" t="s">
        <v>578</v>
      </c>
      <c r="F31" s="209" t="s">
        <v>1129</v>
      </c>
      <c r="G31" s="211">
        <v>238</v>
      </c>
      <c r="H31" s="209"/>
      <c r="I31" s="209" t="s">
        <v>878</v>
      </c>
      <c r="J31" s="211" t="s">
        <v>579</v>
      </c>
      <c r="K31" s="211"/>
      <c r="L31" s="213"/>
      <c r="M31" s="217"/>
      <c r="N31" s="211"/>
      <c r="O31" s="218"/>
      <c r="P31" s="213"/>
      <c r="Q31" s="264"/>
      <c r="S31" s="37"/>
    </row>
    <row r="32" spans="1:19" ht="15" customHeight="1">
      <c r="A32" s="214"/>
      <c r="B32" s="210"/>
      <c r="C32" s="215"/>
      <c r="D32" s="219"/>
      <c r="E32" s="216"/>
      <c r="F32" s="209"/>
      <c r="G32" s="211"/>
      <c r="H32" s="209"/>
      <c r="I32" s="209"/>
      <c r="J32" s="211"/>
      <c r="K32" s="211"/>
      <c r="L32" s="213"/>
      <c r="M32" s="217"/>
      <c r="N32" s="211"/>
      <c r="O32" s="218"/>
      <c r="P32" s="213"/>
      <c r="Q32" s="264"/>
      <c r="S32" s="37"/>
    </row>
    <row r="34" spans="1:39" ht="14.25" customHeight="1">
      <c r="A34" s="101"/>
      <c r="B34" s="102"/>
      <c r="C34" s="103"/>
      <c r="D34" s="104"/>
      <c r="E34" s="105"/>
      <c r="F34" s="105"/>
      <c r="G34" s="101"/>
      <c r="H34" s="105"/>
      <c r="I34" s="106"/>
      <c r="J34" s="107"/>
      <c r="K34" s="107"/>
      <c r="L34" s="108"/>
      <c r="M34" s="109"/>
      <c r="N34" s="110"/>
      <c r="O34" s="111"/>
      <c r="P34" s="112"/>
      <c r="Q34" s="112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3" t="s">
        <v>582</v>
      </c>
      <c r="B35" s="114"/>
      <c r="C35" s="115"/>
      <c r="E35" s="116"/>
      <c r="F35" s="116"/>
      <c r="G35" s="116"/>
      <c r="H35" s="116"/>
      <c r="I35" s="116"/>
      <c r="J35" s="117"/>
      <c r="K35" s="116"/>
      <c r="L35" s="118"/>
      <c r="M35" s="54"/>
      <c r="N35" s="117"/>
      <c r="O35" s="115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9" t="s">
        <v>583</v>
      </c>
      <c r="B36" s="113"/>
      <c r="C36" s="113"/>
      <c r="D36" s="113"/>
      <c r="E36" s="37"/>
      <c r="F36" s="120" t="s">
        <v>584</v>
      </c>
      <c r="G36" s="6"/>
      <c r="H36" s="6"/>
      <c r="I36" s="6"/>
      <c r="J36" s="121"/>
      <c r="K36" s="122"/>
      <c r="L36" s="122"/>
      <c r="M36" s="123"/>
      <c r="N36" s="1"/>
      <c r="O36" s="124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3" t="s">
        <v>585</v>
      </c>
      <c r="B37" s="113"/>
      <c r="C37" s="113"/>
      <c r="D37" s="113" t="s">
        <v>586</v>
      </c>
      <c r="E37" s="6"/>
      <c r="F37" s="120" t="s">
        <v>587</v>
      </c>
      <c r="G37" s="6"/>
      <c r="H37" s="6"/>
      <c r="I37" s="6"/>
      <c r="J37" s="121"/>
      <c r="K37" s="122"/>
      <c r="L37" s="122"/>
      <c r="M37" s="123"/>
      <c r="N37" s="1"/>
      <c r="O37" s="124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3"/>
      <c r="B38" s="113"/>
      <c r="C38" s="113"/>
      <c r="D38" s="113"/>
      <c r="E38" s="6"/>
      <c r="F38" s="6"/>
      <c r="G38" s="6"/>
      <c r="H38" s="6"/>
      <c r="I38" s="6"/>
      <c r="J38" s="125"/>
      <c r="K38" s="122"/>
      <c r="L38" s="122"/>
      <c r="M38" s="6"/>
      <c r="N38" s="126"/>
      <c r="O38" s="1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226"/>
      <c r="B39" s="226"/>
      <c r="C39" s="226"/>
      <c r="D39" s="226"/>
      <c r="E39" s="227"/>
      <c r="F39" s="227"/>
      <c r="G39" s="227"/>
      <c r="H39" s="227"/>
      <c r="I39" s="227"/>
      <c r="J39" s="228"/>
      <c r="K39" s="229"/>
      <c r="L39" s="229"/>
      <c r="M39" s="227"/>
      <c r="N39" s="230"/>
      <c r="O39" s="231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4.25" customHeight="1">
      <c r="A40" s="113"/>
      <c r="B40" s="113"/>
      <c r="C40" s="113"/>
      <c r="D40" s="113"/>
      <c r="E40" s="6"/>
      <c r="F40" s="6"/>
      <c r="G40" s="6"/>
      <c r="H40" s="6"/>
      <c r="I40" s="6"/>
      <c r="J40" s="125"/>
      <c r="K40" s="122"/>
      <c r="L40" s="123"/>
      <c r="M40" s="6"/>
      <c r="N40" s="126"/>
      <c r="O40" s="1"/>
      <c r="P40" s="37"/>
      <c r="Q40" s="37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136" t="s">
        <v>592</v>
      </c>
      <c r="B41" s="136"/>
      <c r="C41" s="136"/>
      <c r="D41" s="136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38.25" customHeight="1">
      <c r="A42" s="93" t="s">
        <v>16</v>
      </c>
      <c r="B42" s="93" t="s">
        <v>553</v>
      </c>
      <c r="C42" s="93"/>
      <c r="D42" s="94" t="s">
        <v>565</v>
      </c>
      <c r="E42" s="93" t="s">
        <v>566</v>
      </c>
      <c r="F42" s="93" t="s">
        <v>567</v>
      </c>
      <c r="G42" s="93" t="s">
        <v>588</v>
      </c>
      <c r="H42" s="93" t="s">
        <v>569</v>
      </c>
      <c r="I42" s="220" t="s">
        <v>570</v>
      </c>
      <c r="J42" s="222" t="s">
        <v>571</v>
      </c>
      <c r="K42" s="221" t="s">
        <v>593</v>
      </c>
      <c r="L42" s="95" t="s">
        <v>573</v>
      </c>
      <c r="M42" s="137" t="s">
        <v>594</v>
      </c>
      <c r="N42" s="93" t="s">
        <v>595</v>
      </c>
      <c r="O42" s="92" t="s">
        <v>575</v>
      </c>
      <c r="P42" s="94" t="s">
        <v>576</v>
      </c>
      <c r="Q42" s="268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212">
        <v>1</v>
      </c>
      <c r="B43" s="266">
        <v>45324</v>
      </c>
      <c r="C43" s="240"/>
      <c r="D43" s="240" t="s">
        <v>904</v>
      </c>
      <c r="E43" s="212" t="s">
        <v>590</v>
      </c>
      <c r="F43" s="212">
        <v>146.6</v>
      </c>
      <c r="G43" s="212">
        <v>144.5</v>
      </c>
      <c r="H43" s="212">
        <v>148.35</v>
      </c>
      <c r="I43" s="207" t="s">
        <v>905</v>
      </c>
      <c r="J43" s="315" t="s">
        <v>920</v>
      </c>
      <c r="K43" s="223">
        <f>H43-F43</f>
        <v>1.75</v>
      </c>
      <c r="L43" s="316">
        <f t="shared" ref="L43" si="8">(H43*N43)*0.03%</f>
        <v>222.52499999999998</v>
      </c>
      <c r="M43" s="224">
        <f t="shared" ref="M43" si="9">(K43*N43)-L43</f>
        <v>8527.4750000000004</v>
      </c>
      <c r="N43" s="223">
        <v>5000</v>
      </c>
      <c r="O43" s="100" t="s">
        <v>581</v>
      </c>
      <c r="P43" s="225">
        <v>45328</v>
      </c>
      <c r="Q43" s="262"/>
      <c r="R43" s="138"/>
      <c r="S43" s="54" t="s">
        <v>772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9"/>
      <c r="AH43" s="140"/>
      <c r="AI43" s="138"/>
      <c r="AJ43" s="138"/>
      <c r="AK43" s="139"/>
      <c r="AL43" s="139"/>
      <c r="AM43" s="139"/>
    </row>
    <row r="44" spans="1:39" ht="12.75" customHeight="1">
      <c r="A44" s="212">
        <v>2</v>
      </c>
      <c r="B44" s="266">
        <v>45328</v>
      </c>
      <c r="C44" s="240"/>
      <c r="D44" s="240" t="s">
        <v>927</v>
      </c>
      <c r="E44" s="212" t="s">
        <v>590</v>
      </c>
      <c r="F44" s="212">
        <v>1428.5</v>
      </c>
      <c r="G44" s="212">
        <v>1410</v>
      </c>
      <c r="H44" s="212">
        <v>1453</v>
      </c>
      <c r="I44" s="207" t="s">
        <v>928</v>
      </c>
      <c r="J44" s="315" t="s">
        <v>933</v>
      </c>
      <c r="K44" s="223">
        <f>H44-F44</f>
        <v>24.5</v>
      </c>
      <c r="L44" s="316">
        <f t="shared" ref="L44" si="10">(H44*N44)*0.03%</f>
        <v>283.33499999999998</v>
      </c>
      <c r="M44" s="224">
        <f t="shared" ref="M44" si="11">(K44*N44)-L44</f>
        <v>15641.665000000001</v>
      </c>
      <c r="N44" s="223">
        <v>650</v>
      </c>
      <c r="O44" s="100" t="s">
        <v>581</v>
      </c>
      <c r="P44" s="225">
        <v>45328</v>
      </c>
      <c r="Q44" s="262"/>
      <c r="R44" s="138"/>
      <c r="S44" s="54" t="s">
        <v>772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9"/>
      <c r="AH44" s="140"/>
      <c r="AI44" s="138"/>
      <c r="AJ44" s="138"/>
      <c r="AK44" s="139"/>
      <c r="AL44" s="139"/>
      <c r="AM44" s="139"/>
    </row>
    <row r="45" spans="1:39" ht="12.75" customHeight="1">
      <c r="A45" s="212">
        <v>3</v>
      </c>
      <c r="B45" s="266">
        <v>45330</v>
      </c>
      <c r="C45" s="240"/>
      <c r="D45" s="240" t="s">
        <v>936</v>
      </c>
      <c r="E45" s="212" t="s">
        <v>590</v>
      </c>
      <c r="F45" s="212">
        <v>22035</v>
      </c>
      <c r="G45" s="212">
        <v>22200</v>
      </c>
      <c r="H45" s="212">
        <v>21925</v>
      </c>
      <c r="I45" s="207" t="s">
        <v>937</v>
      </c>
      <c r="J45" s="315" t="s">
        <v>938</v>
      </c>
      <c r="K45" s="223">
        <f>F45-H45</f>
        <v>110</v>
      </c>
      <c r="L45" s="316">
        <f t="shared" ref="L45" si="12">(H45*N45)*0.03%</f>
        <v>328.87499999999994</v>
      </c>
      <c r="M45" s="224">
        <f t="shared" ref="M45" si="13">(K45*N45)-L45</f>
        <v>5171.125</v>
      </c>
      <c r="N45" s="223">
        <v>50</v>
      </c>
      <c r="O45" s="100" t="s">
        <v>581</v>
      </c>
      <c r="P45" s="225">
        <v>45330</v>
      </c>
      <c r="Q45" s="262"/>
      <c r="R45" s="138"/>
      <c r="S45" s="54" t="s">
        <v>580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9"/>
      <c r="AH45" s="140"/>
      <c r="AI45" s="138"/>
      <c r="AJ45" s="138"/>
      <c r="AK45" s="139"/>
      <c r="AL45" s="139"/>
      <c r="AM45" s="139"/>
    </row>
    <row r="46" spans="1:39" ht="12.75" customHeight="1">
      <c r="A46" s="212">
        <v>4</v>
      </c>
      <c r="B46" s="266">
        <v>45334</v>
      </c>
      <c r="C46" s="240"/>
      <c r="D46" s="240" t="s">
        <v>961</v>
      </c>
      <c r="E46" s="212" t="s">
        <v>590</v>
      </c>
      <c r="F46" s="212">
        <v>2660</v>
      </c>
      <c r="G46" s="212">
        <v>2610</v>
      </c>
      <c r="H46" s="212">
        <v>2694</v>
      </c>
      <c r="I46" s="207" t="s">
        <v>962</v>
      </c>
      <c r="J46" s="315" t="s">
        <v>740</v>
      </c>
      <c r="K46" s="223">
        <f>H46-F46</f>
        <v>34</v>
      </c>
      <c r="L46" s="316">
        <f t="shared" ref="L46" si="14">(H46*N46)*0.03%</f>
        <v>202.04999999999998</v>
      </c>
      <c r="M46" s="224">
        <f t="shared" ref="M46" si="15">(K46*N46)-L46</f>
        <v>8297.9500000000007</v>
      </c>
      <c r="N46" s="223">
        <v>250</v>
      </c>
      <c r="O46" s="100" t="s">
        <v>581</v>
      </c>
      <c r="P46" s="225">
        <v>45338</v>
      </c>
      <c r="Q46" s="262"/>
      <c r="R46" s="138"/>
      <c r="S46" s="54" t="s">
        <v>957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9"/>
      <c r="AH46" s="140"/>
      <c r="AI46" s="138"/>
      <c r="AJ46" s="138"/>
      <c r="AK46" s="139"/>
      <c r="AL46" s="139"/>
      <c r="AM46" s="139"/>
    </row>
    <row r="47" spans="1:39" ht="12.75" customHeight="1">
      <c r="A47" s="292">
        <v>4</v>
      </c>
      <c r="B47" s="293">
        <v>45334</v>
      </c>
      <c r="C47" s="294"/>
      <c r="D47" s="294" t="s">
        <v>963</v>
      </c>
      <c r="E47" s="292" t="s">
        <v>590</v>
      </c>
      <c r="F47" s="292">
        <v>393.5</v>
      </c>
      <c r="G47" s="292">
        <v>387</v>
      </c>
      <c r="H47" s="292">
        <v>392.75</v>
      </c>
      <c r="I47" s="295" t="s">
        <v>964</v>
      </c>
      <c r="J47" s="319" t="s">
        <v>968</v>
      </c>
      <c r="K47" s="300">
        <f>H47-F47</f>
        <v>-0.75</v>
      </c>
      <c r="L47" s="320">
        <f t="shared" ref="L47:L48" si="16">(H47*N47)*0.03%</f>
        <v>200.30249999999998</v>
      </c>
      <c r="M47" s="299">
        <f t="shared" ref="M47:M48" si="17">(K47*N47)-L47</f>
        <v>-1475.3025</v>
      </c>
      <c r="N47" s="300">
        <v>1700</v>
      </c>
      <c r="O47" s="301" t="s">
        <v>591</v>
      </c>
      <c r="P47" s="302">
        <v>45335</v>
      </c>
      <c r="Q47" s="262"/>
      <c r="R47" s="138"/>
      <c r="S47" s="54" t="s">
        <v>957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9"/>
      <c r="AH47" s="140"/>
      <c r="AI47" s="138"/>
      <c r="AJ47" s="138"/>
      <c r="AK47" s="139"/>
      <c r="AL47" s="139"/>
      <c r="AM47" s="139"/>
    </row>
    <row r="48" spans="1:39" ht="12.75" customHeight="1">
      <c r="A48" s="212">
        <v>5</v>
      </c>
      <c r="B48" s="266">
        <v>45335</v>
      </c>
      <c r="C48" s="240"/>
      <c r="D48" s="240" t="s">
        <v>971</v>
      </c>
      <c r="E48" s="212" t="s">
        <v>590</v>
      </c>
      <c r="F48" s="212">
        <v>6620</v>
      </c>
      <c r="G48" s="212">
        <v>6520</v>
      </c>
      <c r="H48" s="212">
        <v>6677.5</v>
      </c>
      <c r="I48" s="207" t="s">
        <v>972</v>
      </c>
      <c r="J48" s="315" t="s">
        <v>1034</v>
      </c>
      <c r="K48" s="223">
        <f>H48-F48</f>
        <v>57.5</v>
      </c>
      <c r="L48" s="316">
        <f t="shared" si="16"/>
        <v>250.40624999999997</v>
      </c>
      <c r="M48" s="224">
        <f t="shared" si="17"/>
        <v>6937.09375</v>
      </c>
      <c r="N48" s="223">
        <v>125</v>
      </c>
      <c r="O48" s="100" t="s">
        <v>581</v>
      </c>
      <c r="P48" s="225">
        <v>45341</v>
      </c>
      <c r="Q48" s="262"/>
      <c r="R48" s="138"/>
      <c r="S48" s="54" t="s">
        <v>580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9"/>
      <c r="AH48" s="140"/>
      <c r="AI48" s="138"/>
      <c r="AJ48" s="138"/>
      <c r="AK48" s="139"/>
      <c r="AL48" s="139"/>
      <c r="AM48" s="139"/>
    </row>
    <row r="49" spans="1:39" ht="12.75" customHeight="1">
      <c r="A49" s="292">
        <v>6</v>
      </c>
      <c r="B49" s="293">
        <v>45335</v>
      </c>
      <c r="C49" s="294"/>
      <c r="D49" s="294" t="s">
        <v>973</v>
      </c>
      <c r="E49" s="292" t="s">
        <v>590</v>
      </c>
      <c r="F49" s="292">
        <v>2400</v>
      </c>
      <c r="G49" s="292">
        <v>2360</v>
      </c>
      <c r="H49" s="292">
        <v>2360</v>
      </c>
      <c r="I49" s="295" t="s">
        <v>974</v>
      </c>
      <c r="J49" s="319" t="s">
        <v>989</v>
      </c>
      <c r="K49" s="300">
        <f>H49-F49</f>
        <v>-40</v>
      </c>
      <c r="L49" s="320">
        <f t="shared" ref="L49" si="18">(H49*N49)*0.03%</f>
        <v>212.39999999999998</v>
      </c>
      <c r="M49" s="299">
        <f t="shared" ref="M49" si="19">(K49*N49)-L49</f>
        <v>-12212.4</v>
      </c>
      <c r="N49" s="300">
        <v>300</v>
      </c>
      <c r="O49" s="301" t="s">
        <v>591</v>
      </c>
      <c r="P49" s="302">
        <v>45337</v>
      </c>
      <c r="Q49" s="262"/>
      <c r="R49" s="138"/>
      <c r="S49" s="54" t="s">
        <v>772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9"/>
      <c r="AH49" s="140"/>
      <c r="AI49" s="138"/>
      <c r="AJ49" s="138"/>
      <c r="AK49" s="139"/>
      <c r="AL49" s="139"/>
      <c r="AM49" s="139"/>
    </row>
    <row r="50" spans="1:39" ht="12.75" customHeight="1">
      <c r="A50" s="382">
        <v>7</v>
      </c>
      <c r="B50" s="384">
        <v>45336</v>
      </c>
      <c r="C50" s="240"/>
      <c r="D50" s="240" t="s">
        <v>985</v>
      </c>
      <c r="E50" s="212" t="s">
        <v>590</v>
      </c>
      <c r="F50" s="212">
        <v>21915</v>
      </c>
      <c r="G50" s="382">
        <v>21690</v>
      </c>
      <c r="H50" s="207">
        <v>21935</v>
      </c>
      <c r="I50" s="207"/>
      <c r="J50" s="422" t="s">
        <v>988</v>
      </c>
      <c r="K50" s="223">
        <f>H50-F50</f>
        <v>20</v>
      </c>
      <c r="L50" s="316">
        <f t="shared" ref="L50" si="20">(H50*N50)*0.03%</f>
        <v>329.02499999999998</v>
      </c>
      <c r="M50" s="392">
        <v>2696</v>
      </c>
      <c r="N50" s="223">
        <v>50</v>
      </c>
      <c r="O50" s="416" t="s">
        <v>581</v>
      </c>
      <c r="P50" s="402">
        <v>45337</v>
      </c>
      <c r="Q50" s="262"/>
      <c r="R50" s="138"/>
      <c r="S50" s="54" t="s">
        <v>580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9"/>
      <c r="AH50" s="140"/>
      <c r="AI50" s="138"/>
      <c r="AJ50" s="138"/>
      <c r="AK50" s="139"/>
      <c r="AL50" s="139"/>
      <c r="AM50" s="139"/>
    </row>
    <row r="51" spans="1:39" ht="12.75" customHeight="1">
      <c r="A51" s="383"/>
      <c r="B51" s="385"/>
      <c r="C51" s="240"/>
      <c r="D51" s="240" t="s">
        <v>986</v>
      </c>
      <c r="E51" s="212" t="s">
        <v>866</v>
      </c>
      <c r="F51" s="212">
        <v>69</v>
      </c>
      <c r="G51" s="383"/>
      <c r="H51" s="212">
        <v>27.5</v>
      </c>
      <c r="I51" s="207"/>
      <c r="J51" s="423"/>
      <c r="K51" s="223">
        <f>F51-H51</f>
        <v>41.5</v>
      </c>
      <c r="L51" s="316">
        <v>50</v>
      </c>
      <c r="M51" s="415"/>
      <c r="N51" s="223">
        <v>50</v>
      </c>
      <c r="O51" s="417"/>
      <c r="P51" s="403"/>
      <c r="Q51" s="262"/>
      <c r="R51" s="138"/>
      <c r="S51" s="54" t="s">
        <v>580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9"/>
      <c r="AH51" s="140"/>
      <c r="AI51" s="138"/>
      <c r="AJ51" s="138"/>
      <c r="AK51" s="139"/>
      <c r="AL51" s="139"/>
      <c r="AM51" s="139"/>
    </row>
    <row r="52" spans="1:39" ht="12.75" customHeight="1">
      <c r="A52" s="212">
        <v>8</v>
      </c>
      <c r="B52" s="266">
        <v>45338</v>
      </c>
      <c r="C52" s="240"/>
      <c r="D52" s="240" t="s">
        <v>998</v>
      </c>
      <c r="E52" s="212" t="s">
        <v>590</v>
      </c>
      <c r="F52" s="212">
        <v>2933.5</v>
      </c>
      <c r="G52" s="212">
        <v>2890</v>
      </c>
      <c r="H52" s="212">
        <v>2969</v>
      </c>
      <c r="I52" s="207" t="s">
        <v>999</v>
      </c>
      <c r="J52" s="315" t="s">
        <v>893</v>
      </c>
      <c r="K52" s="223">
        <f t="shared" ref="K52:K60" si="21">H52-F52</f>
        <v>35.5</v>
      </c>
      <c r="L52" s="316">
        <f t="shared" ref="L52" si="22">(H52*N52)*0.03%</f>
        <v>222.67499999999998</v>
      </c>
      <c r="M52" s="224">
        <f t="shared" ref="M52" si="23">(K52*N52)-L52</f>
        <v>8652.3250000000007</v>
      </c>
      <c r="N52" s="223">
        <v>250</v>
      </c>
      <c r="O52" s="100" t="s">
        <v>581</v>
      </c>
      <c r="P52" s="225">
        <v>45341</v>
      </c>
      <c r="Q52" s="262"/>
      <c r="R52" s="138"/>
      <c r="S52" s="54" t="s">
        <v>957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9"/>
      <c r="AH52" s="140"/>
      <c r="AI52" s="138"/>
      <c r="AJ52" s="138"/>
      <c r="AK52" s="139"/>
      <c r="AL52" s="139"/>
      <c r="AM52" s="139"/>
    </row>
    <row r="53" spans="1:39" ht="12.75" customHeight="1">
      <c r="A53" s="212">
        <v>9</v>
      </c>
      <c r="B53" s="266">
        <v>45338</v>
      </c>
      <c r="C53" s="240"/>
      <c r="D53" s="240" t="s">
        <v>1000</v>
      </c>
      <c r="E53" s="212" t="s">
        <v>590</v>
      </c>
      <c r="F53" s="212">
        <v>1780</v>
      </c>
      <c r="G53" s="212">
        <v>1752</v>
      </c>
      <c r="H53" s="212">
        <v>1802</v>
      </c>
      <c r="I53" s="207" t="s">
        <v>1001</v>
      </c>
      <c r="J53" s="315" t="s">
        <v>1033</v>
      </c>
      <c r="K53" s="223">
        <f t="shared" si="21"/>
        <v>22</v>
      </c>
      <c r="L53" s="316">
        <f t="shared" ref="L53" si="24">(H53*N53)*0.03%</f>
        <v>216.23999999999998</v>
      </c>
      <c r="M53" s="224">
        <f t="shared" ref="M53" si="25">(K53*N53)-L53</f>
        <v>8583.76</v>
      </c>
      <c r="N53" s="223">
        <v>400</v>
      </c>
      <c r="O53" s="100" t="s">
        <v>581</v>
      </c>
      <c r="P53" s="225">
        <v>45341</v>
      </c>
      <c r="Q53" s="262"/>
      <c r="R53" s="138"/>
      <c r="S53" s="54" t="s">
        <v>957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9"/>
      <c r="AH53" s="140"/>
      <c r="AI53" s="138"/>
      <c r="AJ53" s="138"/>
      <c r="AK53" s="139"/>
      <c r="AL53" s="139"/>
      <c r="AM53" s="139"/>
    </row>
    <row r="54" spans="1:39" ht="12.75" customHeight="1">
      <c r="A54" s="212">
        <v>10</v>
      </c>
      <c r="B54" s="266">
        <v>45338</v>
      </c>
      <c r="C54" s="240"/>
      <c r="D54" s="240" t="s">
        <v>1002</v>
      </c>
      <c r="E54" s="212" t="s">
        <v>590</v>
      </c>
      <c r="F54" s="212">
        <v>1508</v>
      </c>
      <c r="G54" s="212">
        <v>1490</v>
      </c>
      <c r="H54" s="212">
        <v>1521</v>
      </c>
      <c r="I54" s="207" t="s">
        <v>1003</v>
      </c>
      <c r="J54" s="315" t="s">
        <v>1032</v>
      </c>
      <c r="K54" s="223">
        <f t="shared" si="21"/>
        <v>13</v>
      </c>
      <c r="L54" s="316">
        <f t="shared" ref="L54" si="26">(H54*N54)*0.03%</f>
        <v>342.22499999999997</v>
      </c>
      <c r="M54" s="224">
        <f t="shared" ref="M54" si="27">(K54*N54)-L54</f>
        <v>9407.7749999999996</v>
      </c>
      <c r="N54" s="223">
        <v>750</v>
      </c>
      <c r="O54" s="100" t="s">
        <v>581</v>
      </c>
      <c r="P54" s="225">
        <v>45341</v>
      </c>
      <c r="Q54" s="262"/>
      <c r="R54" s="138"/>
      <c r="S54" s="54" t="s">
        <v>580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9"/>
      <c r="AH54" s="140"/>
      <c r="AI54" s="138"/>
      <c r="AJ54" s="138"/>
      <c r="AK54" s="139"/>
      <c r="AL54" s="139"/>
      <c r="AM54" s="139"/>
    </row>
    <row r="55" spans="1:39" ht="12.75" customHeight="1">
      <c r="A55" s="212">
        <v>11</v>
      </c>
      <c r="B55" s="266">
        <v>45341</v>
      </c>
      <c r="C55" s="240"/>
      <c r="D55" s="240" t="s">
        <v>1035</v>
      </c>
      <c r="E55" s="212" t="s">
        <v>590</v>
      </c>
      <c r="F55" s="212">
        <v>535.5</v>
      </c>
      <c r="G55" s="212">
        <v>528</v>
      </c>
      <c r="H55" s="212">
        <v>541.5</v>
      </c>
      <c r="I55" s="207" t="s">
        <v>1036</v>
      </c>
      <c r="J55" s="315" t="s">
        <v>1037</v>
      </c>
      <c r="K55" s="223">
        <f t="shared" si="21"/>
        <v>6</v>
      </c>
      <c r="L55" s="316">
        <f t="shared" ref="L55" si="28">(H55*N55)*0.03%</f>
        <v>243.67499999999998</v>
      </c>
      <c r="M55" s="224">
        <f t="shared" ref="M55" si="29">(K55*N55)-L55</f>
        <v>8756.3250000000007</v>
      </c>
      <c r="N55" s="223">
        <v>1500</v>
      </c>
      <c r="O55" s="100" t="s">
        <v>581</v>
      </c>
      <c r="P55" s="225">
        <v>45341</v>
      </c>
      <c r="Q55" s="262"/>
      <c r="R55" s="138"/>
      <c r="S55" s="54" t="s">
        <v>580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9"/>
      <c r="AH55" s="140"/>
      <c r="AI55" s="138"/>
      <c r="AJ55" s="138"/>
      <c r="AK55" s="139"/>
      <c r="AL55" s="139"/>
      <c r="AM55" s="139"/>
    </row>
    <row r="56" spans="1:39" ht="12.75" customHeight="1">
      <c r="A56" s="323">
        <v>12</v>
      </c>
      <c r="B56" s="342">
        <v>45341</v>
      </c>
      <c r="C56" s="322"/>
      <c r="D56" s="322" t="s">
        <v>1040</v>
      </c>
      <c r="E56" s="323" t="s">
        <v>590</v>
      </c>
      <c r="F56" s="323">
        <v>3348</v>
      </c>
      <c r="G56" s="323">
        <v>3315</v>
      </c>
      <c r="H56" s="323">
        <v>3353.5</v>
      </c>
      <c r="I56" s="324" t="s">
        <v>1041</v>
      </c>
      <c r="J56" s="343" t="s">
        <v>1049</v>
      </c>
      <c r="K56" s="326">
        <f t="shared" si="21"/>
        <v>5.5</v>
      </c>
      <c r="L56" s="344">
        <f t="shared" ref="L56" si="30">(H56*N56)*0.03%</f>
        <v>301.815</v>
      </c>
      <c r="M56" s="345">
        <f t="shared" ref="M56" si="31">(K56*N56)-L56</f>
        <v>1348.1849999999999</v>
      </c>
      <c r="N56" s="326">
        <v>300</v>
      </c>
      <c r="O56" s="346" t="s">
        <v>598</v>
      </c>
      <c r="P56" s="347">
        <v>45342</v>
      </c>
      <c r="Q56" s="262"/>
      <c r="R56" s="138"/>
      <c r="S56" s="54" t="s">
        <v>580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9"/>
      <c r="AH56" s="140"/>
      <c r="AI56" s="138"/>
      <c r="AJ56" s="138"/>
      <c r="AK56" s="139"/>
      <c r="AL56" s="139"/>
      <c r="AM56" s="139"/>
    </row>
    <row r="57" spans="1:39" ht="12.75" customHeight="1">
      <c r="A57" s="323">
        <v>13</v>
      </c>
      <c r="B57" s="342">
        <v>45341</v>
      </c>
      <c r="C57" s="322"/>
      <c r="D57" s="322" t="s">
        <v>1042</v>
      </c>
      <c r="E57" s="323" t="s">
        <v>590</v>
      </c>
      <c r="F57" s="323">
        <v>3015.5</v>
      </c>
      <c r="G57" s="323">
        <v>2960</v>
      </c>
      <c r="H57" s="323">
        <v>3020</v>
      </c>
      <c r="I57" s="324" t="s">
        <v>1043</v>
      </c>
      <c r="J57" s="343" t="s">
        <v>1074</v>
      </c>
      <c r="K57" s="326">
        <f t="shared" si="21"/>
        <v>4.5</v>
      </c>
      <c r="L57" s="344">
        <f t="shared" ref="L57" si="32">(H57*N57)*0.03%</f>
        <v>181.2</v>
      </c>
      <c r="M57" s="345">
        <f t="shared" ref="M57" si="33">(K57*N57)-L57</f>
        <v>718.8</v>
      </c>
      <c r="N57" s="326">
        <v>200</v>
      </c>
      <c r="O57" s="346" t="s">
        <v>598</v>
      </c>
      <c r="P57" s="347">
        <v>45342</v>
      </c>
      <c r="Q57" s="262"/>
      <c r="R57" s="138"/>
      <c r="S57" s="54" t="s">
        <v>957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9"/>
      <c r="AH57" s="140"/>
      <c r="AI57" s="138"/>
      <c r="AJ57" s="138"/>
      <c r="AK57" s="139"/>
      <c r="AL57" s="139"/>
      <c r="AM57" s="139"/>
    </row>
    <row r="58" spans="1:39" ht="12.75" customHeight="1">
      <c r="A58" s="292">
        <v>14</v>
      </c>
      <c r="B58" s="293">
        <v>45341</v>
      </c>
      <c r="C58" s="294"/>
      <c r="D58" s="294" t="s">
        <v>927</v>
      </c>
      <c r="E58" s="292" t="s">
        <v>590</v>
      </c>
      <c r="F58" s="292">
        <v>1461.5</v>
      </c>
      <c r="G58" s="292">
        <v>1444</v>
      </c>
      <c r="H58" s="292">
        <v>1439</v>
      </c>
      <c r="I58" s="295" t="s">
        <v>1044</v>
      </c>
      <c r="J58" s="319" t="s">
        <v>1056</v>
      </c>
      <c r="K58" s="300">
        <f t="shared" si="21"/>
        <v>-22.5</v>
      </c>
      <c r="L58" s="320">
        <f t="shared" ref="L58:L59" si="34">(H58*N58)*0.03%</f>
        <v>280.60499999999996</v>
      </c>
      <c r="M58" s="299">
        <f t="shared" ref="M58:M59" si="35">(K58*N58)-L58</f>
        <v>-14905.605</v>
      </c>
      <c r="N58" s="300">
        <v>650</v>
      </c>
      <c r="O58" s="301" t="s">
        <v>591</v>
      </c>
      <c r="P58" s="302">
        <v>45342</v>
      </c>
      <c r="Q58" s="262"/>
      <c r="R58" s="138"/>
      <c r="S58" s="54" t="s">
        <v>772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9"/>
      <c r="AH58" s="140"/>
      <c r="AI58" s="138"/>
      <c r="AJ58" s="138"/>
      <c r="AK58" s="139"/>
      <c r="AL58" s="139"/>
      <c r="AM58" s="139"/>
    </row>
    <row r="59" spans="1:39" ht="12.75" customHeight="1">
      <c r="A59" s="212">
        <v>15</v>
      </c>
      <c r="B59" s="266">
        <v>45342</v>
      </c>
      <c r="C59" s="240"/>
      <c r="D59" s="240" t="s">
        <v>1052</v>
      </c>
      <c r="E59" s="212" t="s">
        <v>590</v>
      </c>
      <c r="F59" s="212">
        <v>47175</v>
      </c>
      <c r="G59" s="212">
        <v>46800</v>
      </c>
      <c r="H59" s="212">
        <v>47305</v>
      </c>
      <c r="I59" s="207">
        <v>48000</v>
      </c>
      <c r="J59" s="315" t="s">
        <v>1073</v>
      </c>
      <c r="K59" s="223">
        <f t="shared" si="21"/>
        <v>130</v>
      </c>
      <c r="L59" s="316">
        <f t="shared" si="34"/>
        <v>212.87249999999997</v>
      </c>
      <c r="M59" s="224">
        <f t="shared" si="35"/>
        <v>1737.1275000000001</v>
      </c>
      <c r="N59" s="223">
        <v>15</v>
      </c>
      <c r="O59" s="100" t="s">
        <v>581</v>
      </c>
      <c r="P59" s="225">
        <v>45343</v>
      </c>
      <c r="Q59" s="262"/>
      <c r="R59" s="138"/>
      <c r="S59" s="54" t="s">
        <v>580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9"/>
      <c r="AH59" s="140"/>
      <c r="AI59" s="138"/>
      <c r="AJ59" s="138"/>
      <c r="AK59" s="139"/>
      <c r="AL59" s="139"/>
      <c r="AM59" s="139"/>
    </row>
    <row r="60" spans="1:39" ht="12.75" customHeight="1">
      <c r="A60" s="212">
        <v>16</v>
      </c>
      <c r="B60" s="266">
        <v>45342</v>
      </c>
      <c r="C60" s="240"/>
      <c r="D60" s="240" t="s">
        <v>1057</v>
      </c>
      <c r="E60" s="212" t="s">
        <v>590</v>
      </c>
      <c r="F60" s="212">
        <v>4430</v>
      </c>
      <c r="G60" s="212">
        <v>4394</v>
      </c>
      <c r="H60" s="212">
        <v>4522.5</v>
      </c>
      <c r="I60" s="207" t="s">
        <v>1058</v>
      </c>
      <c r="J60" s="315" t="s">
        <v>1067</v>
      </c>
      <c r="K60" s="223">
        <f t="shared" si="21"/>
        <v>92.5</v>
      </c>
      <c r="L60" s="316">
        <f t="shared" ref="L60:L61" si="36">(H60*N60)*0.03%</f>
        <v>203.51249999999999</v>
      </c>
      <c r="M60" s="224">
        <f t="shared" ref="M60:M61" si="37">(K60*N60)-L60</f>
        <v>13671.487499999999</v>
      </c>
      <c r="N60" s="223">
        <v>150</v>
      </c>
      <c r="O60" s="100" t="s">
        <v>581</v>
      </c>
      <c r="P60" s="225">
        <v>45343</v>
      </c>
      <c r="Q60" s="262"/>
      <c r="R60" s="138"/>
      <c r="S60" s="54" t="s">
        <v>772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9"/>
      <c r="AH60" s="140"/>
      <c r="AI60" s="138"/>
      <c r="AJ60" s="138"/>
      <c r="AK60" s="139"/>
      <c r="AL60" s="139"/>
      <c r="AM60" s="139"/>
    </row>
    <row r="61" spans="1:39" ht="12.75" customHeight="1">
      <c r="A61" s="292">
        <v>17</v>
      </c>
      <c r="B61" s="293">
        <v>45343</v>
      </c>
      <c r="C61" s="294"/>
      <c r="D61" s="294" t="s">
        <v>1040</v>
      </c>
      <c r="E61" s="292" t="s">
        <v>590</v>
      </c>
      <c r="F61" s="292">
        <v>3329.5</v>
      </c>
      <c r="G61" s="292">
        <v>3292</v>
      </c>
      <c r="H61" s="292">
        <v>3290</v>
      </c>
      <c r="I61" s="295" t="s">
        <v>1072</v>
      </c>
      <c r="J61" s="319" t="s">
        <v>1088</v>
      </c>
      <c r="K61" s="300">
        <f t="shared" ref="K61" si="38">H61-F61</f>
        <v>-39.5</v>
      </c>
      <c r="L61" s="320">
        <f t="shared" si="36"/>
        <v>296.09999999999997</v>
      </c>
      <c r="M61" s="299">
        <f t="shared" si="37"/>
        <v>-12146.1</v>
      </c>
      <c r="N61" s="300">
        <v>300</v>
      </c>
      <c r="O61" s="301" t="s">
        <v>591</v>
      </c>
      <c r="P61" s="302">
        <v>45344</v>
      </c>
      <c r="Q61" s="262"/>
      <c r="R61" s="138"/>
      <c r="S61" s="54" t="s">
        <v>957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9"/>
      <c r="AH61" s="140"/>
      <c r="AI61" s="138"/>
      <c r="AJ61" s="138"/>
      <c r="AK61" s="139"/>
      <c r="AL61" s="139"/>
      <c r="AM61" s="139"/>
    </row>
    <row r="62" spans="1:39" ht="12.75" customHeight="1">
      <c r="A62" s="212">
        <v>18</v>
      </c>
      <c r="B62" s="266">
        <v>45344</v>
      </c>
      <c r="C62" s="240"/>
      <c r="D62" s="240" t="s">
        <v>936</v>
      </c>
      <c r="E62" s="212" t="s">
        <v>866</v>
      </c>
      <c r="F62" s="212">
        <v>22090</v>
      </c>
      <c r="G62" s="212">
        <v>22270</v>
      </c>
      <c r="H62" s="212">
        <v>21980</v>
      </c>
      <c r="I62" s="207" t="s">
        <v>1087</v>
      </c>
      <c r="J62" s="315" t="s">
        <v>938</v>
      </c>
      <c r="K62" s="223">
        <f>F62-H62</f>
        <v>110</v>
      </c>
      <c r="L62" s="316">
        <f t="shared" ref="L62" si="39">(H62*N62)*0.03%</f>
        <v>329.7</v>
      </c>
      <c r="M62" s="224">
        <f t="shared" ref="M62" si="40">(K62*N62)-L62</f>
        <v>5170.3</v>
      </c>
      <c r="N62" s="223">
        <v>50</v>
      </c>
      <c r="O62" s="100" t="s">
        <v>581</v>
      </c>
      <c r="P62" s="225">
        <v>45344</v>
      </c>
      <c r="Q62" s="262"/>
      <c r="R62" s="138"/>
      <c r="S62" s="54" t="s">
        <v>580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9"/>
      <c r="AH62" s="140"/>
      <c r="AI62" s="138"/>
      <c r="AJ62" s="138"/>
      <c r="AK62" s="139"/>
      <c r="AL62" s="139"/>
      <c r="AM62" s="139"/>
    </row>
    <row r="63" spans="1:39" ht="12.75" customHeight="1">
      <c r="A63" s="292">
        <v>19</v>
      </c>
      <c r="B63" s="293">
        <v>45344</v>
      </c>
      <c r="C63" s="294"/>
      <c r="D63" s="294" t="s">
        <v>936</v>
      </c>
      <c r="E63" s="292" t="s">
        <v>590</v>
      </c>
      <c r="F63" s="292">
        <v>22095</v>
      </c>
      <c r="G63" s="292">
        <v>22270</v>
      </c>
      <c r="H63" s="292">
        <v>22205</v>
      </c>
      <c r="I63" s="295" t="s">
        <v>1087</v>
      </c>
      <c r="J63" s="319" t="s">
        <v>1096</v>
      </c>
      <c r="K63" s="300">
        <f>F63-H63</f>
        <v>-110</v>
      </c>
      <c r="L63" s="320">
        <f t="shared" ref="L63" si="41">(H63*N63)*0.03%</f>
        <v>333.07499999999999</v>
      </c>
      <c r="M63" s="299">
        <f t="shared" ref="M63" si="42">(K63*N63)-L63</f>
        <v>-5833.0749999999998</v>
      </c>
      <c r="N63" s="300">
        <v>50</v>
      </c>
      <c r="O63" s="301" t="s">
        <v>591</v>
      </c>
      <c r="P63" s="302">
        <v>45344</v>
      </c>
      <c r="Q63" s="262"/>
      <c r="R63" s="138"/>
      <c r="S63" s="54" t="s">
        <v>580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9"/>
      <c r="AH63" s="140"/>
      <c r="AI63" s="138"/>
      <c r="AJ63" s="138"/>
      <c r="AK63" s="139"/>
      <c r="AL63" s="139"/>
      <c r="AM63" s="139"/>
    </row>
    <row r="64" spans="1:39" ht="12.75" customHeight="1">
      <c r="A64" s="209">
        <v>20</v>
      </c>
      <c r="B64" s="269">
        <v>45345</v>
      </c>
      <c r="C64" s="263"/>
      <c r="D64" s="263" t="s">
        <v>1130</v>
      </c>
      <c r="E64" s="209" t="s">
        <v>590</v>
      </c>
      <c r="F64" s="209" t="s">
        <v>1131</v>
      </c>
      <c r="G64" s="209">
        <v>8320</v>
      </c>
      <c r="H64" s="209"/>
      <c r="I64" s="211" t="s">
        <v>1132</v>
      </c>
      <c r="J64" s="208" t="s">
        <v>579</v>
      </c>
      <c r="K64" s="96"/>
      <c r="L64" s="99"/>
      <c r="M64" s="265"/>
      <c r="N64" s="96"/>
      <c r="O64" s="98"/>
      <c r="P64" s="270"/>
      <c r="Q64" s="262"/>
      <c r="R64" s="138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9"/>
      <c r="AH64" s="140"/>
      <c r="AI64" s="138"/>
      <c r="AJ64" s="138"/>
      <c r="AK64" s="139"/>
      <c r="AL64" s="139"/>
      <c r="AM64" s="139"/>
    </row>
    <row r="65" spans="1:39" ht="12.75" customHeight="1">
      <c r="A65" s="209">
        <v>20</v>
      </c>
      <c r="B65" s="269">
        <v>45345</v>
      </c>
      <c r="C65" s="263"/>
      <c r="D65" s="263" t="s">
        <v>1133</v>
      </c>
      <c r="E65" s="209" t="s">
        <v>590</v>
      </c>
      <c r="F65" s="209" t="s">
        <v>1134</v>
      </c>
      <c r="G65" s="209">
        <v>2522</v>
      </c>
      <c r="H65" s="209"/>
      <c r="I65" s="211" t="s">
        <v>1135</v>
      </c>
      <c r="J65" s="208" t="s">
        <v>579</v>
      </c>
      <c r="K65" s="96"/>
      <c r="L65" s="99"/>
      <c r="M65" s="265"/>
      <c r="N65" s="96"/>
      <c r="O65" s="98"/>
      <c r="P65" s="270"/>
      <c r="Q65" s="262"/>
      <c r="R65" s="138"/>
      <c r="S65" s="5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9"/>
      <c r="AH65" s="140"/>
      <c r="AI65" s="138"/>
      <c r="AJ65" s="138"/>
      <c r="AK65" s="139"/>
      <c r="AL65" s="139"/>
      <c r="AM65" s="139"/>
    </row>
    <row r="66" spans="1:39" ht="12.75" customHeight="1">
      <c r="A66" s="209"/>
      <c r="B66" s="269"/>
      <c r="C66" s="263"/>
      <c r="D66" s="263"/>
      <c r="E66" s="209"/>
      <c r="F66" s="209"/>
      <c r="G66" s="209"/>
      <c r="H66" s="209"/>
      <c r="I66" s="211"/>
      <c r="J66" s="208"/>
      <c r="K66" s="96"/>
      <c r="L66" s="99"/>
      <c r="M66" s="265"/>
      <c r="N66" s="96"/>
      <c r="O66" s="98"/>
      <c r="P66" s="270"/>
      <c r="Q66" s="262"/>
      <c r="R66" s="138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9"/>
      <c r="AH66" s="140"/>
      <c r="AI66" s="138"/>
      <c r="AJ66" s="138"/>
      <c r="AK66" s="139"/>
      <c r="AL66" s="139"/>
      <c r="AM66" s="139"/>
    </row>
    <row r="67" spans="1:39" ht="12.75" customHeight="1">
      <c r="A67" s="209"/>
      <c r="B67" s="269"/>
      <c r="C67" s="263"/>
      <c r="D67" s="263"/>
      <c r="E67" s="209"/>
      <c r="F67" s="209"/>
      <c r="G67" s="209"/>
      <c r="H67" s="209"/>
      <c r="I67" s="211"/>
      <c r="J67" s="208"/>
      <c r="K67" s="96"/>
      <c r="L67" s="99"/>
      <c r="M67" s="265"/>
      <c r="N67" s="96"/>
      <c r="O67" s="98"/>
      <c r="P67" s="270"/>
      <c r="Q67" s="262"/>
      <c r="R67" s="138"/>
      <c r="S67" s="5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9"/>
      <c r="AH67" s="140"/>
      <c r="AI67" s="138"/>
      <c r="AJ67" s="138"/>
      <c r="AK67" s="139"/>
      <c r="AL67" s="139"/>
      <c r="AM67" s="139"/>
    </row>
    <row r="68" spans="1:39" ht="12.75" customHeight="1">
      <c r="A68" s="209"/>
      <c r="B68" s="269"/>
      <c r="C68" s="263"/>
      <c r="D68" s="263"/>
      <c r="E68" s="209"/>
      <c r="F68" s="209"/>
      <c r="G68" s="209"/>
      <c r="H68" s="209"/>
      <c r="I68" s="211"/>
      <c r="J68" s="208"/>
      <c r="K68" s="96"/>
      <c r="L68" s="99"/>
      <c r="M68" s="265"/>
      <c r="N68" s="96"/>
      <c r="O68" s="98"/>
      <c r="P68" s="270"/>
      <c r="Q68" s="262"/>
      <c r="R68" s="138"/>
      <c r="S68" s="5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9"/>
      <c r="AH68" s="140"/>
      <c r="AI68" s="138"/>
      <c r="AJ68" s="138"/>
      <c r="AK68" s="139"/>
      <c r="AL68" s="139"/>
      <c r="AM68" s="139"/>
    </row>
    <row r="69" spans="1:39" ht="12.75" customHeight="1">
      <c r="A69" s="209"/>
      <c r="B69" s="269"/>
      <c r="C69" s="263"/>
      <c r="D69" s="263"/>
      <c r="E69" s="209"/>
      <c r="F69" s="209"/>
      <c r="G69" s="209"/>
      <c r="H69" s="209"/>
      <c r="I69" s="211"/>
      <c r="J69" s="208"/>
      <c r="K69" s="96"/>
      <c r="L69" s="99"/>
      <c r="M69" s="265"/>
      <c r="N69" s="96"/>
      <c r="O69" s="98"/>
      <c r="P69" s="270"/>
      <c r="Q69" s="262"/>
      <c r="R69" s="138"/>
      <c r="S69" s="5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9"/>
      <c r="AH69" s="140"/>
      <c r="AI69" s="138"/>
      <c r="AJ69" s="138"/>
      <c r="AK69" s="139"/>
      <c r="AL69" s="139"/>
      <c r="AM69" s="139"/>
    </row>
    <row r="70" spans="1:39" ht="12.75" customHeight="1">
      <c r="A70" s="209"/>
      <c r="B70" s="269"/>
      <c r="C70" s="263"/>
      <c r="D70" s="263"/>
      <c r="E70" s="209"/>
      <c r="F70" s="209"/>
      <c r="G70" s="209"/>
      <c r="H70" s="209"/>
      <c r="I70" s="211"/>
      <c r="J70" s="208"/>
      <c r="K70" s="96"/>
      <c r="L70" s="99"/>
      <c r="M70" s="265"/>
      <c r="N70" s="96"/>
      <c r="O70" s="98"/>
      <c r="P70" s="270"/>
      <c r="Q70" s="262"/>
      <c r="R70" s="138"/>
      <c r="S70" s="5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9"/>
      <c r="AH70" s="140"/>
      <c r="AI70" s="138"/>
      <c r="AJ70" s="138"/>
      <c r="AK70" s="139"/>
      <c r="AL70" s="139"/>
      <c r="AM70" s="139"/>
    </row>
    <row r="71" spans="1:39" ht="12.75" customHeight="1">
      <c r="A71" s="209"/>
      <c r="B71" s="269"/>
      <c r="C71" s="263"/>
      <c r="D71" s="263"/>
      <c r="E71" s="209"/>
      <c r="F71" s="209"/>
      <c r="G71" s="209"/>
      <c r="H71" s="209"/>
      <c r="I71" s="211"/>
      <c r="J71" s="208"/>
      <c r="K71" s="96"/>
      <c r="L71" s="99"/>
      <c r="M71" s="265"/>
      <c r="N71" s="96"/>
      <c r="O71" s="98"/>
      <c r="P71" s="270"/>
      <c r="Q71" s="262"/>
      <c r="R71" s="138"/>
      <c r="S71" s="5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9"/>
      <c r="AH71" s="140"/>
      <c r="AI71" s="138"/>
      <c r="AJ71" s="138"/>
      <c r="AK71" s="139"/>
      <c r="AL71" s="139"/>
      <c r="AM71" s="139"/>
    </row>
    <row r="73" spans="1:39" ht="12.75" customHeight="1">
      <c r="A73" s="139"/>
      <c r="B73" s="142"/>
      <c r="C73" s="138"/>
      <c r="D73" s="138"/>
      <c r="E73" s="139"/>
      <c r="F73" s="139"/>
      <c r="G73" s="139"/>
      <c r="H73" s="143"/>
      <c r="I73" s="143"/>
      <c r="J73" s="143"/>
      <c r="K73" s="138"/>
      <c r="L73" s="139"/>
      <c r="M73" s="139"/>
      <c r="N73" s="139"/>
      <c r="O73" s="143"/>
      <c r="P73" s="143"/>
      <c r="Q73" s="143"/>
      <c r="R73" s="138"/>
      <c r="S73" s="5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9"/>
      <c r="AH73" s="140"/>
      <c r="AI73" s="138"/>
      <c r="AJ73" s="138"/>
      <c r="AK73" s="139"/>
      <c r="AL73" s="139"/>
      <c r="AM73" s="139"/>
    </row>
    <row r="74" spans="1:39">
      <c r="A74" s="144" t="s">
        <v>596</v>
      </c>
      <c r="B74" s="144"/>
      <c r="C74" s="144"/>
      <c r="D74" s="144"/>
      <c r="E74" s="145"/>
      <c r="F74" s="106"/>
      <c r="G74" s="106"/>
      <c r="H74" s="106"/>
      <c r="I74" s="106"/>
      <c r="J74" s="1"/>
      <c r="K74" s="6"/>
      <c r="L74" s="6"/>
      <c r="M74" s="6"/>
      <c r="N74" s="1"/>
      <c r="O74" s="1"/>
      <c r="P74" s="37"/>
      <c r="Q74" s="37"/>
      <c r="R74" s="37"/>
      <c r="S74" s="6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37"/>
      <c r="AH74" s="37"/>
      <c r="AI74" s="37"/>
      <c r="AJ74" s="37"/>
      <c r="AK74" s="37"/>
      <c r="AL74" s="37"/>
      <c r="AM74" s="37"/>
    </row>
    <row r="75" spans="1:39" ht="38.25">
      <c r="A75" s="93" t="s">
        <v>16</v>
      </c>
      <c r="B75" s="93" t="s">
        <v>553</v>
      </c>
      <c r="C75" s="93"/>
      <c r="D75" s="94" t="s">
        <v>565</v>
      </c>
      <c r="E75" s="93" t="s">
        <v>566</v>
      </c>
      <c r="F75" s="93" t="s">
        <v>567</v>
      </c>
      <c r="G75" s="93" t="s">
        <v>588</v>
      </c>
      <c r="H75" s="93" t="s">
        <v>569</v>
      </c>
      <c r="I75" s="93" t="s">
        <v>570</v>
      </c>
      <c r="J75" s="92" t="s">
        <v>571</v>
      </c>
      <c r="K75" s="92" t="s">
        <v>597</v>
      </c>
      <c r="L75" s="95" t="s">
        <v>573</v>
      </c>
      <c r="M75" s="137" t="s">
        <v>594</v>
      </c>
      <c r="N75" s="93" t="s">
        <v>595</v>
      </c>
      <c r="O75" s="93" t="s">
        <v>575</v>
      </c>
      <c r="P75" s="94" t="s">
        <v>576</v>
      </c>
      <c r="Q75" s="267"/>
      <c r="R75" s="37"/>
      <c r="S75" s="6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37"/>
      <c r="AH75" s="37"/>
      <c r="AI75" s="37"/>
      <c r="AJ75" s="37"/>
      <c r="AK75" s="37"/>
      <c r="AL75" s="37"/>
      <c r="AM75" s="37"/>
    </row>
    <row r="76" spans="1:39" ht="12.75" customHeight="1">
      <c r="A76" s="394">
        <v>1</v>
      </c>
      <c r="B76" s="396">
        <v>45322</v>
      </c>
      <c r="C76" s="294"/>
      <c r="D76" s="294" t="s">
        <v>889</v>
      </c>
      <c r="E76" s="292" t="s">
        <v>590</v>
      </c>
      <c r="F76" s="292">
        <v>220</v>
      </c>
      <c r="G76" s="292">
        <v>82.5</v>
      </c>
      <c r="H76" s="292">
        <v>82.5</v>
      </c>
      <c r="I76" s="295"/>
      <c r="J76" s="398" t="s">
        <v>900</v>
      </c>
      <c r="K76" s="297">
        <f>H76-F76</f>
        <v>-137.5</v>
      </c>
      <c r="L76" s="298">
        <v>50</v>
      </c>
      <c r="M76" s="299">
        <f t="shared" ref="M76" si="43">(K76*N76)-L76</f>
        <v>-6925</v>
      </c>
      <c r="N76" s="300">
        <v>50</v>
      </c>
      <c r="O76" s="427" t="s">
        <v>591</v>
      </c>
      <c r="P76" s="429">
        <v>45324</v>
      </c>
      <c r="Q76" s="262"/>
      <c r="R76" s="138"/>
      <c r="S76" s="54" t="s">
        <v>580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9"/>
      <c r="AH76" s="140"/>
      <c r="AI76" s="138"/>
      <c r="AJ76" s="138"/>
      <c r="AK76" s="139"/>
      <c r="AL76" s="139"/>
      <c r="AM76" s="139"/>
    </row>
    <row r="77" spans="1:39" ht="12.75" customHeight="1">
      <c r="A77" s="395"/>
      <c r="B77" s="397"/>
      <c r="C77" s="294"/>
      <c r="D77" s="294" t="s">
        <v>890</v>
      </c>
      <c r="E77" s="292" t="s">
        <v>866</v>
      </c>
      <c r="F77" s="292">
        <v>34</v>
      </c>
      <c r="G77" s="292"/>
      <c r="H77" s="292">
        <v>0</v>
      </c>
      <c r="I77" s="295"/>
      <c r="J77" s="399"/>
      <c r="K77" s="297">
        <f>F77-H77</f>
        <v>34</v>
      </c>
      <c r="L77" s="298">
        <v>25</v>
      </c>
      <c r="M77" s="299">
        <f t="shared" ref="M77" si="44">(K77*N77)-L77</f>
        <v>1675</v>
      </c>
      <c r="N77" s="300">
        <v>50</v>
      </c>
      <c r="O77" s="428"/>
      <c r="P77" s="430"/>
      <c r="Q77" s="262"/>
      <c r="R77" s="138"/>
      <c r="S77" s="5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9"/>
      <c r="AH77" s="140"/>
      <c r="AI77" s="138"/>
      <c r="AJ77" s="138"/>
      <c r="AK77" s="139"/>
      <c r="AL77" s="139"/>
      <c r="AM77" s="139"/>
    </row>
    <row r="78" spans="1:39" ht="12.75" customHeight="1">
      <c r="A78" s="212">
        <v>2</v>
      </c>
      <c r="B78" s="266">
        <v>45323</v>
      </c>
      <c r="C78" s="240"/>
      <c r="D78" s="240" t="s">
        <v>892</v>
      </c>
      <c r="E78" s="212" t="s">
        <v>866</v>
      </c>
      <c r="F78" s="212">
        <v>122.5</v>
      </c>
      <c r="G78" s="212">
        <v>210</v>
      </c>
      <c r="H78" s="212">
        <v>87</v>
      </c>
      <c r="I78" s="207">
        <v>0.1</v>
      </c>
      <c r="J78" s="289" t="s">
        <v>893</v>
      </c>
      <c r="K78" s="290">
        <f>F78-H78</f>
        <v>35.5</v>
      </c>
      <c r="L78" s="291">
        <v>50</v>
      </c>
      <c r="M78" s="224">
        <f t="shared" ref="M78" si="45">(K78*N78)-L78</f>
        <v>1725</v>
      </c>
      <c r="N78" s="223">
        <v>50</v>
      </c>
      <c r="O78" s="100" t="s">
        <v>581</v>
      </c>
      <c r="P78" s="225">
        <v>45323</v>
      </c>
      <c r="Q78" s="262"/>
      <c r="R78" s="138"/>
      <c r="S78" s="54" t="s">
        <v>580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9"/>
      <c r="AH78" s="140"/>
      <c r="AI78" s="138"/>
      <c r="AJ78" s="138"/>
      <c r="AK78" s="139"/>
      <c r="AL78" s="139"/>
      <c r="AM78" s="139"/>
    </row>
    <row r="79" spans="1:39" ht="12.75" customHeight="1">
      <c r="A79" s="292">
        <v>3</v>
      </c>
      <c r="B79" s="293">
        <v>45324</v>
      </c>
      <c r="C79" s="294"/>
      <c r="D79" s="294" t="s">
        <v>892</v>
      </c>
      <c r="E79" s="292" t="s">
        <v>866</v>
      </c>
      <c r="F79" s="292">
        <v>127</v>
      </c>
      <c r="G79" s="292">
        <v>220</v>
      </c>
      <c r="H79" s="292">
        <v>197.5</v>
      </c>
      <c r="I79" s="295">
        <v>5</v>
      </c>
      <c r="J79" s="296" t="s">
        <v>897</v>
      </c>
      <c r="K79" s="297">
        <f>F79-H79</f>
        <v>-70.5</v>
      </c>
      <c r="L79" s="298">
        <v>50</v>
      </c>
      <c r="M79" s="299">
        <f t="shared" ref="M79" si="46">(K79*N79)-L79</f>
        <v>-3575</v>
      </c>
      <c r="N79" s="300">
        <v>50</v>
      </c>
      <c r="O79" s="301" t="s">
        <v>591</v>
      </c>
      <c r="P79" s="302">
        <v>45324</v>
      </c>
      <c r="Q79" s="262"/>
      <c r="R79" s="138"/>
      <c r="S79" s="54" t="s">
        <v>580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9"/>
      <c r="AH79" s="140"/>
      <c r="AI79" s="138"/>
      <c r="AJ79" s="138"/>
      <c r="AK79" s="139"/>
      <c r="AL79" s="139"/>
      <c r="AM79" s="139"/>
    </row>
    <row r="80" spans="1:39" ht="12.75" customHeight="1">
      <c r="A80" s="382">
        <v>4</v>
      </c>
      <c r="B80" s="384">
        <v>45324</v>
      </c>
      <c r="C80" s="240"/>
      <c r="D80" s="240" t="s">
        <v>898</v>
      </c>
      <c r="E80" s="212" t="s">
        <v>590</v>
      </c>
      <c r="F80" s="212">
        <v>262.5</v>
      </c>
      <c r="G80" s="212"/>
      <c r="H80" s="212"/>
      <c r="I80" s="207">
        <v>422.5</v>
      </c>
      <c r="J80" s="386" t="s">
        <v>795</v>
      </c>
      <c r="K80" s="212">
        <f>I80-F80</f>
        <v>160</v>
      </c>
      <c r="L80" s="318">
        <v>50</v>
      </c>
      <c r="M80" s="392">
        <v>2900</v>
      </c>
      <c r="N80" s="212">
        <v>50</v>
      </c>
      <c r="O80" s="388" t="s">
        <v>581</v>
      </c>
      <c r="P80" s="418">
        <v>45331</v>
      </c>
      <c r="Q80" s="262"/>
      <c r="R80" s="138"/>
      <c r="S80" s="54" t="s">
        <v>580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9"/>
      <c r="AH80" s="140"/>
      <c r="AI80" s="138"/>
      <c r="AJ80" s="138"/>
      <c r="AK80" s="139"/>
      <c r="AL80" s="139"/>
      <c r="AM80" s="139"/>
    </row>
    <row r="81" spans="1:39" ht="12.75" customHeight="1">
      <c r="A81" s="383"/>
      <c r="B81" s="385"/>
      <c r="C81" s="240"/>
      <c r="D81" s="240" t="s">
        <v>899</v>
      </c>
      <c r="E81" s="212" t="s">
        <v>866</v>
      </c>
      <c r="F81" s="212">
        <v>167.5</v>
      </c>
      <c r="G81" s="212"/>
      <c r="H81" s="212"/>
      <c r="I81" s="207">
        <v>267.5</v>
      </c>
      <c r="J81" s="431"/>
      <c r="K81" s="212">
        <f>F81-I81</f>
        <v>-100</v>
      </c>
      <c r="L81" s="318">
        <v>50</v>
      </c>
      <c r="M81" s="393"/>
      <c r="N81" s="212">
        <v>50</v>
      </c>
      <c r="O81" s="389"/>
      <c r="P81" s="419"/>
      <c r="Q81" s="262"/>
      <c r="R81" s="138"/>
      <c r="S81" s="5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9"/>
      <c r="AH81" s="140"/>
      <c r="AI81" s="138"/>
      <c r="AJ81" s="138"/>
      <c r="AK81" s="139"/>
      <c r="AL81" s="139"/>
      <c r="AM81" s="139"/>
    </row>
    <row r="82" spans="1:39" ht="12.75" customHeight="1">
      <c r="A82" s="292">
        <v>5</v>
      </c>
      <c r="B82" s="293">
        <v>45324</v>
      </c>
      <c r="C82" s="294"/>
      <c r="D82" s="294" t="s">
        <v>901</v>
      </c>
      <c r="E82" s="292" t="s">
        <v>590</v>
      </c>
      <c r="F82" s="292">
        <v>12.5</v>
      </c>
      <c r="G82" s="292">
        <v>9</v>
      </c>
      <c r="H82" s="292">
        <v>11.25</v>
      </c>
      <c r="I82" s="295" t="s">
        <v>902</v>
      </c>
      <c r="J82" s="296" t="s">
        <v>903</v>
      </c>
      <c r="K82" s="297">
        <f>H82-F82</f>
        <v>-1.25</v>
      </c>
      <c r="L82" s="298">
        <v>50</v>
      </c>
      <c r="M82" s="299">
        <f t="shared" ref="M82:M83" si="47">(K82*N82)-L82</f>
        <v>-1925</v>
      </c>
      <c r="N82" s="300">
        <v>1500</v>
      </c>
      <c r="O82" s="301" t="s">
        <v>591</v>
      </c>
      <c r="P82" s="302">
        <v>45324</v>
      </c>
      <c r="Q82" s="262"/>
      <c r="R82" s="138"/>
      <c r="S82" s="54" t="s">
        <v>580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9"/>
      <c r="AH82" s="140"/>
      <c r="AI82" s="138"/>
      <c r="AJ82" s="138"/>
      <c r="AK82" s="139"/>
      <c r="AL82" s="139"/>
      <c r="AM82" s="139"/>
    </row>
    <row r="83" spans="1:39" ht="12.75" customHeight="1">
      <c r="A83" s="212">
        <v>6</v>
      </c>
      <c r="B83" s="266">
        <v>45327</v>
      </c>
      <c r="C83" s="240"/>
      <c r="D83" s="240" t="s">
        <v>892</v>
      </c>
      <c r="E83" s="212" t="s">
        <v>866</v>
      </c>
      <c r="F83" s="212">
        <v>145</v>
      </c>
      <c r="G83" s="212">
        <v>235</v>
      </c>
      <c r="H83" s="212">
        <v>95</v>
      </c>
      <c r="I83" s="207">
        <v>5</v>
      </c>
      <c r="J83" s="289" t="s">
        <v>907</v>
      </c>
      <c r="K83" s="290">
        <f>F83-H83</f>
        <v>50</v>
      </c>
      <c r="L83" s="291">
        <v>50</v>
      </c>
      <c r="M83" s="224">
        <f t="shared" si="47"/>
        <v>2450</v>
      </c>
      <c r="N83" s="223">
        <v>50</v>
      </c>
      <c r="O83" s="100" t="s">
        <v>581</v>
      </c>
      <c r="P83" s="266">
        <v>45327</v>
      </c>
      <c r="Q83" s="262"/>
      <c r="R83" s="138"/>
      <c r="S83" s="54" t="s">
        <v>580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9"/>
      <c r="AH83" s="140"/>
      <c r="AI83" s="138"/>
      <c r="AJ83" s="138"/>
      <c r="AK83" s="139"/>
      <c r="AL83" s="139"/>
      <c r="AM83" s="139"/>
    </row>
    <row r="84" spans="1:39" ht="12.75" customHeight="1">
      <c r="A84" s="212">
        <v>7</v>
      </c>
      <c r="B84" s="266">
        <v>45327</v>
      </c>
      <c r="C84" s="240"/>
      <c r="D84" s="240" t="s">
        <v>910</v>
      </c>
      <c r="E84" s="212" t="s">
        <v>590</v>
      </c>
      <c r="F84" s="212">
        <v>72.5</v>
      </c>
      <c r="G84" s="212">
        <v>18</v>
      </c>
      <c r="H84" s="212">
        <v>96</v>
      </c>
      <c r="I84" s="207" t="s">
        <v>911</v>
      </c>
      <c r="J84" s="289" t="s">
        <v>912</v>
      </c>
      <c r="K84" s="290">
        <f>H84-F84</f>
        <v>23.5</v>
      </c>
      <c r="L84" s="291">
        <v>50</v>
      </c>
      <c r="M84" s="224">
        <f t="shared" ref="M84" si="48">(K84*N84)-L84</f>
        <v>1125</v>
      </c>
      <c r="N84" s="223">
        <v>50</v>
      </c>
      <c r="O84" s="100" t="s">
        <v>581</v>
      </c>
      <c r="P84" s="266">
        <v>45327</v>
      </c>
      <c r="Q84" s="262"/>
      <c r="R84" s="138"/>
      <c r="S84" s="54" t="s">
        <v>580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9"/>
      <c r="AH84" s="140"/>
      <c r="AI84" s="138"/>
      <c r="AJ84" s="138"/>
      <c r="AK84" s="139"/>
      <c r="AL84" s="139"/>
      <c r="AM84" s="139"/>
    </row>
    <row r="85" spans="1:39" ht="12.75" customHeight="1">
      <c r="A85" s="212">
        <v>8</v>
      </c>
      <c r="B85" s="266">
        <v>45327</v>
      </c>
      <c r="C85" s="240"/>
      <c r="D85" s="240" t="s">
        <v>913</v>
      </c>
      <c r="E85" s="212" t="s">
        <v>590</v>
      </c>
      <c r="F85" s="212">
        <v>290</v>
      </c>
      <c r="G85" s="212">
        <v>190</v>
      </c>
      <c r="H85" s="212">
        <v>325</v>
      </c>
      <c r="I85" s="207" t="s">
        <v>914</v>
      </c>
      <c r="J85" s="289" t="s">
        <v>917</v>
      </c>
      <c r="K85" s="290">
        <f>H85-F85</f>
        <v>35</v>
      </c>
      <c r="L85" s="291">
        <v>50</v>
      </c>
      <c r="M85" s="224">
        <f t="shared" ref="M85" si="49">(K85*N85)-L85</f>
        <v>475</v>
      </c>
      <c r="N85" s="223">
        <v>15</v>
      </c>
      <c r="O85" s="100" t="s">
        <v>581</v>
      </c>
      <c r="P85" s="266">
        <v>45327</v>
      </c>
      <c r="Q85" s="262"/>
      <c r="R85" s="138"/>
      <c r="S85" s="54" t="s">
        <v>580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9"/>
      <c r="AH85" s="140"/>
      <c r="AI85" s="138"/>
      <c r="AJ85" s="138"/>
      <c r="AK85" s="139"/>
      <c r="AL85" s="139"/>
      <c r="AM85" s="139"/>
    </row>
    <row r="86" spans="1:39" ht="12.75" customHeight="1">
      <c r="A86" s="382">
        <v>9</v>
      </c>
      <c r="B86" s="384">
        <v>45327</v>
      </c>
      <c r="C86" s="240"/>
      <c r="D86" s="240" t="s">
        <v>915</v>
      </c>
      <c r="E86" s="212" t="s">
        <v>866</v>
      </c>
      <c r="F86" s="212">
        <v>54</v>
      </c>
      <c r="G86" s="212"/>
      <c r="H86" s="212">
        <v>47.5</v>
      </c>
      <c r="I86" s="207"/>
      <c r="J86" s="390" t="s">
        <v>918</v>
      </c>
      <c r="K86" s="290">
        <f>F86-H86</f>
        <v>6.5</v>
      </c>
      <c r="L86" s="291">
        <v>50</v>
      </c>
      <c r="M86" s="392">
        <v>1080</v>
      </c>
      <c r="N86" s="223">
        <v>40</v>
      </c>
      <c r="O86" s="388" t="s">
        <v>581</v>
      </c>
      <c r="P86" s="384">
        <v>45328</v>
      </c>
      <c r="Q86" s="262"/>
      <c r="R86" s="138"/>
      <c r="S86" s="54" t="s">
        <v>580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9"/>
      <c r="AH86" s="140"/>
      <c r="AI86" s="138"/>
      <c r="AJ86" s="138"/>
      <c r="AK86" s="139"/>
      <c r="AL86" s="139"/>
      <c r="AM86" s="139"/>
    </row>
    <row r="87" spans="1:39" ht="12.75" customHeight="1">
      <c r="A87" s="383"/>
      <c r="B87" s="385"/>
      <c r="C87" s="240"/>
      <c r="D87" s="240" t="s">
        <v>916</v>
      </c>
      <c r="E87" s="212" t="s">
        <v>866</v>
      </c>
      <c r="F87" s="212">
        <v>44</v>
      </c>
      <c r="G87" s="212"/>
      <c r="H87" s="212">
        <v>21</v>
      </c>
      <c r="I87" s="207"/>
      <c r="J87" s="391"/>
      <c r="K87" s="290">
        <f>F87-H87</f>
        <v>23</v>
      </c>
      <c r="L87" s="291">
        <v>50</v>
      </c>
      <c r="M87" s="393"/>
      <c r="N87" s="223">
        <v>40</v>
      </c>
      <c r="O87" s="389"/>
      <c r="P87" s="385"/>
      <c r="Q87" s="262"/>
      <c r="R87" s="138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9"/>
      <c r="AH87" s="140"/>
      <c r="AI87" s="138"/>
      <c r="AJ87" s="138"/>
      <c r="AK87" s="139"/>
      <c r="AL87" s="139"/>
      <c r="AM87" s="139"/>
    </row>
    <row r="88" spans="1:39" ht="12.75" customHeight="1">
      <c r="A88" s="212">
        <v>10</v>
      </c>
      <c r="B88" s="266">
        <v>45328</v>
      </c>
      <c r="C88" s="240"/>
      <c r="D88" s="240" t="s">
        <v>892</v>
      </c>
      <c r="E88" s="212" t="s">
        <v>866</v>
      </c>
      <c r="F88" s="212">
        <v>101</v>
      </c>
      <c r="G88" s="212">
        <v>158</v>
      </c>
      <c r="H88" s="212">
        <v>94</v>
      </c>
      <c r="I88" s="207">
        <v>5</v>
      </c>
      <c r="J88" s="289" t="s">
        <v>934</v>
      </c>
      <c r="K88" s="290">
        <f>F88-H88</f>
        <v>7</v>
      </c>
      <c r="L88" s="291">
        <v>50</v>
      </c>
      <c r="M88" s="224">
        <f t="shared" ref="M88" si="50">(K88*N88)-L88</f>
        <v>300</v>
      </c>
      <c r="N88" s="223">
        <v>50</v>
      </c>
      <c r="O88" s="100" t="s">
        <v>581</v>
      </c>
      <c r="P88" s="266">
        <v>45328</v>
      </c>
      <c r="Q88" s="262"/>
      <c r="R88" s="138"/>
      <c r="S88" s="54" t="s">
        <v>580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9"/>
      <c r="AH88" s="140"/>
      <c r="AI88" s="138"/>
      <c r="AJ88" s="138"/>
      <c r="AK88" s="139"/>
      <c r="AL88" s="139"/>
      <c r="AM88" s="139"/>
    </row>
    <row r="89" spans="1:39" ht="12.75" customHeight="1">
      <c r="A89" s="212">
        <v>11</v>
      </c>
      <c r="B89" s="266">
        <v>45328</v>
      </c>
      <c r="C89" s="240"/>
      <c r="D89" s="240" t="s">
        <v>924</v>
      </c>
      <c r="E89" s="212" t="s">
        <v>590</v>
      </c>
      <c r="F89" s="212">
        <v>65</v>
      </c>
      <c r="G89" s="212">
        <v>25</v>
      </c>
      <c r="H89" s="212">
        <v>85</v>
      </c>
      <c r="I89" s="207" t="s">
        <v>925</v>
      </c>
      <c r="J89" s="289" t="s">
        <v>926</v>
      </c>
      <c r="K89" s="290">
        <f>H89-F89</f>
        <v>20</v>
      </c>
      <c r="L89" s="291">
        <v>50</v>
      </c>
      <c r="M89" s="224">
        <f t="shared" ref="M89" si="51">(K89*N89)-L89</f>
        <v>950</v>
      </c>
      <c r="N89" s="223">
        <v>50</v>
      </c>
      <c r="O89" s="100" t="s">
        <v>581</v>
      </c>
      <c r="P89" s="266">
        <v>45328</v>
      </c>
      <c r="Q89" s="262"/>
      <c r="R89" s="138"/>
      <c r="S89" s="54" t="s">
        <v>580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9"/>
      <c r="AH89" s="140"/>
      <c r="AI89" s="138"/>
      <c r="AJ89" s="138"/>
      <c r="AK89" s="139"/>
      <c r="AL89" s="139"/>
      <c r="AM89" s="139"/>
    </row>
    <row r="90" spans="1:39" ht="12.75" customHeight="1">
      <c r="A90" s="212">
        <v>12</v>
      </c>
      <c r="B90" s="266">
        <v>45330</v>
      </c>
      <c r="C90" s="240"/>
      <c r="D90" s="240" t="s">
        <v>910</v>
      </c>
      <c r="E90" s="212" t="s">
        <v>590</v>
      </c>
      <c r="F90" s="212">
        <v>41.5</v>
      </c>
      <c r="G90" s="212">
        <v>9</v>
      </c>
      <c r="H90" s="212">
        <v>67.5</v>
      </c>
      <c r="I90" s="207" t="s">
        <v>941</v>
      </c>
      <c r="J90" s="289" t="s">
        <v>942</v>
      </c>
      <c r="K90" s="290">
        <f>H90-F90</f>
        <v>26</v>
      </c>
      <c r="L90" s="291">
        <v>50</v>
      </c>
      <c r="M90" s="224">
        <f t="shared" ref="M90" si="52">(K90*N90)-L90</f>
        <v>1250</v>
      </c>
      <c r="N90" s="223">
        <v>50</v>
      </c>
      <c r="O90" s="100" t="s">
        <v>581</v>
      </c>
      <c r="P90" s="266">
        <v>45330</v>
      </c>
      <c r="Q90" s="262"/>
      <c r="R90" s="138"/>
      <c r="S90" s="54" t="s">
        <v>772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9"/>
      <c r="AH90" s="140"/>
      <c r="AI90" s="138"/>
      <c r="AJ90" s="138"/>
      <c r="AK90" s="139"/>
      <c r="AL90" s="139"/>
      <c r="AM90" s="139"/>
    </row>
    <row r="91" spans="1:39" ht="12.75" customHeight="1">
      <c r="A91" s="382">
        <v>13</v>
      </c>
      <c r="B91" s="384">
        <v>45330</v>
      </c>
      <c r="C91" s="240"/>
      <c r="D91" s="240" t="s">
        <v>943</v>
      </c>
      <c r="E91" s="212" t="s">
        <v>866</v>
      </c>
      <c r="F91" s="212">
        <v>146</v>
      </c>
      <c r="G91" s="212"/>
      <c r="H91" s="212">
        <v>102.5</v>
      </c>
      <c r="I91" s="207"/>
      <c r="J91" s="386" t="s">
        <v>599</v>
      </c>
      <c r="K91" s="212">
        <f>F91-H91</f>
        <v>43.5</v>
      </c>
      <c r="L91" s="318">
        <v>50</v>
      </c>
      <c r="M91" s="392">
        <v>740</v>
      </c>
      <c r="N91" s="223">
        <v>40</v>
      </c>
      <c r="O91" s="388" t="s">
        <v>581</v>
      </c>
      <c r="P91" s="384">
        <v>45331</v>
      </c>
      <c r="Q91" s="262"/>
      <c r="R91" s="138"/>
      <c r="S91" s="54" t="s">
        <v>957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9"/>
      <c r="AH91" s="140"/>
      <c r="AI91" s="138"/>
      <c r="AJ91" s="138"/>
      <c r="AK91" s="139"/>
      <c r="AL91" s="139"/>
      <c r="AM91" s="139"/>
    </row>
    <row r="92" spans="1:39" ht="12.75" customHeight="1">
      <c r="A92" s="383"/>
      <c r="B92" s="385"/>
      <c r="C92" s="240"/>
      <c r="D92" s="240" t="s">
        <v>944</v>
      </c>
      <c r="E92" s="212" t="s">
        <v>866</v>
      </c>
      <c r="F92" s="212">
        <v>110</v>
      </c>
      <c r="G92" s="212"/>
      <c r="H92" s="212">
        <v>132.5</v>
      </c>
      <c r="I92" s="207"/>
      <c r="J92" s="387"/>
      <c r="K92" s="212">
        <f>F92-H92</f>
        <v>-22.5</v>
      </c>
      <c r="L92" s="318">
        <v>50</v>
      </c>
      <c r="M92" s="393"/>
      <c r="N92" s="223">
        <v>40</v>
      </c>
      <c r="O92" s="389"/>
      <c r="P92" s="385"/>
      <c r="Q92" s="262"/>
      <c r="R92" s="138"/>
      <c r="S92" s="5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9"/>
      <c r="AH92" s="140"/>
      <c r="AI92" s="138"/>
      <c r="AJ92" s="138"/>
      <c r="AK92" s="139"/>
      <c r="AL92" s="139"/>
      <c r="AM92" s="139"/>
    </row>
    <row r="93" spans="1:39" ht="12.75" customHeight="1">
      <c r="A93" s="382">
        <v>14</v>
      </c>
      <c r="B93" s="384">
        <v>45331</v>
      </c>
      <c r="C93" s="240"/>
      <c r="D93" s="240" t="s">
        <v>949</v>
      </c>
      <c r="E93" s="212" t="s">
        <v>590</v>
      </c>
      <c r="F93" s="212">
        <v>31.5</v>
      </c>
      <c r="G93" s="212"/>
      <c r="H93" s="212">
        <v>28</v>
      </c>
      <c r="I93" s="207"/>
      <c r="J93" s="390" t="s">
        <v>1048</v>
      </c>
      <c r="K93" s="290">
        <f>H93-F93</f>
        <v>-3.5</v>
      </c>
      <c r="L93" s="291">
        <v>50</v>
      </c>
      <c r="M93" s="400">
        <v>1000</v>
      </c>
      <c r="N93" s="223">
        <v>550</v>
      </c>
      <c r="O93" s="401" t="s">
        <v>581</v>
      </c>
      <c r="P93" s="384">
        <v>45342</v>
      </c>
      <c r="Q93" s="262"/>
      <c r="R93" s="138"/>
      <c r="S93" s="54" t="s">
        <v>580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9"/>
      <c r="AH93" s="140"/>
      <c r="AI93" s="138"/>
      <c r="AJ93" s="138"/>
      <c r="AK93" s="139"/>
      <c r="AL93" s="139"/>
      <c r="AM93" s="139"/>
    </row>
    <row r="94" spans="1:39" ht="12.75" customHeight="1">
      <c r="A94" s="383"/>
      <c r="B94" s="385"/>
      <c r="C94" s="240"/>
      <c r="D94" s="240" t="s">
        <v>950</v>
      </c>
      <c r="E94" s="212" t="s">
        <v>866</v>
      </c>
      <c r="F94" s="212">
        <v>16</v>
      </c>
      <c r="G94" s="212"/>
      <c r="H94" s="212">
        <v>10.5</v>
      </c>
      <c r="I94" s="207"/>
      <c r="J94" s="391"/>
      <c r="K94" s="290">
        <f>F94-H94</f>
        <v>5.5</v>
      </c>
      <c r="L94" s="291">
        <v>50</v>
      </c>
      <c r="M94" s="393"/>
      <c r="N94" s="223">
        <v>550</v>
      </c>
      <c r="O94" s="389"/>
      <c r="P94" s="385"/>
      <c r="Q94" s="262"/>
      <c r="R94" s="138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9"/>
      <c r="AH94" s="140"/>
      <c r="AI94" s="138"/>
      <c r="AJ94" s="138"/>
      <c r="AK94" s="139"/>
      <c r="AL94" s="139"/>
      <c r="AM94" s="139"/>
    </row>
    <row r="95" spans="1:39" ht="12.75" customHeight="1">
      <c r="A95" s="382">
        <v>15</v>
      </c>
      <c r="B95" s="384">
        <v>45331</v>
      </c>
      <c r="C95" s="240"/>
      <c r="D95" s="240" t="s">
        <v>951</v>
      </c>
      <c r="E95" s="212" t="s">
        <v>590</v>
      </c>
      <c r="F95" s="212">
        <v>86</v>
      </c>
      <c r="G95" s="212"/>
      <c r="H95" s="212">
        <v>108.5</v>
      </c>
      <c r="I95" s="207"/>
      <c r="J95" s="390" t="s">
        <v>960</v>
      </c>
      <c r="K95" s="290">
        <f>H95-F95</f>
        <v>22.5</v>
      </c>
      <c r="L95" s="291">
        <v>50</v>
      </c>
      <c r="M95" s="400">
        <v>1175</v>
      </c>
      <c r="N95" s="223">
        <v>50</v>
      </c>
      <c r="O95" s="401" t="s">
        <v>581</v>
      </c>
      <c r="P95" s="384">
        <v>45334</v>
      </c>
      <c r="Q95" s="262"/>
      <c r="R95" s="138"/>
      <c r="S95" s="54" t="s">
        <v>580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9"/>
      <c r="AH95" s="140"/>
      <c r="AI95" s="138"/>
      <c r="AJ95" s="138"/>
      <c r="AK95" s="139"/>
      <c r="AL95" s="139"/>
      <c r="AM95" s="139"/>
    </row>
    <row r="96" spans="1:39" ht="12.75" customHeight="1">
      <c r="A96" s="383"/>
      <c r="B96" s="385"/>
      <c r="C96" s="240"/>
      <c r="D96" s="240" t="s">
        <v>952</v>
      </c>
      <c r="E96" s="212" t="s">
        <v>866</v>
      </c>
      <c r="F96" s="212">
        <v>34</v>
      </c>
      <c r="G96" s="212"/>
      <c r="H96" s="212">
        <v>31</v>
      </c>
      <c r="I96" s="207"/>
      <c r="J96" s="391"/>
      <c r="K96" s="290">
        <f t="shared" ref="K96:K104" si="53">F96-H96</f>
        <v>3</v>
      </c>
      <c r="L96" s="291">
        <v>50</v>
      </c>
      <c r="M96" s="415"/>
      <c r="N96" s="223">
        <v>50</v>
      </c>
      <c r="O96" s="414"/>
      <c r="P96" s="385"/>
      <c r="Q96" s="262"/>
      <c r="R96" s="138"/>
      <c r="S96" s="5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9"/>
      <c r="AH96" s="140"/>
      <c r="AI96" s="138"/>
      <c r="AJ96" s="138"/>
      <c r="AK96" s="139"/>
      <c r="AL96" s="139"/>
      <c r="AM96" s="139"/>
    </row>
    <row r="97" spans="1:39" ht="12.75" customHeight="1">
      <c r="A97" s="394">
        <v>16</v>
      </c>
      <c r="B97" s="396">
        <v>45331</v>
      </c>
      <c r="C97" s="294"/>
      <c r="D97" s="294" t="s">
        <v>953</v>
      </c>
      <c r="E97" s="292" t="s">
        <v>866</v>
      </c>
      <c r="F97" s="292">
        <v>80</v>
      </c>
      <c r="G97" s="292"/>
      <c r="H97" s="292">
        <v>119</v>
      </c>
      <c r="I97" s="295"/>
      <c r="J97" s="398" t="s">
        <v>955</v>
      </c>
      <c r="K97" s="292">
        <f t="shared" si="53"/>
        <v>-39</v>
      </c>
      <c r="L97" s="317">
        <v>50</v>
      </c>
      <c r="M97" s="424">
        <v>-220</v>
      </c>
      <c r="N97" s="300">
        <v>40</v>
      </c>
      <c r="O97" s="404" t="s">
        <v>591</v>
      </c>
      <c r="P97" s="396">
        <v>45331</v>
      </c>
      <c r="Q97" s="262"/>
      <c r="R97" s="138"/>
      <c r="S97" s="54" t="s">
        <v>957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9"/>
      <c r="AH97" s="140"/>
      <c r="AI97" s="138"/>
      <c r="AJ97" s="138"/>
      <c r="AK97" s="139"/>
      <c r="AL97" s="139"/>
      <c r="AM97" s="139"/>
    </row>
    <row r="98" spans="1:39" ht="12.75" customHeight="1">
      <c r="A98" s="395"/>
      <c r="B98" s="397"/>
      <c r="C98" s="294"/>
      <c r="D98" s="294" t="s">
        <v>954</v>
      </c>
      <c r="E98" s="292" t="s">
        <v>866</v>
      </c>
      <c r="F98" s="292">
        <v>66</v>
      </c>
      <c r="G98" s="292"/>
      <c r="H98" s="292">
        <v>30</v>
      </c>
      <c r="I98" s="295"/>
      <c r="J98" s="399"/>
      <c r="K98" s="292">
        <f t="shared" si="53"/>
        <v>36</v>
      </c>
      <c r="L98" s="317">
        <v>50</v>
      </c>
      <c r="M98" s="407"/>
      <c r="N98" s="300">
        <v>40</v>
      </c>
      <c r="O98" s="405"/>
      <c r="P98" s="397"/>
      <c r="Q98" s="262"/>
      <c r="R98" s="138"/>
      <c r="S98" s="54" t="s">
        <v>957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9"/>
      <c r="AH98" s="140"/>
      <c r="AI98" s="138"/>
      <c r="AJ98" s="138"/>
      <c r="AK98" s="139"/>
      <c r="AL98" s="139"/>
      <c r="AM98" s="139"/>
    </row>
    <row r="99" spans="1:39" ht="12.75" customHeight="1">
      <c r="A99" s="382">
        <v>17</v>
      </c>
      <c r="B99" s="384">
        <v>45334</v>
      </c>
      <c r="C99" s="240"/>
      <c r="D99" s="240" t="s">
        <v>965</v>
      </c>
      <c r="E99" s="212" t="s">
        <v>866</v>
      </c>
      <c r="F99" s="212">
        <v>44</v>
      </c>
      <c r="G99" s="212"/>
      <c r="H99" s="212">
        <v>21</v>
      </c>
      <c r="I99" s="207"/>
      <c r="J99" s="390" t="s">
        <v>967</v>
      </c>
      <c r="K99" s="290">
        <f t="shared" si="53"/>
        <v>23</v>
      </c>
      <c r="L99" s="291">
        <v>50</v>
      </c>
      <c r="M99" s="400">
        <v>1820</v>
      </c>
      <c r="N99" s="223">
        <v>40</v>
      </c>
      <c r="O99" s="401" t="s">
        <v>581</v>
      </c>
      <c r="P99" s="384">
        <v>13.02</v>
      </c>
      <c r="Q99" s="262"/>
      <c r="R99" s="138"/>
      <c r="S99" s="54" t="s">
        <v>957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9"/>
      <c r="AH99" s="140"/>
      <c r="AI99" s="138"/>
      <c r="AJ99" s="138"/>
      <c r="AK99" s="139"/>
      <c r="AL99" s="139"/>
      <c r="AM99" s="139"/>
    </row>
    <row r="100" spans="1:39" ht="12.75" customHeight="1">
      <c r="A100" s="383"/>
      <c r="B100" s="385"/>
      <c r="C100" s="240"/>
      <c r="D100" s="240" t="s">
        <v>966</v>
      </c>
      <c r="E100" s="212" t="s">
        <v>866</v>
      </c>
      <c r="F100" s="212">
        <v>46</v>
      </c>
      <c r="G100" s="212"/>
      <c r="H100" s="212">
        <v>21</v>
      </c>
      <c r="I100" s="207"/>
      <c r="J100" s="391"/>
      <c r="K100" s="290">
        <f t="shared" si="53"/>
        <v>25</v>
      </c>
      <c r="L100" s="291">
        <v>50</v>
      </c>
      <c r="M100" s="393"/>
      <c r="N100" s="223">
        <v>40</v>
      </c>
      <c r="O100" s="389"/>
      <c r="P100" s="385"/>
      <c r="Q100" s="262"/>
      <c r="R100" s="138"/>
      <c r="S100" s="54" t="s">
        <v>957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9"/>
      <c r="AH100" s="140"/>
      <c r="AI100" s="138"/>
      <c r="AJ100" s="138"/>
      <c r="AK100" s="139"/>
      <c r="AL100" s="139"/>
      <c r="AM100" s="139"/>
    </row>
    <row r="101" spans="1:39" ht="12.75" customHeight="1">
      <c r="A101" s="420">
        <v>18</v>
      </c>
      <c r="B101" s="408">
        <v>45335</v>
      </c>
      <c r="C101" s="322"/>
      <c r="D101" s="322" t="s">
        <v>975</v>
      </c>
      <c r="E101" s="323" t="s">
        <v>866</v>
      </c>
      <c r="F101" s="323">
        <v>61</v>
      </c>
      <c r="G101" s="323"/>
      <c r="H101" s="323">
        <v>36</v>
      </c>
      <c r="I101" s="324"/>
      <c r="J101" s="425" t="s">
        <v>980</v>
      </c>
      <c r="K101" s="349">
        <f t="shared" si="53"/>
        <v>25</v>
      </c>
      <c r="L101" s="325">
        <v>50</v>
      </c>
      <c r="M101" s="410">
        <v>-180</v>
      </c>
      <c r="N101" s="326">
        <v>40</v>
      </c>
      <c r="O101" s="412" t="s">
        <v>598</v>
      </c>
      <c r="P101" s="408">
        <v>45336</v>
      </c>
      <c r="Q101" s="262"/>
      <c r="R101" s="138"/>
      <c r="S101" s="54" t="s">
        <v>957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9"/>
      <c r="AH101" s="140"/>
      <c r="AI101" s="138"/>
      <c r="AJ101" s="138"/>
      <c r="AK101" s="139"/>
      <c r="AL101" s="139"/>
      <c r="AM101" s="139"/>
    </row>
    <row r="102" spans="1:39" ht="12.75" customHeight="1">
      <c r="A102" s="421"/>
      <c r="B102" s="409"/>
      <c r="C102" s="322"/>
      <c r="D102" s="322" t="s">
        <v>976</v>
      </c>
      <c r="E102" s="323" t="s">
        <v>866</v>
      </c>
      <c r="F102" s="323">
        <v>62</v>
      </c>
      <c r="G102" s="323"/>
      <c r="H102" s="323">
        <v>89</v>
      </c>
      <c r="I102" s="324"/>
      <c r="J102" s="426"/>
      <c r="K102" s="349">
        <f t="shared" si="53"/>
        <v>-27</v>
      </c>
      <c r="L102" s="325">
        <v>50</v>
      </c>
      <c r="M102" s="411"/>
      <c r="N102" s="326">
        <v>40</v>
      </c>
      <c r="O102" s="413"/>
      <c r="P102" s="409"/>
      <c r="Q102" s="262"/>
      <c r="R102" s="138"/>
      <c r="S102" s="54" t="s">
        <v>957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9"/>
      <c r="AH102" s="140"/>
      <c r="AI102" s="138"/>
      <c r="AJ102" s="138"/>
      <c r="AK102" s="139"/>
      <c r="AL102" s="139"/>
      <c r="AM102" s="139"/>
    </row>
    <row r="103" spans="1:39" ht="12.75" customHeight="1">
      <c r="A103" s="394">
        <v>19</v>
      </c>
      <c r="B103" s="396">
        <v>45336</v>
      </c>
      <c r="C103" s="294"/>
      <c r="D103" s="294" t="s">
        <v>981</v>
      </c>
      <c r="E103" s="292" t="s">
        <v>866</v>
      </c>
      <c r="F103" s="292">
        <v>76</v>
      </c>
      <c r="G103" s="292"/>
      <c r="H103" s="292">
        <v>164</v>
      </c>
      <c r="I103" s="295"/>
      <c r="J103" s="398" t="s">
        <v>1008</v>
      </c>
      <c r="K103" s="297">
        <f t="shared" si="53"/>
        <v>-88</v>
      </c>
      <c r="L103" s="298">
        <v>50</v>
      </c>
      <c r="M103" s="406">
        <v>-2500</v>
      </c>
      <c r="N103" s="300">
        <v>50</v>
      </c>
      <c r="O103" s="404" t="s">
        <v>591</v>
      </c>
      <c r="P103" s="396">
        <v>45338</v>
      </c>
      <c r="Q103" s="262"/>
      <c r="R103" s="138"/>
      <c r="S103" s="54" t="s">
        <v>580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9"/>
      <c r="AH103" s="140"/>
      <c r="AI103" s="138"/>
      <c r="AJ103" s="138"/>
      <c r="AK103" s="139"/>
      <c r="AL103" s="139"/>
      <c r="AM103" s="139"/>
    </row>
    <row r="104" spans="1:39" ht="12.75" customHeight="1">
      <c r="A104" s="395"/>
      <c r="B104" s="397"/>
      <c r="C104" s="294"/>
      <c r="D104" s="294" t="s">
        <v>982</v>
      </c>
      <c r="E104" s="292" t="s">
        <v>866</v>
      </c>
      <c r="F104" s="292">
        <v>57</v>
      </c>
      <c r="G104" s="292"/>
      <c r="H104" s="292">
        <v>17</v>
      </c>
      <c r="I104" s="295"/>
      <c r="J104" s="399"/>
      <c r="K104" s="297">
        <f t="shared" si="53"/>
        <v>40</v>
      </c>
      <c r="L104" s="298">
        <v>50</v>
      </c>
      <c r="M104" s="407"/>
      <c r="N104" s="300">
        <v>50</v>
      </c>
      <c r="O104" s="405"/>
      <c r="P104" s="397"/>
      <c r="Q104" s="262"/>
      <c r="R104" s="138"/>
      <c r="S104" s="54" t="s">
        <v>580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9"/>
      <c r="AH104" s="140"/>
      <c r="AI104" s="138"/>
      <c r="AJ104" s="138"/>
      <c r="AK104" s="139"/>
      <c r="AL104" s="139"/>
      <c r="AM104" s="139"/>
    </row>
    <row r="105" spans="1:39" ht="12.75" customHeight="1">
      <c r="A105" s="382">
        <v>20</v>
      </c>
      <c r="B105" s="384">
        <v>45336</v>
      </c>
      <c r="C105" s="240"/>
      <c r="D105" s="240" t="s">
        <v>983</v>
      </c>
      <c r="E105" s="212" t="s">
        <v>590</v>
      </c>
      <c r="F105" s="212">
        <v>92</v>
      </c>
      <c r="G105" s="212"/>
      <c r="H105" s="212">
        <v>177.5</v>
      </c>
      <c r="I105" s="207"/>
      <c r="J105" s="390" t="s">
        <v>893</v>
      </c>
      <c r="K105" s="290">
        <f>H105-F105</f>
        <v>85.5</v>
      </c>
      <c r="L105" s="291">
        <v>50</v>
      </c>
      <c r="M105" s="400">
        <v>432.5</v>
      </c>
      <c r="N105" s="223">
        <v>15</v>
      </c>
      <c r="O105" s="401" t="s">
        <v>581</v>
      </c>
      <c r="P105" s="384">
        <v>45336</v>
      </c>
      <c r="Q105" s="262"/>
      <c r="R105" s="138"/>
      <c r="S105" s="54" t="s">
        <v>957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9"/>
      <c r="AH105" s="140"/>
      <c r="AI105" s="138"/>
      <c r="AJ105" s="138"/>
      <c r="AK105" s="139"/>
      <c r="AL105" s="139"/>
      <c r="AM105" s="139"/>
    </row>
    <row r="106" spans="1:39" ht="12.75" customHeight="1">
      <c r="A106" s="383"/>
      <c r="B106" s="385"/>
      <c r="C106" s="240"/>
      <c r="D106" s="240" t="s">
        <v>984</v>
      </c>
      <c r="E106" s="212" t="s">
        <v>866</v>
      </c>
      <c r="F106" s="212">
        <v>60</v>
      </c>
      <c r="G106" s="212"/>
      <c r="H106" s="212">
        <v>110</v>
      </c>
      <c r="I106" s="207"/>
      <c r="J106" s="391"/>
      <c r="K106" s="290">
        <f>F106-H106</f>
        <v>-50</v>
      </c>
      <c r="L106" s="291">
        <v>50</v>
      </c>
      <c r="M106" s="393"/>
      <c r="N106" s="223">
        <v>15</v>
      </c>
      <c r="O106" s="389"/>
      <c r="P106" s="385"/>
      <c r="Q106" s="262"/>
      <c r="R106" s="138"/>
      <c r="S106" s="54" t="s">
        <v>957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9"/>
      <c r="AH106" s="140"/>
      <c r="AI106" s="138"/>
      <c r="AJ106" s="138"/>
      <c r="AK106" s="139"/>
      <c r="AL106" s="139"/>
      <c r="AM106" s="139"/>
    </row>
    <row r="107" spans="1:39" ht="12.75" customHeight="1">
      <c r="A107" s="212">
        <v>21</v>
      </c>
      <c r="B107" s="266">
        <v>45338</v>
      </c>
      <c r="C107" s="240"/>
      <c r="D107" s="240" t="s">
        <v>995</v>
      </c>
      <c r="E107" s="212" t="s">
        <v>590</v>
      </c>
      <c r="F107" s="212">
        <v>109</v>
      </c>
      <c r="G107" s="329">
        <v>70</v>
      </c>
      <c r="H107" s="329">
        <v>138</v>
      </c>
      <c r="I107" s="331" t="s">
        <v>996</v>
      </c>
      <c r="J107" s="339" t="s">
        <v>997</v>
      </c>
      <c r="K107" s="340">
        <f>H107-F107</f>
        <v>29</v>
      </c>
      <c r="L107" s="341">
        <v>50</v>
      </c>
      <c r="M107" s="327">
        <f t="shared" ref="M107" si="54">(K107*N107)-L107</f>
        <v>1110</v>
      </c>
      <c r="N107" s="340">
        <v>40</v>
      </c>
      <c r="O107" s="328" t="s">
        <v>581</v>
      </c>
      <c r="P107" s="330">
        <v>45338</v>
      </c>
      <c r="Q107" s="262"/>
      <c r="R107" s="138"/>
      <c r="S107" s="54" t="s">
        <v>957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9"/>
      <c r="AH107" s="140"/>
      <c r="AI107" s="138"/>
      <c r="AJ107" s="138"/>
      <c r="AK107" s="139"/>
      <c r="AL107" s="139"/>
      <c r="AM107" s="139"/>
    </row>
    <row r="108" spans="1:39" ht="12.75" customHeight="1">
      <c r="A108" s="382">
        <v>22</v>
      </c>
      <c r="B108" s="384">
        <v>45338</v>
      </c>
      <c r="C108" s="240"/>
      <c r="D108" s="240" t="s">
        <v>1004</v>
      </c>
      <c r="E108" s="212" t="s">
        <v>866</v>
      </c>
      <c r="F108" s="212">
        <v>48</v>
      </c>
      <c r="G108" s="212"/>
      <c r="H108" s="212">
        <v>41</v>
      </c>
      <c r="I108" s="207"/>
      <c r="J108" s="390" t="s">
        <v>926</v>
      </c>
      <c r="K108" s="290">
        <f t="shared" ref="K108:K114" si="55">F108-H108</f>
        <v>7</v>
      </c>
      <c r="L108" s="291">
        <v>50</v>
      </c>
      <c r="M108" s="392">
        <v>700</v>
      </c>
      <c r="N108" s="223">
        <v>40</v>
      </c>
      <c r="O108" s="388" t="s">
        <v>581</v>
      </c>
      <c r="P108" s="384">
        <v>45341</v>
      </c>
      <c r="Q108" s="262"/>
      <c r="R108" s="138"/>
      <c r="S108" s="54" t="s">
        <v>957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9"/>
      <c r="AH108" s="140"/>
      <c r="AI108" s="138"/>
      <c r="AJ108" s="138"/>
      <c r="AK108" s="139"/>
      <c r="AL108" s="139"/>
      <c r="AM108" s="139"/>
    </row>
    <row r="109" spans="1:39" ht="12.75" customHeight="1">
      <c r="A109" s="383"/>
      <c r="B109" s="385"/>
      <c r="C109" s="240"/>
      <c r="D109" s="240" t="s">
        <v>1005</v>
      </c>
      <c r="E109" s="212" t="s">
        <v>866</v>
      </c>
      <c r="F109" s="212">
        <v>49</v>
      </c>
      <c r="G109" s="212"/>
      <c r="H109" s="212">
        <v>36</v>
      </c>
      <c r="I109" s="207"/>
      <c r="J109" s="391"/>
      <c r="K109" s="290">
        <f t="shared" si="55"/>
        <v>13</v>
      </c>
      <c r="L109" s="291">
        <v>50</v>
      </c>
      <c r="M109" s="393"/>
      <c r="N109" s="223">
        <v>40</v>
      </c>
      <c r="O109" s="389"/>
      <c r="P109" s="385"/>
      <c r="Q109" s="262"/>
      <c r="R109" s="138"/>
      <c r="S109" s="54" t="s">
        <v>957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9"/>
      <c r="AH109" s="140"/>
      <c r="AI109" s="138"/>
      <c r="AJ109" s="138"/>
      <c r="AK109" s="139"/>
      <c r="AL109" s="139"/>
      <c r="AM109" s="139"/>
    </row>
    <row r="110" spans="1:39" ht="12.75" customHeight="1">
      <c r="A110" s="382">
        <v>23</v>
      </c>
      <c r="B110" s="384">
        <v>45341</v>
      </c>
      <c r="C110" s="240"/>
      <c r="D110" s="240" t="s">
        <v>1038</v>
      </c>
      <c r="E110" s="212" t="s">
        <v>866</v>
      </c>
      <c r="F110" s="212">
        <v>43</v>
      </c>
      <c r="G110" s="212"/>
      <c r="H110" s="212">
        <v>10.5</v>
      </c>
      <c r="I110" s="207"/>
      <c r="J110" s="386" t="s">
        <v>1083</v>
      </c>
      <c r="K110" s="290">
        <f t="shared" si="55"/>
        <v>32.5</v>
      </c>
      <c r="L110" s="291">
        <v>50</v>
      </c>
      <c r="M110" s="392">
        <f>(24*125)-100</f>
        <v>2900</v>
      </c>
      <c r="N110" s="212">
        <v>125</v>
      </c>
      <c r="O110" s="388" t="s">
        <v>581</v>
      </c>
      <c r="P110" s="384">
        <v>45344</v>
      </c>
      <c r="Q110" s="262"/>
      <c r="R110" s="138"/>
      <c r="S110" s="54" t="s">
        <v>580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9"/>
      <c r="AH110" s="140"/>
      <c r="AI110" s="138"/>
      <c r="AJ110" s="138"/>
      <c r="AK110" s="139"/>
      <c r="AL110" s="139"/>
      <c r="AM110" s="139"/>
    </row>
    <row r="111" spans="1:39" ht="12.75" customHeight="1">
      <c r="A111" s="383"/>
      <c r="B111" s="385"/>
      <c r="C111" s="240"/>
      <c r="D111" s="240" t="s">
        <v>1039</v>
      </c>
      <c r="E111" s="212" t="s">
        <v>866</v>
      </c>
      <c r="F111" s="212">
        <v>44</v>
      </c>
      <c r="G111" s="212"/>
      <c r="H111" s="212">
        <v>52.5</v>
      </c>
      <c r="I111" s="207"/>
      <c r="J111" s="387"/>
      <c r="K111" s="290">
        <f t="shared" si="55"/>
        <v>-8.5</v>
      </c>
      <c r="L111" s="291">
        <v>50</v>
      </c>
      <c r="M111" s="393"/>
      <c r="N111" s="212">
        <v>125</v>
      </c>
      <c r="O111" s="389"/>
      <c r="P111" s="385"/>
      <c r="Q111" s="262"/>
      <c r="R111" s="138"/>
      <c r="S111" s="54" t="s">
        <v>580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9"/>
      <c r="AH111" s="140"/>
      <c r="AI111" s="138"/>
      <c r="AJ111" s="138"/>
      <c r="AK111" s="139"/>
      <c r="AL111" s="139"/>
      <c r="AM111" s="139"/>
    </row>
    <row r="112" spans="1:39" ht="12.75" customHeight="1">
      <c r="A112" s="212">
        <v>24</v>
      </c>
      <c r="B112" s="266">
        <v>45341</v>
      </c>
      <c r="C112" s="240"/>
      <c r="D112" s="240" t="s">
        <v>892</v>
      </c>
      <c r="E112" s="212" t="s">
        <v>866</v>
      </c>
      <c r="F112" s="212">
        <v>98</v>
      </c>
      <c r="G112" s="212">
        <v>130</v>
      </c>
      <c r="H112" s="212">
        <v>77</v>
      </c>
      <c r="I112" s="207">
        <v>50</v>
      </c>
      <c r="J112" s="339" t="s">
        <v>599</v>
      </c>
      <c r="K112" s="340">
        <f t="shared" si="55"/>
        <v>21</v>
      </c>
      <c r="L112" s="341">
        <v>50</v>
      </c>
      <c r="M112" s="327">
        <f t="shared" ref="M112" si="56">(K112*N112)-L112</f>
        <v>1000</v>
      </c>
      <c r="N112" s="340">
        <v>50</v>
      </c>
      <c r="O112" s="328" t="s">
        <v>581</v>
      </c>
      <c r="P112" s="330">
        <v>45341</v>
      </c>
      <c r="Q112" s="262"/>
      <c r="R112" s="138"/>
      <c r="S112" s="54" t="s">
        <v>580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9"/>
      <c r="AH112" s="140"/>
      <c r="AI112" s="138"/>
      <c r="AJ112" s="138"/>
      <c r="AK112" s="139"/>
      <c r="AL112" s="139"/>
      <c r="AM112" s="139"/>
    </row>
    <row r="113" spans="1:39" ht="12.75" customHeight="1">
      <c r="A113" s="382">
        <v>25</v>
      </c>
      <c r="B113" s="384">
        <v>45341</v>
      </c>
      <c r="C113" s="240"/>
      <c r="D113" s="240" t="s">
        <v>1045</v>
      </c>
      <c r="E113" s="212" t="s">
        <v>866</v>
      </c>
      <c r="F113" s="212">
        <v>28.5</v>
      </c>
      <c r="G113" s="212"/>
      <c r="H113" s="212">
        <v>24</v>
      </c>
      <c r="I113" s="207"/>
      <c r="J113" s="390" t="s">
        <v>1062</v>
      </c>
      <c r="K113" s="290">
        <f t="shared" si="55"/>
        <v>4.5</v>
      </c>
      <c r="L113" s="291">
        <v>50</v>
      </c>
      <c r="M113" s="392">
        <f>(31*40)-100</f>
        <v>1140</v>
      </c>
      <c r="N113" s="223">
        <v>40</v>
      </c>
      <c r="O113" s="388" t="s">
        <v>581</v>
      </c>
      <c r="P113" s="384">
        <v>45342</v>
      </c>
      <c r="Q113" s="262"/>
      <c r="R113" s="138"/>
      <c r="S113" s="54" t="s">
        <v>957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9"/>
      <c r="AH113" s="140"/>
      <c r="AI113" s="138"/>
      <c r="AJ113" s="138"/>
      <c r="AK113" s="139"/>
      <c r="AL113" s="139"/>
      <c r="AM113" s="139"/>
    </row>
    <row r="114" spans="1:39" ht="12.75" customHeight="1">
      <c r="A114" s="383"/>
      <c r="B114" s="385"/>
      <c r="C114" s="240"/>
      <c r="D114" s="240" t="s">
        <v>1046</v>
      </c>
      <c r="E114" s="212" t="s">
        <v>866</v>
      </c>
      <c r="F114" s="212">
        <v>37</v>
      </c>
      <c r="G114" s="212"/>
      <c r="H114" s="212">
        <v>10.5</v>
      </c>
      <c r="I114" s="207"/>
      <c r="J114" s="391"/>
      <c r="K114" s="290">
        <f t="shared" si="55"/>
        <v>26.5</v>
      </c>
      <c r="L114" s="291">
        <v>50</v>
      </c>
      <c r="M114" s="393"/>
      <c r="N114" s="223">
        <v>40</v>
      </c>
      <c r="O114" s="389"/>
      <c r="P114" s="385"/>
      <c r="Q114" s="262"/>
      <c r="R114" s="138"/>
      <c r="S114" s="54" t="s">
        <v>957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9"/>
      <c r="AH114" s="140"/>
      <c r="AI114" s="138"/>
      <c r="AJ114" s="138"/>
      <c r="AK114" s="139"/>
      <c r="AL114" s="139"/>
      <c r="AM114" s="139"/>
    </row>
    <row r="115" spans="1:39" ht="12.75" customHeight="1">
      <c r="A115" s="382">
        <v>26</v>
      </c>
      <c r="B115" s="384">
        <v>45342</v>
      </c>
      <c r="C115" s="240"/>
      <c r="D115" s="240" t="s">
        <v>1050</v>
      </c>
      <c r="E115" s="212" t="s">
        <v>590</v>
      </c>
      <c r="F115" s="212">
        <v>155</v>
      </c>
      <c r="G115" s="212"/>
      <c r="H115" s="212">
        <v>181</v>
      </c>
      <c r="I115" s="207"/>
      <c r="J115" s="386" t="s">
        <v>926</v>
      </c>
      <c r="K115" s="212">
        <f>H115-F115</f>
        <v>26</v>
      </c>
      <c r="L115" s="348">
        <v>50</v>
      </c>
      <c r="M115" s="392">
        <f>(20*50)-100</f>
        <v>900</v>
      </c>
      <c r="N115" s="212">
        <v>50</v>
      </c>
      <c r="O115" s="388" t="s">
        <v>581</v>
      </c>
      <c r="P115" s="384">
        <v>45344</v>
      </c>
      <c r="Q115" s="262"/>
      <c r="R115" s="138"/>
      <c r="S115" s="54" t="s">
        <v>580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9"/>
      <c r="AH115" s="140"/>
      <c r="AI115" s="138"/>
      <c r="AJ115" s="138"/>
      <c r="AK115" s="139"/>
      <c r="AL115" s="139"/>
      <c r="AM115" s="139"/>
    </row>
    <row r="116" spans="1:39" ht="12.75" customHeight="1">
      <c r="A116" s="383"/>
      <c r="B116" s="385"/>
      <c r="C116" s="240"/>
      <c r="D116" s="240" t="s">
        <v>1053</v>
      </c>
      <c r="E116" s="212" t="s">
        <v>866</v>
      </c>
      <c r="F116" s="212">
        <v>95</v>
      </c>
      <c r="G116" s="212"/>
      <c r="H116" s="212">
        <v>101</v>
      </c>
      <c r="I116" s="207"/>
      <c r="J116" s="387"/>
      <c r="K116" s="212">
        <f>F116-H116</f>
        <v>-6</v>
      </c>
      <c r="L116" s="348">
        <v>50</v>
      </c>
      <c r="M116" s="393"/>
      <c r="N116" s="212">
        <v>50</v>
      </c>
      <c r="O116" s="389"/>
      <c r="P116" s="385"/>
      <c r="Q116" s="262"/>
      <c r="R116" s="138"/>
      <c r="S116" s="54" t="s">
        <v>580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9"/>
      <c r="AH116" s="140"/>
      <c r="AI116" s="138"/>
      <c r="AJ116" s="138"/>
      <c r="AK116" s="139"/>
      <c r="AL116" s="139"/>
      <c r="AM116" s="139"/>
    </row>
    <row r="117" spans="1:39" ht="12.75" customHeight="1">
      <c r="A117" s="292">
        <v>27</v>
      </c>
      <c r="B117" s="293">
        <v>45342</v>
      </c>
      <c r="C117" s="294"/>
      <c r="D117" s="294" t="s">
        <v>1051</v>
      </c>
      <c r="E117" s="292" t="s">
        <v>590</v>
      </c>
      <c r="F117" s="292">
        <v>14</v>
      </c>
      <c r="G117" s="292">
        <v>0</v>
      </c>
      <c r="H117" s="292">
        <v>0</v>
      </c>
      <c r="I117" s="295" t="s">
        <v>1054</v>
      </c>
      <c r="J117" s="296" t="s">
        <v>1055</v>
      </c>
      <c r="K117" s="297">
        <f>H117-F117</f>
        <v>-14</v>
      </c>
      <c r="L117" s="298">
        <v>25</v>
      </c>
      <c r="M117" s="299">
        <f t="shared" ref="M117:M118" si="57">(K117*N117)-L117</f>
        <v>-585</v>
      </c>
      <c r="N117" s="300">
        <v>40</v>
      </c>
      <c r="O117" s="301" t="s">
        <v>591</v>
      </c>
      <c r="P117" s="302">
        <v>45342</v>
      </c>
      <c r="Q117" s="262"/>
      <c r="R117" s="138"/>
      <c r="S117" s="54" t="s">
        <v>957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9"/>
      <c r="AH117" s="140"/>
      <c r="AI117" s="138"/>
      <c r="AJ117" s="138"/>
      <c r="AK117" s="139"/>
      <c r="AL117" s="139"/>
      <c r="AM117" s="139"/>
    </row>
    <row r="118" spans="1:39" ht="12.75" customHeight="1">
      <c r="A118" s="212">
        <v>28</v>
      </c>
      <c r="B118" s="266">
        <v>45343</v>
      </c>
      <c r="C118" s="240"/>
      <c r="D118" s="240" t="s">
        <v>1068</v>
      </c>
      <c r="E118" s="212" t="s">
        <v>590</v>
      </c>
      <c r="F118" s="212">
        <v>95</v>
      </c>
      <c r="G118" s="212">
        <v>15</v>
      </c>
      <c r="H118" s="212">
        <v>157.5</v>
      </c>
      <c r="I118" s="207" t="s">
        <v>1069</v>
      </c>
      <c r="J118" s="339" t="s">
        <v>1070</v>
      </c>
      <c r="K118" s="340">
        <f>H118-F118</f>
        <v>62.5</v>
      </c>
      <c r="L118" s="341">
        <v>50</v>
      </c>
      <c r="M118" s="327">
        <f t="shared" si="57"/>
        <v>887.5</v>
      </c>
      <c r="N118" s="340">
        <v>15</v>
      </c>
      <c r="O118" s="328" t="s">
        <v>581</v>
      </c>
      <c r="P118" s="330">
        <v>45343</v>
      </c>
      <c r="Q118" s="262"/>
      <c r="R118" s="138"/>
      <c r="S118" s="54" t="s">
        <v>580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9"/>
      <c r="AH118" s="140"/>
      <c r="AI118" s="138"/>
      <c r="AJ118" s="138"/>
      <c r="AK118" s="139"/>
      <c r="AL118" s="139"/>
      <c r="AM118" s="139"/>
    </row>
    <row r="119" spans="1:39" ht="12.75" customHeight="1">
      <c r="A119" s="292">
        <v>29</v>
      </c>
      <c r="B119" s="293">
        <v>45343</v>
      </c>
      <c r="C119" s="294"/>
      <c r="D119" s="294" t="s">
        <v>1075</v>
      </c>
      <c r="E119" s="292" t="s">
        <v>590</v>
      </c>
      <c r="F119" s="292">
        <v>32</v>
      </c>
      <c r="G119" s="292">
        <v>0</v>
      </c>
      <c r="H119" s="292">
        <v>1</v>
      </c>
      <c r="I119" s="295" t="s">
        <v>1076</v>
      </c>
      <c r="J119" s="296" t="s">
        <v>1077</v>
      </c>
      <c r="K119" s="297">
        <f>H119-F119</f>
        <v>-31</v>
      </c>
      <c r="L119" s="298">
        <v>50</v>
      </c>
      <c r="M119" s="299">
        <f t="shared" ref="M119" si="58">(K119*N119)-L119</f>
        <v>-515</v>
      </c>
      <c r="N119" s="300">
        <v>15</v>
      </c>
      <c r="O119" s="301" t="s">
        <v>591</v>
      </c>
      <c r="P119" s="302">
        <v>45343</v>
      </c>
      <c r="Q119" s="262"/>
      <c r="R119" s="138"/>
      <c r="S119" s="54" t="s">
        <v>580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9"/>
      <c r="AH119" s="140"/>
      <c r="AI119" s="138"/>
      <c r="AJ119" s="138"/>
      <c r="AK119" s="139"/>
      <c r="AL119" s="139"/>
      <c r="AM119" s="139"/>
    </row>
    <row r="120" spans="1:39" s="361" customFormat="1" ht="12.75" customHeight="1">
      <c r="A120" s="382">
        <v>30</v>
      </c>
      <c r="B120" s="384">
        <v>45344</v>
      </c>
      <c r="C120" s="240"/>
      <c r="D120" s="240" t="s">
        <v>1084</v>
      </c>
      <c r="E120" s="212" t="s">
        <v>866</v>
      </c>
      <c r="F120" s="212">
        <v>39</v>
      </c>
      <c r="G120" s="212"/>
      <c r="H120" s="212">
        <v>20</v>
      </c>
      <c r="I120" s="207"/>
      <c r="J120" s="386" t="s">
        <v>1086</v>
      </c>
      <c r="K120" s="290">
        <f>F120-H120</f>
        <v>19</v>
      </c>
      <c r="L120" s="291">
        <v>50</v>
      </c>
      <c r="M120" s="392">
        <f>(11*125)-100</f>
        <v>1275</v>
      </c>
      <c r="N120" s="212">
        <v>125</v>
      </c>
      <c r="O120" s="388" t="s">
        <v>581</v>
      </c>
      <c r="P120" s="384">
        <v>45344</v>
      </c>
      <c r="Q120" s="355"/>
      <c r="R120" s="356"/>
      <c r="S120" s="357" t="s">
        <v>580</v>
      </c>
      <c r="T120" s="358"/>
      <c r="U120" s="358"/>
      <c r="V120" s="358"/>
      <c r="W120" s="358"/>
      <c r="X120" s="358"/>
      <c r="Y120" s="358"/>
      <c r="Z120" s="358"/>
      <c r="AA120" s="358"/>
      <c r="AB120" s="358"/>
      <c r="AC120" s="358"/>
      <c r="AD120" s="358"/>
      <c r="AE120" s="358"/>
      <c r="AF120" s="358"/>
      <c r="AG120" s="359"/>
      <c r="AH120" s="360"/>
      <c r="AI120" s="356"/>
      <c r="AJ120" s="356"/>
      <c r="AK120" s="359"/>
      <c r="AL120" s="359"/>
      <c r="AM120" s="359"/>
    </row>
    <row r="121" spans="1:39" s="361" customFormat="1" ht="12.75" customHeight="1">
      <c r="A121" s="383"/>
      <c r="B121" s="385"/>
      <c r="C121" s="240"/>
      <c r="D121" s="240" t="s">
        <v>1085</v>
      </c>
      <c r="E121" s="212" t="s">
        <v>866</v>
      </c>
      <c r="F121" s="212">
        <v>26</v>
      </c>
      <c r="G121" s="212"/>
      <c r="H121" s="212">
        <v>34</v>
      </c>
      <c r="I121" s="207"/>
      <c r="J121" s="387"/>
      <c r="K121" s="290">
        <f>F121-H121</f>
        <v>-8</v>
      </c>
      <c r="L121" s="291">
        <v>50</v>
      </c>
      <c r="M121" s="393"/>
      <c r="N121" s="212">
        <v>125</v>
      </c>
      <c r="O121" s="389"/>
      <c r="P121" s="385"/>
      <c r="Q121" s="355"/>
      <c r="R121" s="356"/>
      <c r="S121" s="357" t="s">
        <v>580</v>
      </c>
      <c r="T121" s="358"/>
      <c r="U121" s="358"/>
      <c r="V121" s="358"/>
      <c r="W121" s="358"/>
      <c r="X121" s="358"/>
      <c r="Y121" s="358"/>
      <c r="Z121" s="358"/>
      <c r="AA121" s="358"/>
      <c r="AB121" s="358"/>
      <c r="AC121" s="358"/>
      <c r="AD121" s="358"/>
      <c r="AE121" s="358"/>
      <c r="AF121" s="358"/>
      <c r="AG121" s="359"/>
      <c r="AH121" s="360"/>
      <c r="AI121" s="356"/>
      <c r="AJ121" s="356"/>
      <c r="AK121" s="359"/>
      <c r="AL121" s="359"/>
      <c r="AM121" s="359"/>
    </row>
    <row r="122" spans="1:39" s="361" customFormat="1" ht="12.75" customHeight="1">
      <c r="A122" s="394">
        <v>30</v>
      </c>
      <c r="B122" s="396">
        <v>45344</v>
      </c>
      <c r="C122" s="294"/>
      <c r="D122" s="294" t="s">
        <v>1050</v>
      </c>
      <c r="E122" s="292" t="s">
        <v>590</v>
      </c>
      <c r="F122" s="292">
        <v>169</v>
      </c>
      <c r="G122" s="292"/>
      <c r="H122" s="292">
        <v>110</v>
      </c>
      <c r="I122" s="295"/>
      <c r="J122" s="433" t="s">
        <v>1094</v>
      </c>
      <c r="K122" s="297">
        <f>H122-F122</f>
        <v>-59</v>
      </c>
      <c r="L122" s="298">
        <v>50</v>
      </c>
      <c r="M122" s="424">
        <f>(-34.75*50)-100</f>
        <v>-1837.5</v>
      </c>
      <c r="N122" s="300">
        <v>50</v>
      </c>
      <c r="O122" s="404" t="s">
        <v>591</v>
      </c>
      <c r="P122" s="396">
        <v>45344</v>
      </c>
      <c r="Q122" s="355"/>
      <c r="R122" s="356"/>
      <c r="S122" s="357" t="s">
        <v>580</v>
      </c>
      <c r="T122" s="358"/>
      <c r="U122" s="358"/>
      <c r="V122" s="358"/>
      <c r="W122" s="358"/>
      <c r="X122" s="358"/>
      <c r="Y122" s="358"/>
      <c r="Z122" s="358"/>
      <c r="AA122" s="358"/>
      <c r="AB122" s="358"/>
      <c r="AC122" s="358"/>
      <c r="AD122" s="358"/>
      <c r="AE122" s="358"/>
      <c r="AF122" s="358"/>
      <c r="AG122" s="359"/>
      <c r="AH122" s="360"/>
      <c r="AI122" s="356"/>
      <c r="AJ122" s="356"/>
      <c r="AK122" s="359"/>
      <c r="AL122" s="359"/>
      <c r="AM122" s="359"/>
    </row>
    <row r="123" spans="1:39" s="361" customFormat="1" ht="12.75" customHeight="1">
      <c r="A123" s="395"/>
      <c r="B123" s="397"/>
      <c r="C123" s="294"/>
      <c r="D123" s="294" t="s">
        <v>1091</v>
      </c>
      <c r="E123" s="292" t="s">
        <v>866</v>
      </c>
      <c r="F123" s="292">
        <v>25</v>
      </c>
      <c r="G123" s="292"/>
      <c r="H123" s="292">
        <v>0.75</v>
      </c>
      <c r="I123" s="295"/>
      <c r="J123" s="434"/>
      <c r="K123" s="365">
        <f>F123-H123</f>
        <v>24.25</v>
      </c>
      <c r="L123" s="366">
        <v>50</v>
      </c>
      <c r="M123" s="435"/>
      <c r="N123" s="367">
        <v>50</v>
      </c>
      <c r="O123" s="436"/>
      <c r="P123" s="432"/>
      <c r="Q123" s="355"/>
      <c r="R123" s="356"/>
      <c r="S123" s="357" t="s">
        <v>580</v>
      </c>
      <c r="T123" s="358"/>
      <c r="U123" s="358"/>
      <c r="V123" s="358"/>
      <c r="W123" s="358"/>
      <c r="X123" s="358"/>
      <c r="Y123" s="358"/>
      <c r="Z123" s="358"/>
      <c r="AA123" s="358"/>
      <c r="AB123" s="358"/>
      <c r="AC123" s="358"/>
      <c r="AD123" s="358"/>
      <c r="AE123" s="358"/>
      <c r="AF123" s="358"/>
      <c r="AG123" s="359"/>
      <c r="AH123" s="360"/>
      <c r="AI123" s="356"/>
      <c r="AJ123" s="356"/>
      <c r="AK123" s="359"/>
      <c r="AL123" s="359"/>
      <c r="AM123" s="359"/>
    </row>
    <row r="124" spans="1:39" s="361" customFormat="1" ht="12.75" customHeight="1">
      <c r="A124" s="212">
        <v>31</v>
      </c>
      <c r="B124" s="266">
        <v>45344</v>
      </c>
      <c r="C124" s="240"/>
      <c r="D124" s="240" t="s">
        <v>1092</v>
      </c>
      <c r="E124" s="212" t="s">
        <v>590</v>
      </c>
      <c r="F124" s="212">
        <v>123</v>
      </c>
      <c r="G124" s="212">
        <v>85</v>
      </c>
      <c r="H124" s="212">
        <v>143.5</v>
      </c>
      <c r="I124" s="207" t="s">
        <v>1093</v>
      </c>
      <c r="J124" s="289" t="s">
        <v>1095</v>
      </c>
      <c r="K124" s="290">
        <f>H124-F124</f>
        <v>20.5</v>
      </c>
      <c r="L124" s="291">
        <v>50</v>
      </c>
      <c r="M124" s="224">
        <f t="shared" ref="M124" si="59">(K124*N124)-L124</f>
        <v>770</v>
      </c>
      <c r="N124" s="223">
        <v>40</v>
      </c>
      <c r="O124" s="100" t="s">
        <v>581</v>
      </c>
      <c r="P124" s="266">
        <v>45344</v>
      </c>
      <c r="Q124" s="355"/>
      <c r="R124" s="356"/>
      <c r="S124" s="357" t="s">
        <v>957</v>
      </c>
      <c r="T124" s="358"/>
      <c r="U124" s="358"/>
      <c r="V124" s="358"/>
      <c r="W124" s="358"/>
      <c r="X124" s="358"/>
      <c r="Y124" s="358"/>
      <c r="Z124" s="358"/>
      <c r="AA124" s="358"/>
      <c r="AB124" s="358"/>
      <c r="AC124" s="358"/>
      <c r="AD124" s="358"/>
      <c r="AE124" s="358"/>
      <c r="AF124" s="358"/>
      <c r="AG124" s="359"/>
      <c r="AH124" s="360"/>
      <c r="AI124" s="356"/>
      <c r="AJ124" s="356"/>
      <c r="AK124" s="359"/>
      <c r="AL124" s="359"/>
      <c r="AM124" s="359"/>
    </row>
    <row r="125" spans="1:39" s="361" customFormat="1" ht="12.75" customHeight="1">
      <c r="A125" s="212">
        <v>32</v>
      </c>
      <c r="B125" s="266">
        <v>45345</v>
      </c>
      <c r="C125" s="240"/>
      <c r="D125" s="240" t="s">
        <v>1127</v>
      </c>
      <c r="E125" s="212" t="s">
        <v>590</v>
      </c>
      <c r="F125" s="212">
        <v>88</v>
      </c>
      <c r="G125" s="212">
        <v>50</v>
      </c>
      <c r="H125" s="212">
        <v>109</v>
      </c>
      <c r="I125" s="207" t="s">
        <v>1128</v>
      </c>
      <c r="J125" s="289" t="s">
        <v>599</v>
      </c>
      <c r="K125" s="290">
        <f>H125-F125</f>
        <v>21</v>
      </c>
      <c r="L125" s="291">
        <v>50</v>
      </c>
      <c r="M125" s="224">
        <f t="shared" ref="M125" si="60">(K125*N125)-L125</f>
        <v>790</v>
      </c>
      <c r="N125" s="223">
        <v>40</v>
      </c>
      <c r="O125" s="100" t="s">
        <v>581</v>
      </c>
      <c r="P125" s="266">
        <v>45345</v>
      </c>
      <c r="Q125" s="355"/>
      <c r="R125" s="356"/>
      <c r="S125" s="357"/>
      <c r="T125" s="358"/>
      <c r="U125" s="358"/>
      <c r="V125" s="358"/>
      <c r="W125" s="358"/>
      <c r="X125" s="358"/>
      <c r="Y125" s="358"/>
      <c r="Z125" s="358"/>
      <c r="AA125" s="358"/>
      <c r="AB125" s="358"/>
      <c r="AC125" s="358"/>
      <c r="AD125" s="358"/>
      <c r="AE125" s="358"/>
      <c r="AF125" s="358"/>
      <c r="AG125" s="359"/>
      <c r="AH125" s="360"/>
      <c r="AI125" s="356"/>
      <c r="AJ125" s="356"/>
      <c r="AK125" s="359"/>
      <c r="AL125" s="359"/>
      <c r="AM125" s="359"/>
    </row>
    <row r="126" spans="1:39" s="361" customFormat="1" ht="12.75" customHeight="1">
      <c r="A126" s="437">
        <v>33</v>
      </c>
      <c r="B126" s="439">
        <v>45345</v>
      </c>
      <c r="C126" s="352"/>
      <c r="D126" s="352" t="s">
        <v>1138</v>
      </c>
      <c r="E126" s="350" t="s">
        <v>590</v>
      </c>
      <c r="F126" s="350" t="s">
        <v>1140</v>
      </c>
      <c r="G126" s="350"/>
      <c r="H126" s="350"/>
      <c r="I126" s="353"/>
      <c r="J126" s="441" t="s">
        <v>579</v>
      </c>
      <c r="K126" s="368"/>
      <c r="L126" s="364"/>
      <c r="M126" s="369"/>
      <c r="N126" s="368"/>
      <c r="O126" s="354"/>
      <c r="P126" s="351"/>
      <c r="Q126" s="355"/>
      <c r="R126" s="356"/>
      <c r="S126" s="357"/>
      <c r="T126" s="358"/>
      <c r="U126" s="358"/>
      <c r="V126" s="358"/>
      <c r="W126" s="358"/>
      <c r="X126" s="358"/>
      <c r="Y126" s="358"/>
      <c r="Z126" s="358"/>
      <c r="AA126" s="358"/>
      <c r="AB126" s="358"/>
      <c r="AC126" s="358"/>
      <c r="AD126" s="358"/>
      <c r="AE126" s="358"/>
      <c r="AF126" s="358"/>
      <c r="AG126" s="359"/>
      <c r="AH126" s="360"/>
      <c r="AI126" s="356"/>
      <c r="AJ126" s="356"/>
      <c r="AK126" s="359"/>
      <c r="AL126" s="359"/>
      <c r="AM126" s="359"/>
    </row>
    <row r="127" spans="1:39" s="361" customFormat="1" ht="12.75" customHeight="1">
      <c r="A127" s="438"/>
      <c r="B127" s="440"/>
      <c r="C127" s="352"/>
      <c r="D127" s="352" t="s">
        <v>1139</v>
      </c>
      <c r="E127" s="350" t="s">
        <v>866</v>
      </c>
      <c r="F127" s="350" t="s">
        <v>1141</v>
      </c>
      <c r="G127" s="350"/>
      <c r="H127" s="350"/>
      <c r="I127" s="353"/>
      <c r="J127" s="442"/>
      <c r="K127" s="368"/>
      <c r="L127" s="364"/>
      <c r="M127" s="369"/>
      <c r="N127" s="368"/>
      <c r="O127" s="354"/>
      <c r="P127" s="351"/>
      <c r="Q127" s="355"/>
      <c r="R127" s="356"/>
      <c r="S127" s="357"/>
      <c r="T127" s="358"/>
      <c r="U127" s="358"/>
      <c r="V127" s="358"/>
      <c r="W127" s="358"/>
      <c r="X127" s="358"/>
      <c r="Y127" s="358"/>
      <c r="Z127" s="358"/>
      <c r="AA127" s="358"/>
      <c r="AB127" s="358"/>
      <c r="AC127" s="358"/>
      <c r="AD127" s="358"/>
      <c r="AE127" s="358"/>
      <c r="AF127" s="358"/>
      <c r="AG127" s="359"/>
      <c r="AH127" s="360"/>
      <c r="AI127" s="356"/>
      <c r="AJ127" s="356"/>
      <c r="AK127" s="359"/>
      <c r="AL127" s="359"/>
      <c r="AM127" s="359"/>
    </row>
    <row r="128" spans="1:39" s="361" customFormat="1" ht="12.75" customHeight="1">
      <c r="A128" s="437">
        <v>34</v>
      </c>
      <c r="B128" s="439">
        <v>45345</v>
      </c>
      <c r="C128" s="352"/>
      <c r="D128" s="352" t="s">
        <v>1142</v>
      </c>
      <c r="E128" s="350" t="s">
        <v>866</v>
      </c>
      <c r="F128" s="350" t="s">
        <v>1144</v>
      </c>
      <c r="G128" s="350"/>
      <c r="H128" s="350"/>
      <c r="I128" s="353"/>
      <c r="J128" s="441" t="s">
        <v>579</v>
      </c>
      <c r="K128" s="368"/>
      <c r="L128" s="364"/>
      <c r="M128" s="369"/>
      <c r="N128" s="368"/>
      <c r="O128" s="354"/>
      <c r="P128" s="351"/>
      <c r="Q128" s="355"/>
      <c r="R128" s="356"/>
      <c r="S128" s="357"/>
      <c r="T128" s="358"/>
      <c r="U128" s="358"/>
      <c r="V128" s="358"/>
      <c r="W128" s="358"/>
      <c r="X128" s="358"/>
      <c r="Y128" s="358"/>
      <c r="Z128" s="358"/>
      <c r="AA128" s="358"/>
      <c r="AB128" s="358"/>
      <c r="AC128" s="358"/>
      <c r="AD128" s="358"/>
      <c r="AE128" s="358"/>
      <c r="AF128" s="358"/>
      <c r="AG128" s="359"/>
      <c r="AH128" s="360"/>
      <c r="AI128" s="356"/>
      <c r="AJ128" s="356"/>
      <c r="AK128" s="359"/>
      <c r="AL128" s="359"/>
      <c r="AM128" s="359"/>
    </row>
    <row r="129" spans="1:39" s="361" customFormat="1" ht="12.75" customHeight="1">
      <c r="A129" s="438"/>
      <c r="B129" s="440"/>
      <c r="C129" s="352"/>
      <c r="D129" s="352" t="s">
        <v>1143</v>
      </c>
      <c r="E129" s="350" t="s">
        <v>866</v>
      </c>
      <c r="F129" s="350" t="s">
        <v>1145</v>
      </c>
      <c r="G129" s="350"/>
      <c r="H129" s="350"/>
      <c r="I129" s="353"/>
      <c r="J129" s="442"/>
      <c r="K129" s="368"/>
      <c r="L129" s="364"/>
      <c r="M129" s="369"/>
      <c r="N129" s="368"/>
      <c r="O129" s="354"/>
      <c r="P129" s="351"/>
      <c r="Q129" s="355"/>
      <c r="R129" s="356"/>
      <c r="S129" s="357"/>
      <c r="T129" s="358"/>
      <c r="U129" s="358"/>
      <c r="V129" s="358"/>
      <c r="W129" s="358"/>
      <c r="X129" s="358"/>
      <c r="Y129" s="358"/>
      <c r="Z129" s="358"/>
      <c r="AA129" s="358"/>
      <c r="AB129" s="358"/>
      <c r="AC129" s="358"/>
      <c r="AD129" s="358"/>
      <c r="AE129" s="358"/>
      <c r="AF129" s="358"/>
      <c r="AG129" s="359"/>
      <c r="AH129" s="360"/>
      <c r="AI129" s="356"/>
      <c r="AJ129" s="356"/>
      <c r="AK129" s="359"/>
      <c r="AL129" s="359"/>
      <c r="AM129" s="359"/>
    </row>
    <row r="130" spans="1:39" s="361" customFormat="1" ht="12.75" customHeight="1">
      <c r="A130" s="443"/>
      <c r="B130" s="444"/>
      <c r="C130" s="352"/>
      <c r="D130" s="352"/>
      <c r="E130" s="350"/>
      <c r="F130" s="350"/>
      <c r="G130" s="350"/>
      <c r="H130" s="350"/>
      <c r="I130" s="353"/>
      <c r="J130" s="445"/>
      <c r="K130" s="368"/>
      <c r="L130" s="364"/>
      <c r="M130" s="369"/>
      <c r="N130" s="368"/>
      <c r="O130" s="354"/>
      <c r="P130" s="351"/>
      <c r="Q130" s="355"/>
      <c r="R130" s="356"/>
      <c r="S130" s="357"/>
      <c r="T130" s="358"/>
      <c r="U130" s="358"/>
      <c r="V130" s="358"/>
      <c r="W130" s="358"/>
      <c r="X130" s="358"/>
      <c r="Y130" s="358"/>
      <c r="Z130" s="358"/>
      <c r="AA130" s="358"/>
      <c r="AB130" s="358"/>
      <c r="AC130" s="358"/>
      <c r="AD130" s="358"/>
      <c r="AE130" s="358"/>
      <c r="AF130" s="358"/>
      <c r="AG130" s="359"/>
      <c r="AH130" s="360"/>
      <c r="AI130" s="356"/>
      <c r="AJ130" s="356"/>
      <c r="AK130" s="359"/>
      <c r="AL130" s="359"/>
      <c r="AM130" s="359"/>
    </row>
    <row r="131" spans="1:39" s="361" customFormat="1" ht="12.75" customHeight="1">
      <c r="A131" s="443"/>
      <c r="B131" s="444"/>
      <c r="C131" s="352"/>
      <c r="D131" s="352"/>
      <c r="E131" s="350"/>
      <c r="F131" s="350"/>
      <c r="G131" s="350"/>
      <c r="H131" s="350"/>
      <c r="I131" s="353"/>
      <c r="J131" s="445"/>
      <c r="K131" s="368"/>
      <c r="L131" s="364"/>
      <c r="M131" s="369"/>
      <c r="N131" s="368"/>
      <c r="O131" s="354"/>
      <c r="P131" s="351"/>
      <c r="Q131" s="355"/>
      <c r="R131" s="356"/>
      <c r="S131" s="357"/>
      <c r="T131" s="358"/>
      <c r="U131" s="358"/>
      <c r="V131" s="358"/>
      <c r="W131" s="358"/>
      <c r="X131" s="358"/>
      <c r="Y131" s="358"/>
      <c r="Z131" s="358"/>
      <c r="AA131" s="358"/>
      <c r="AB131" s="358"/>
      <c r="AC131" s="358"/>
      <c r="AD131" s="358"/>
      <c r="AE131" s="358"/>
      <c r="AF131" s="358"/>
      <c r="AG131" s="359"/>
      <c r="AH131" s="360"/>
      <c r="AI131" s="356"/>
      <c r="AJ131" s="356"/>
      <c r="AK131" s="359"/>
      <c r="AL131" s="359"/>
      <c r="AM131" s="359"/>
    </row>
    <row r="132" spans="1:39" s="361" customFormat="1" ht="12.75" customHeight="1">
      <c r="A132" s="443"/>
      <c r="B132" s="444"/>
      <c r="C132" s="352"/>
      <c r="D132" s="352"/>
      <c r="E132" s="350"/>
      <c r="F132" s="350"/>
      <c r="G132" s="350"/>
      <c r="H132" s="350"/>
      <c r="I132" s="353"/>
      <c r="J132" s="445"/>
      <c r="K132" s="368"/>
      <c r="L132" s="364"/>
      <c r="M132" s="369"/>
      <c r="N132" s="368"/>
      <c r="O132" s="354"/>
      <c r="P132" s="351"/>
      <c r="Q132" s="355"/>
      <c r="R132" s="356"/>
      <c r="S132" s="357"/>
      <c r="T132" s="358"/>
      <c r="U132" s="358"/>
      <c r="V132" s="358"/>
      <c r="W132" s="358"/>
      <c r="X132" s="358"/>
      <c r="Y132" s="358"/>
      <c r="Z132" s="358"/>
      <c r="AA132" s="358"/>
      <c r="AB132" s="358"/>
      <c r="AC132" s="358"/>
      <c r="AD132" s="358"/>
      <c r="AE132" s="358"/>
      <c r="AF132" s="358"/>
      <c r="AG132" s="359"/>
      <c r="AH132" s="360"/>
      <c r="AI132" s="356"/>
      <c r="AJ132" s="356"/>
      <c r="AK132" s="359"/>
      <c r="AL132" s="359"/>
      <c r="AM132" s="359"/>
    </row>
    <row r="133" spans="1:39" s="361" customFormat="1" ht="12.75" customHeight="1">
      <c r="A133" s="350"/>
      <c r="B133" s="351"/>
      <c r="C133" s="352"/>
      <c r="D133" s="352"/>
      <c r="E133" s="350"/>
      <c r="F133" s="350"/>
      <c r="G133" s="350"/>
      <c r="H133" s="350"/>
      <c r="I133" s="353"/>
      <c r="J133" s="353"/>
      <c r="K133" s="350"/>
      <c r="L133" s="362"/>
      <c r="M133" s="363"/>
      <c r="N133" s="350"/>
      <c r="O133" s="353"/>
      <c r="P133" s="351"/>
      <c r="Q133" s="355"/>
      <c r="R133" s="356"/>
      <c r="S133" s="357"/>
      <c r="T133" s="358"/>
      <c r="U133" s="358"/>
      <c r="V133" s="358"/>
      <c r="W133" s="358"/>
      <c r="X133" s="358"/>
      <c r="Y133" s="358"/>
      <c r="Z133" s="358"/>
      <c r="AA133" s="358"/>
      <c r="AB133" s="358"/>
      <c r="AC133" s="358"/>
      <c r="AD133" s="358"/>
      <c r="AE133" s="358"/>
      <c r="AF133" s="358"/>
      <c r="AG133" s="359"/>
      <c r="AH133" s="360"/>
      <c r="AI133" s="356"/>
      <c r="AJ133" s="356"/>
      <c r="AK133" s="359"/>
      <c r="AL133" s="359"/>
      <c r="AM133" s="359"/>
    </row>
    <row r="134" spans="1:39" s="361" customFormat="1" ht="12.75" customHeight="1">
      <c r="A134" s="350"/>
      <c r="B134" s="351"/>
      <c r="C134" s="352"/>
      <c r="D134" s="352"/>
      <c r="E134" s="350"/>
      <c r="F134" s="350"/>
      <c r="G134" s="350"/>
      <c r="H134" s="350"/>
      <c r="I134" s="353"/>
      <c r="J134" s="353"/>
      <c r="K134" s="350"/>
      <c r="L134" s="364"/>
      <c r="M134" s="363"/>
      <c r="N134" s="350"/>
      <c r="O134" s="353"/>
      <c r="P134" s="351"/>
      <c r="Q134" s="355"/>
      <c r="R134" s="356"/>
      <c r="S134" s="357"/>
      <c r="T134" s="358"/>
      <c r="U134" s="358"/>
      <c r="V134" s="358"/>
      <c r="W134" s="358"/>
      <c r="X134" s="358"/>
      <c r="Y134" s="358"/>
      <c r="Z134" s="358"/>
      <c r="AA134" s="358"/>
      <c r="AB134" s="358"/>
      <c r="AC134" s="358"/>
      <c r="AD134" s="358"/>
      <c r="AE134" s="358"/>
      <c r="AF134" s="358"/>
      <c r="AG134" s="359"/>
      <c r="AH134" s="360"/>
      <c r="AI134" s="356"/>
      <c r="AJ134" s="356"/>
      <c r="AK134" s="359"/>
      <c r="AL134" s="359"/>
      <c r="AM134" s="359"/>
    </row>
    <row r="135" spans="1:39" ht="38.25" customHeight="1">
      <c r="A135" s="91" t="s">
        <v>602</v>
      </c>
      <c r="B135" s="146"/>
      <c r="C135" s="146"/>
      <c r="D135" s="147"/>
      <c r="E135" s="127"/>
      <c r="F135" s="6"/>
      <c r="G135" s="6"/>
      <c r="H135" s="128"/>
      <c r="I135" s="148"/>
      <c r="J135" s="1"/>
      <c r="K135" s="6"/>
      <c r="L135" s="6"/>
      <c r="M135" s="6"/>
      <c r="N135" s="1"/>
      <c r="O135" s="1"/>
      <c r="R135" s="1"/>
      <c r="S135" s="6"/>
      <c r="T135" s="1"/>
      <c r="U135" s="1"/>
      <c r="V135" s="1"/>
      <c r="W135" s="1"/>
      <c r="X135" s="1"/>
      <c r="Y135" s="6"/>
      <c r="Z135" s="1"/>
      <c r="AA135" s="1"/>
      <c r="AB135" s="1"/>
      <c r="AC135" s="1"/>
      <c r="AD135" s="1"/>
      <c r="AE135" s="6"/>
      <c r="AF135" s="1"/>
      <c r="AG135" s="1"/>
      <c r="AH135" s="1"/>
      <c r="AI135" s="1"/>
      <c r="AJ135" s="1"/>
      <c r="AK135" s="6"/>
      <c r="AL135" s="1"/>
    </row>
    <row r="136" spans="1:39" ht="38.25">
      <c r="A136" s="92" t="s">
        <v>16</v>
      </c>
      <c r="B136" s="93" t="s">
        <v>553</v>
      </c>
      <c r="C136" s="93"/>
      <c r="D136" s="94" t="s">
        <v>565</v>
      </c>
      <c r="E136" s="93" t="s">
        <v>566</v>
      </c>
      <c r="F136" s="93" t="s">
        <v>567</v>
      </c>
      <c r="G136" s="93" t="s">
        <v>568</v>
      </c>
      <c r="H136" s="93" t="s">
        <v>569</v>
      </c>
      <c r="I136" s="93" t="s">
        <v>570</v>
      </c>
      <c r="J136" s="92" t="s">
        <v>571</v>
      </c>
      <c r="K136" s="131" t="s">
        <v>589</v>
      </c>
      <c r="L136" s="132" t="s">
        <v>573</v>
      </c>
      <c r="M136" s="95" t="s">
        <v>574</v>
      </c>
      <c r="N136" s="93" t="s">
        <v>575</v>
      </c>
      <c r="O136" s="94" t="s">
        <v>576</v>
      </c>
      <c r="P136" s="220" t="s">
        <v>577</v>
      </c>
      <c r="Q136" s="222" t="s">
        <v>855</v>
      </c>
      <c r="R136" s="37"/>
      <c r="S136" s="6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</row>
    <row r="137" spans="1:39" ht="14.25" customHeight="1">
      <c r="A137" s="312">
        <v>1</v>
      </c>
      <c r="B137" s="313">
        <v>45252</v>
      </c>
      <c r="C137" s="314"/>
      <c r="D137" s="314" t="s">
        <v>364</v>
      </c>
      <c r="E137" s="312" t="s">
        <v>578</v>
      </c>
      <c r="F137" s="312">
        <v>2715</v>
      </c>
      <c r="G137" s="312">
        <v>2480</v>
      </c>
      <c r="H137" s="312">
        <v>2975</v>
      </c>
      <c r="I137" s="312" t="s">
        <v>863</v>
      </c>
      <c r="J137" s="285" t="s">
        <v>923</v>
      </c>
      <c r="K137" s="285">
        <f>H137-F137</f>
        <v>260</v>
      </c>
      <c r="L137" s="286">
        <f>(F137*-0.3)/100</f>
        <v>-8.1449999999999996</v>
      </c>
      <c r="M137" s="287">
        <f t="shared" ref="M137:M138" si="61">(K137+L137)/F137</f>
        <v>9.2764272559852673E-2</v>
      </c>
      <c r="N137" s="285" t="s">
        <v>581</v>
      </c>
      <c r="O137" s="288">
        <v>45328</v>
      </c>
      <c r="P137" s="288"/>
      <c r="Q137" s="210"/>
      <c r="R137" s="37"/>
      <c r="S137" s="37" t="s">
        <v>580</v>
      </c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</row>
    <row r="138" spans="1:39" ht="14.25" customHeight="1">
      <c r="A138" s="332">
        <v>2</v>
      </c>
      <c r="B138" s="333">
        <v>45261</v>
      </c>
      <c r="C138" s="334"/>
      <c r="D138" s="334" t="s">
        <v>402</v>
      </c>
      <c r="E138" s="332" t="s">
        <v>578</v>
      </c>
      <c r="F138" s="332">
        <v>522.5</v>
      </c>
      <c r="G138" s="332">
        <v>477</v>
      </c>
      <c r="H138" s="332">
        <v>525.5</v>
      </c>
      <c r="I138" s="332" t="s">
        <v>865</v>
      </c>
      <c r="J138" s="335" t="s">
        <v>994</v>
      </c>
      <c r="K138" s="335">
        <f>H138-F138</f>
        <v>3</v>
      </c>
      <c r="L138" s="336">
        <f>(F138*-0.3)/100</f>
        <v>-1.5674999999999999</v>
      </c>
      <c r="M138" s="337">
        <f t="shared" si="61"/>
        <v>2.7416267942583735E-3</v>
      </c>
      <c r="N138" s="335" t="s">
        <v>598</v>
      </c>
      <c r="O138" s="338">
        <v>45338</v>
      </c>
      <c r="P138" s="338"/>
      <c r="Q138" s="210"/>
      <c r="R138" s="37"/>
      <c r="S138" s="37" t="s">
        <v>580</v>
      </c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</row>
    <row r="139" spans="1:39" ht="14.25" customHeight="1">
      <c r="A139" s="312">
        <v>3</v>
      </c>
      <c r="B139" s="313">
        <v>45271</v>
      </c>
      <c r="C139" s="314"/>
      <c r="D139" s="314" t="s">
        <v>440</v>
      </c>
      <c r="E139" s="312" t="s">
        <v>578</v>
      </c>
      <c r="F139" s="312">
        <v>465</v>
      </c>
      <c r="G139" s="312">
        <v>390</v>
      </c>
      <c r="H139" s="312">
        <v>517.5</v>
      </c>
      <c r="I139" s="312" t="s">
        <v>868</v>
      </c>
      <c r="J139" s="285" t="s">
        <v>919</v>
      </c>
      <c r="K139" s="285">
        <f>H139-F139</f>
        <v>52.5</v>
      </c>
      <c r="L139" s="286">
        <f>(F139*-0.3)/100</f>
        <v>-1.395</v>
      </c>
      <c r="M139" s="287">
        <f t="shared" ref="M139" si="62">(K139+L139)/F139</f>
        <v>0.10990322580645161</v>
      </c>
      <c r="N139" s="285" t="s">
        <v>581</v>
      </c>
      <c r="O139" s="288">
        <v>45328</v>
      </c>
      <c r="P139" s="288"/>
      <c r="Q139" s="210"/>
      <c r="R139" s="37"/>
      <c r="S139" s="37" t="s">
        <v>580</v>
      </c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</row>
    <row r="140" spans="1:39" ht="14.25" customHeight="1">
      <c r="A140" s="96">
        <v>4</v>
      </c>
      <c r="B140" s="97">
        <v>45336</v>
      </c>
      <c r="C140" s="141"/>
      <c r="D140" s="141" t="s">
        <v>979</v>
      </c>
      <c r="E140" s="96" t="s">
        <v>578</v>
      </c>
      <c r="F140" s="96" t="s">
        <v>977</v>
      </c>
      <c r="G140" s="96">
        <v>818</v>
      </c>
      <c r="H140" s="96"/>
      <c r="I140" s="96" t="s">
        <v>978</v>
      </c>
      <c r="J140" s="98" t="s">
        <v>579</v>
      </c>
      <c r="K140" s="98"/>
      <c r="L140" s="271"/>
      <c r="M140" s="217"/>
      <c r="N140" s="211"/>
      <c r="O140" s="218"/>
      <c r="P140" s="210"/>
      <c r="Q140" s="210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</row>
    <row r="141" spans="1:39" ht="12.75" customHeight="1">
      <c r="A141" s="96">
        <v>5</v>
      </c>
      <c r="B141" s="97">
        <v>45345</v>
      </c>
      <c r="C141" s="141"/>
      <c r="D141" s="141" t="s">
        <v>151</v>
      </c>
      <c r="E141" s="96" t="s">
        <v>578</v>
      </c>
      <c r="F141" s="96" t="s">
        <v>1136</v>
      </c>
      <c r="G141" s="96">
        <v>205</v>
      </c>
      <c r="H141" s="96"/>
      <c r="I141" s="96" t="s">
        <v>1137</v>
      </c>
      <c r="J141" s="98" t="s">
        <v>579</v>
      </c>
      <c r="K141" s="98"/>
      <c r="L141" s="271"/>
      <c r="M141" s="272"/>
      <c r="N141" s="211"/>
      <c r="O141" s="211"/>
      <c r="P141" s="210"/>
      <c r="Q141" s="210"/>
      <c r="S141" s="6"/>
      <c r="T141" s="1"/>
      <c r="U141" s="1"/>
      <c r="V141" s="1"/>
      <c r="W141" s="1"/>
      <c r="X141" s="1"/>
      <c r="Y141" s="1"/>
      <c r="Z141" s="1"/>
    </row>
    <row r="142" spans="1:39" ht="12.75" customHeight="1">
      <c r="A142" s="113" t="s">
        <v>582</v>
      </c>
      <c r="B142" s="113"/>
      <c r="C142" s="113"/>
      <c r="D142" s="113"/>
      <c r="E142" s="37"/>
      <c r="F142" s="120" t="s">
        <v>584</v>
      </c>
      <c r="G142" s="54"/>
      <c r="H142" s="54"/>
      <c r="I142" s="54"/>
      <c r="J142" s="6"/>
      <c r="K142" s="133"/>
      <c r="L142" s="134"/>
      <c r="M142" s="6"/>
      <c r="N142" s="103"/>
      <c r="O142" s="149"/>
      <c r="P142" s="1"/>
      <c r="Q142" s="231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39" ht="12.75" customHeight="1">
      <c r="A143" s="119" t="s">
        <v>583</v>
      </c>
      <c r="B143" s="113"/>
      <c r="C143" s="113"/>
      <c r="D143" s="113"/>
      <c r="E143" s="6"/>
      <c r="F143" s="120" t="s">
        <v>587</v>
      </c>
      <c r="G143" s="6"/>
      <c r="H143" s="6" t="s">
        <v>604</v>
      </c>
      <c r="I143" s="6"/>
      <c r="J143" s="1"/>
      <c r="K143" s="6"/>
      <c r="L143" s="6"/>
      <c r="M143" s="6"/>
      <c r="N143" s="1"/>
      <c r="O143" s="1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39" ht="12.75" customHeight="1">
      <c r="A144" s="119"/>
      <c r="B144" s="113"/>
      <c r="C144" s="113"/>
      <c r="D144" s="113"/>
      <c r="E144" s="6"/>
      <c r="F144" s="120"/>
      <c r="G144" s="6"/>
      <c r="H144" s="6"/>
      <c r="I144" s="6"/>
      <c r="J144" s="1"/>
      <c r="K144" s="6"/>
      <c r="L144" s="6"/>
      <c r="M144" s="6"/>
      <c r="N144" s="1"/>
      <c r="O144" s="1"/>
      <c r="R144" s="1"/>
      <c r="S144" s="54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19"/>
      <c r="B145" s="113"/>
      <c r="C145" s="113"/>
      <c r="D145" s="113"/>
      <c r="E145" s="6"/>
      <c r="F145" s="120"/>
      <c r="G145" s="54"/>
      <c r="H145" s="37"/>
      <c r="I145" s="54"/>
      <c r="J145" s="6"/>
      <c r="K145" s="133"/>
      <c r="L145" s="134"/>
      <c r="M145" s="6"/>
      <c r="N145" s="103"/>
      <c r="O145" s="135"/>
      <c r="P145" s="1"/>
      <c r="Q145" s="231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19"/>
      <c r="B146" s="113"/>
      <c r="C146" s="113"/>
      <c r="D146" s="113"/>
      <c r="E146" s="6"/>
      <c r="F146" s="120"/>
      <c r="G146" s="54"/>
      <c r="H146" s="37"/>
      <c r="I146" s="54"/>
      <c r="J146" s="6"/>
      <c r="K146" s="133"/>
      <c r="L146" s="134"/>
      <c r="M146" s="6"/>
      <c r="N146" s="103"/>
      <c r="O146" s="135"/>
      <c r="P146" s="1"/>
      <c r="Q146" s="231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19"/>
      <c r="B147" s="113"/>
      <c r="C147" s="113"/>
      <c r="D147" s="113"/>
      <c r="E147" s="6"/>
      <c r="F147" s="120"/>
      <c r="G147" s="54"/>
      <c r="H147" s="37"/>
      <c r="I147" s="54"/>
      <c r="J147" s="6"/>
      <c r="K147" s="133"/>
      <c r="L147" s="134"/>
      <c r="M147" s="6"/>
      <c r="N147" s="103"/>
      <c r="O147" s="135"/>
      <c r="P147" s="1"/>
      <c r="Q147" s="231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19"/>
      <c r="B148" s="113"/>
      <c r="C148" s="113"/>
      <c r="D148" s="113"/>
      <c r="E148" s="6"/>
      <c r="F148" s="120"/>
      <c r="G148" s="54"/>
      <c r="H148" s="37"/>
      <c r="I148" s="54"/>
      <c r="J148" s="6"/>
      <c r="K148" s="133"/>
      <c r="L148" s="134"/>
      <c r="M148" s="6"/>
      <c r="N148" s="103"/>
      <c r="O148" s="135"/>
      <c r="P148" s="1"/>
      <c r="Q148" s="231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19"/>
      <c r="B149" s="113"/>
      <c r="C149" s="113"/>
      <c r="D149" s="113"/>
      <c r="E149" s="6"/>
      <c r="F149" s="120"/>
      <c r="G149" s="54"/>
      <c r="H149" s="37"/>
      <c r="I149" s="54"/>
      <c r="J149" s="6"/>
      <c r="K149" s="133"/>
      <c r="L149" s="134"/>
      <c r="M149" s="6"/>
      <c r="N149" s="103"/>
      <c r="O149" s="135"/>
      <c r="P149" s="1"/>
      <c r="Q149" s="231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19"/>
      <c r="B150" s="113"/>
      <c r="C150" s="113"/>
      <c r="D150" s="113"/>
      <c r="E150" s="6"/>
      <c r="F150" s="120"/>
      <c r="G150" s="54"/>
      <c r="H150" s="37"/>
      <c r="I150" s="54"/>
      <c r="J150" s="6"/>
      <c r="K150" s="133"/>
      <c r="L150" s="134"/>
      <c r="M150" s="6"/>
      <c r="N150" s="103"/>
      <c r="O150" s="135"/>
      <c r="P150" s="1"/>
      <c r="Q150" s="231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54"/>
      <c r="B151" s="102"/>
      <c r="C151" s="102"/>
      <c r="D151" s="37"/>
      <c r="E151" s="54"/>
      <c r="F151" s="54"/>
      <c r="G151" s="54"/>
      <c r="H151" s="37"/>
      <c r="I151" s="54"/>
      <c r="J151" s="6"/>
      <c r="K151" s="133"/>
      <c r="L151" s="134"/>
      <c r="M151" s="6"/>
      <c r="N151" s="103"/>
      <c r="O151" s="135"/>
      <c r="P151" s="1"/>
      <c r="Q151" s="231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38.25" customHeight="1">
      <c r="A152" s="37"/>
      <c r="B152" s="150" t="s">
        <v>605</v>
      </c>
      <c r="C152" s="150"/>
      <c r="D152" s="150"/>
      <c r="E152" s="150"/>
      <c r="F152" s="6"/>
      <c r="G152" s="6"/>
      <c r="H152" s="129"/>
      <c r="I152" s="6"/>
      <c r="J152" s="129"/>
      <c r="K152" s="130"/>
      <c r="L152" s="6"/>
      <c r="M152" s="6"/>
      <c r="N152" s="1"/>
      <c r="O152" s="1"/>
      <c r="P152" s="1"/>
      <c r="Q152" s="231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92" t="s">
        <v>16</v>
      </c>
      <c r="B153" s="93" t="s">
        <v>553</v>
      </c>
      <c r="C153" s="93"/>
      <c r="D153" s="94" t="s">
        <v>565</v>
      </c>
      <c r="E153" s="93" t="s">
        <v>566</v>
      </c>
      <c r="F153" s="93" t="s">
        <v>567</v>
      </c>
      <c r="G153" s="93" t="s">
        <v>606</v>
      </c>
      <c r="H153" s="93" t="s">
        <v>607</v>
      </c>
      <c r="I153" s="93" t="s">
        <v>570</v>
      </c>
      <c r="J153" s="151" t="s">
        <v>571</v>
      </c>
      <c r="K153" s="93" t="s">
        <v>572</v>
      </c>
      <c r="L153" s="93" t="s">
        <v>608</v>
      </c>
      <c r="M153" s="93" t="s">
        <v>575</v>
      </c>
      <c r="N153" s="94" t="s">
        <v>576</v>
      </c>
      <c r="O153" s="1"/>
      <c r="P153" s="1"/>
      <c r="Q153" s="231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2">
        <v>1</v>
      </c>
      <c r="B154" s="153">
        <v>41579</v>
      </c>
      <c r="C154" s="153"/>
      <c r="D154" s="154" t="s">
        <v>609</v>
      </c>
      <c r="E154" s="155" t="s">
        <v>578</v>
      </c>
      <c r="F154" s="156">
        <v>82</v>
      </c>
      <c r="G154" s="155" t="s">
        <v>610</v>
      </c>
      <c r="H154" s="155">
        <v>100</v>
      </c>
      <c r="I154" s="157">
        <v>100</v>
      </c>
      <c r="J154" s="158" t="s">
        <v>611</v>
      </c>
      <c r="K154" s="159">
        <f t="shared" ref="K154:K206" si="63">H154-F154</f>
        <v>18</v>
      </c>
      <c r="L154" s="160">
        <f t="shared" ref="L154:L206" si="64">K154/F154</f>
        <v>0.21951219512195122</v>
      </c>
      <c r="M154" s="155" t="s">
        <v>581</v>
      </c>
      <c r="N154" s="161">
        <v>42657</v>
      </c>
      <c r="O154" s="1"/>
      <c r="P154" s="1"/>
      <c r="Q154" s="231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2">
        <v>2</v>
      </c>
      <c r="B155" s="153">
        <v>41794</v>
      </c>
      <c r="C155" s="153"/>
      <c r="D155" s="154" t="s">
        <v>612</v>
      </c>
      <c r="E155" s="155" t="s">
        <v>590</v>
      </c>
      <c r="F155" s="156">
        <v>257</v>
      </c>
      <c r="G155" s="155" t="s">
        <v>610</v>
      </c>
      <c r="H155" s="155">
        <v>300</v>
      </c>
      <c r="I155" s="157">
        <v>300</v>
      </c>
      <c r="J155" s="158" t="s">
        <v>611</v>
      </c>
      <c r="K155" s="159">
        <f t="shared" si="63"/>
        <v>43</v>
      </c>
      <c r="L155" s="160">
        <f t="shared" si="64"/>
        <v>0.16731517509727625</v>
      </c>
      <c r="M155" s="155" t="s">
        <v>581</v>
      </c>
      <c r="N155" s="161">
        <v>41822</v>
      </c>
      <c r="O155" s="1"/>
      <c r="P155" s="1"/>
      <c r="Q155" s="231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2">
        <v>3</v>
      </c>
      <c r="B156" s="153">
        <v>41828</v>
      </c>
      <c r="C156" s="153"/>
      <c r="D156" s="154" t="s">
        <v>613</v>
      </c>
      <c r="E156" s="155" t="s">
        <v>590</v>
      </c>
      <c r="F156" s="156">
        <v>393</v>
      </c>
      <c r="G156" s="155" t="s">
        <v>610</v>
      </c>
      <c r="H156" s="155">
        <v>468</v>
      </c>
      <c r="I156" s="157">
        <v>468</v>
      </c>
      <c r="J156" s="158" t="s">
        <v>611</v>
      </c>
      <c r="K156" s="159">
        <f t="shared" si="63"/>
        <v>75</v>
      </c>
      <c r="L156" s="160">
        <f t="shared" si="64"/>
        <v>0.19083969465648856</v>
      </c>
      <c r="M156" s="155" t="s">
        <v>581</v>
      </c>
      <c r="N156" s="161">
        <v>41863</v>
      </c>
      <c r="O156" s="1"/>
      <c r="P156" s="1"/>
      <c r="Q156" s="231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2">
        <v>4</v>
      </c>
      <c r="B157" s="153">
        <v>41857</v>
      </c>
      <c r="C157" s="153"/>
      <c r="D157" s="154" t="s">
        <v>614</v>
      </c>
      <c r="E157" s="155" t="s">
        <v>590</v>
      </c>
      <c r="F157" s="156">
        <v>205</v>
      </c>
      <c r="G157" s="155" t="s">
        <v>610</v>
      </c>
      <c r="H157" s="155">
        <v>275</v>
      </c>
      <c r="I157" s="157">
        <v>250</v>
      </c>
      <c r="J157" s="158" t="s">
        <v>611</v>
      </c>
      <c r="K157" s="159">
        <f t="shared" si="63"/>
        <v>70</v>
      </c>
      <c r="L157" s="160">
        <f t="shared" si="64"/>
        <v>0.34146341463414637</v>
      </c>
      <c r="M157" s="155" t="s">
        <v>581</v>
      </c>
      <c r="N157" s="161">
        <v>41962</v>
      </c>
      <c r="O157" s="1"/>
      <c r="P157" s="1"/>
      <c r="Q157" s="231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2">
        <v>5</v>
      </c>
      <c r="B158" s="153">
        <v>41886</v>
      </c>
      <c r="C158" s="153"/>
      <c r="D158" s="154" t="s">
        <v>615</v>
      </c>
      <c r="E158" s="155" t="s">
        <v>590</v>
      </c>
      <c r="F158" s="156">
        <v>162</v>
      </c>
      <c r="G158" s="155" t="s">
        <v>610</v>
      </c>
      <c r="H158" s="155">
        <v>190</v>
      </c>
      <c r="I158" s="157">
        <v>190</v>
      </c>
      <c r="J158" s="158" t="s">
        <v>611</v>
      </c>
      <c r="K158" s="159">
        <f t="shared" si="63"/>
        <v>28</v>
      </c>
      <c r="L158" s="160">
        <f t="shared" si="64"/>
        <v>0.1728395061728395</v>
      </c>
      <c r="M158" s="155" t="s">
        <v>581</v>
      </c>
      <c r="N158" s="161">
        <v>42006</v>
      </c>
      <c r="O158" s="1"/>
      <c r="P158" s="1"/>
      <c r="Q158" s="231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2">
        <v>6</v>
      </c>
      <c r="B159" s="153">
        <v>41886</v>
      </c>
      <c r="C159" s="153"/>
      <c r="D159" s="154" t="s">
        <v>616</v>
      </c>
      <c r="E159" s="155" t="s">
        <v>590</v>
      </c>
      <c r="F159" s="156">
        <v>75</v>
      </c>
      <c r="G159" s="155" t="s">
        <v>610</v>
      </c>
      <c r="H159" s="155">
        <v>91.5</v>
      </c>
      <c r="I159" s="157" t="s">
        <v>603</v>
      </c>
      <c r="J159" s="158" t="s">
        <v>617</v>
      </c>
      <c r="K159" s="159">
        <f t="shared" si="63"/>
        <v>16.5</v>
      </c>
      <c r="L159" s="160">
        <f t="shared" si="64"/>
        <v>0.22</v>
      </c>
      <c r="M159" s="155" t="s">
        <v>581</v>
      </c>
      <c r="N159" s="161">
        <v>41954</v>
      </c>
      <c r="O159" s="1"/>
      <c r="P159" s="1"/>
      <c r="Q159" s="231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2">
        <v>7</v>
      </c>
      <c r="B160" s="153">
        <v>41913</v>
      </c>
      <c r="C160" s="153"/>
      <c r="D160" s="154" t="s">
        <v>618</v>
      </c>
      <c r="E160" s="155" t="s">
        <v>590</v>
      </c>
      <c r="F160" s="156">
        <v>850</v>
      </c>
      <c r="G160" s="155" t="s">
        <v>610</v>
      </c>
      <c r="H160" s="155">
        <v>982.5</v>
      </c>
      <c r="I160" s="157">
        <v>1050</v>
      </c>
      <c r="J160" s="158" t="s">
        <v>619</v>
      </c>
      <c r="K160" s="159">
        <f t="shared" si="63"/>
        <v>132.5</v>
      </c>
      <c r="L160" s="160">
        <f t="shared" si="64"/>
        <v>0.15588235294117647</v>
      </c>
      <c r="M160" s="155" t="s">
        <v>581</v>
      </c>
      <c r="N160" s="161">
        <v>42039</v>
      </c>
      <c r="O160" s="1"/>
      <c r="P160" s="1"/>
      <c r="Q160" s="231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2">
        <v>8</v>
      </c>
      <c r="B161" s="153">
        <v>41913</v>
      </c>
      <c r="C161" s="153"/>
      <c r="D161" s="154" t="s">
        <v>620</v>
      </c>
      <c r="E161" s="155" t="s">
        <v>590</v>
      </c>
      <c r="F161" s="156">
        <v>475</v>
      </c>
      <c r="G161" s="155" t="s">
        <v>610</v>
      </c>
      <c r="H161" s="155">
        <v>515</v>
      </c>
      <c r="I161" s="157">
        <v>600</v>
      </c>
      <c r="J161" s="158" t="s">
        <v>621</v>
      </c>
      <c r="K161" s="159">
        <f t="shared" si="63"/>
        <v>40</v>
      </c>
      <c r="L161" s="160">
        <f t="shared" si="64"/>
        <v>8.4210526315789472E-2</v>
      </c>
      <c r="M161" s="155" t="s">
        <v>581</v>
      </c>
      <c r="N161" s="161">
        <v>41939</v>
      </c>
      <c r="O161" s="1"/>
      <c r="P161" s="1"/>
      <c r="Q161" s="231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2">
        <v>9</v>
      </c>
      <c r="B162" s="153">
        <v>41913</v>
      </c>
      <c r="C162" s="153"/>
      <c r="D162" s="154" t="s">
        <v>622</v>
      </c>
      <c r="E162" s="155" t="s">
        <v>590</v>
      </c>
      <c r="F162" s="156">
        <v>86</v>
      </c>
      <c r="G162" s="155" t="s">
        <v>610</v>
      </c>
      <c r="H162" s="155">
        <v>99</v>
      </c>
      <c r="I162" s="157">
        <v>140</v>
      </c>
      <c r="J162" s="158" t="s">
        <v>623</v>
      </c>
      <c r="K162" s="159">
        <f t="shared" si="63"/>
        <v>13</v>
      </c>
      <c r="L162" s="160">
        <f t="shared" si="64"/>
        <v>0.15116279069767441</v>
      </c>
      <c r="M162" s="155" t="s">
        <v>581</v>
      </c>
      <c r="N162" s="161">
        <v>41939</v>
      </c>
      <c r="O162" s="1"/>
      <c r="P162" s="1"/>
      <c r="Q162" s="231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2">
        <v>10</v>
      </c>
      <c r="B163" s="153">
        <v>41926</v>
      </c>
      <c r="C163" s="153"/>
      <c r="D163" s="154" t="s">
        <v>624</v>
      </c>
      <c r="E163" s="155" t="s">
        <v>590</v>
      </c>
      <c r="F163" s="156">
        <v>496.6</v>
      </c>
      <c r="G163" s="155" t="s">
        <v>610</v>
      </c>
      <c r="H163" s="155">
        <v>621</v>
      </c>
      <c r="I163" s="157">
        <v>580</v>
      </c>
      <c r="J163" s="158" t="s">
        <v>611</v>
      </c>
      <c r="K163" s="159">
        <f t="shared" si="63"/>
        <v>124.39999999999998</v>
      </c>
      <c r="L163" s="160">
        <f t="shared" si="64"/>
        <v>0.25050342327829234</v>
      </c>
      <c r="M163" s="155" t="s">
        <v>581</v>
      </c>
      <c r="N163" s="161">
        <v>42605</v>
      </c>
      <c r="O163" s="1"/>
      <c r="P163" s="1"/>
      <c r="Q163" s="231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2">
        <v>11</v>
      </c>
      <c r="B164" s="153">
        <v>41926</v>
      </c>
      <c r="C164" s="153"/>
      <c r="D164" s="154" t="s">
        <v>625</v>
      </c>
      <c r="E164" s="155" t="s">
        <v>590</v>
      </c>
      <c r="F164" s="156">
        <v>2481.9</v>
      </c>
      <c r="G164" s="155" t="s">
        <v>610</v>
      </c>
      <c r="H164" s="155">
        <v>2840</v>
      </c>
      <c r="I164" s="157">
        <v>2870</v>
      </c>
      <c r="J164" s="158" t="s">
        <v>626</v>
      </c>
      <c r="K164" s="159">
        <f t="shared" si="63"/>
        <v>358.09999999999991</v>
      </c>
      <c r="L164" s="160">
        <f t="shared" si="64"/>
        <v>0.14428462065353154</v>
      </c>
      <c r="M164" s="155" t="s">
        <v>581</v>
      </c>
      <c r="N164" s="161">
        <v>42017</v>
      </c>
      <c r="O164" s="1"/>
      <c r="P164" s="1"/>
      <c r="Q164" s="231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2">
        <v>12</v>
      </c>
      <c r="B165" s="153">
        <v>41928</v>
      </c>
      <c r="C165" s="153"/>
      <c r="D165" s="154" t="s">
        <v>627</v>
      </c>
      <c r="E165" s="155" t="s">
        <v>590</v>
      </c>
      <c r="F165" s="156">
        <v>84.5</v>
      </c>
      <c r="G165" s="155" t="s">
        <v>610</v>
      </c>
      <c r="H165" s="155">
        <v>93</v>
      </c>
      <c r="I165" s="157">
        <v>110</v>
      </c>
      <c r="J165" s="158" t="s">
        <v>628</v>
      </c>
      <c r="K165" s="159">
        <f t="shared" si="63"/>
        <v>8.5</v>
      </c>
      <c r="L165" s="160">
        <f t="shared" si="64"/>
        <v>0.10059171597633136</v>
      </c>
      <c r="M165" s="155" t="s">
        <v>581</v>
      </c>
      <c r="N165" s="161">
        <v>41939</v>
      </c>
      <c r="O165" s="1"/>
      <c r="P165" s="1"/>
      <c r="Q165" s="231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2">
        <v>13</v>
      </c>
      <c r="B166" s="153">
        <v>41928</v>
      </c>
      <c r="C166" s="153"/>
      <c r="D166" s="154" t="s">
        <v>629</v>
      </c>
      <c r="E166" s="155" t="s">
        <v>590</v>
      </c>
      <c r="F166" s="156">
        <v>401</v>
      </c>
      <c r="G166" s="155" t="s">
        <v>610</v>
      </c>
      <c r="H166" s="155">
        <v>428</v>
      </c>
      <c r="I166" s="157">
        <v>450</v>
      </c>
      <c r="J166" s="158" t="s">
        <v>630</v>
      </c>
      <c r="K166" s="159">
        <f t="shared" si="63"/>
        <v>27</v>
      </c>
      <c r="L166" s="160">
        <f t="shared" si="64"/>
        <v>6.7331670822942641E-2</v>
      </c>
      <c r="M166" s="155" t="s">
        <v>581</v>
      </c>
      <c r="N166" s="161">
        <v>42020</v>
      </c>
      <c r="O166" s="1"/>
      <c r="P166" s="1"/>
      <c r="Q166" s="231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2">
        <v>14</v>
      </c>
      <c r="B167" s="153">
        <v>41928</v>
      </c>
      <c r="C167" s="153"/>
      <c r="D167" s="154" t="s">
        <v>631</v>
      </c>
      <c r="E167" s="155" t="s">
        <v>590</v>
      </c>
      <c r="F167" s="156">
        <v>101</v>
      </c>
      <c r="G167" s="155" t="s">
        <v>610</v>
      </c>
      <c r="H167" s="155">
        <v>112</v>
      </c>
      <c r="I167" s="157">
        <v>120</v>
      </c>
      <c r="J167" s="158" t="s">
        <v>632</v>
      </c>
      <c r="K167" s="159">
        <f t="shared" si="63"/>
        <v>11</v>
      </c>
      <c r="L167" s="160">
        <f t="shared" si="64"/>
        <v>0.10891089108910891</v>
      </c>
      <c r="M167" s="155" t="s">
        <v>581</v>
      </c>
      <c r="N167" s="161">
        <v>41939</v>
      </c>
      <c r="O167" s="1"/>
      <c r="P167" s="1"/>
      <c r="Q167" s="231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2">
        <v>15</v>
      </c>
      <c r="B168" s="153">
        <v>41954</v>
      </c>
      <c r="C168" s="153"/>
      <c r="D168" s="154" t="s">
        <v>633</v>
      </c>
      <c r="E168" s="155" t="s">
        <v>590</v>
      </c>
      <c r="F168" s="156">
        <v>59</v>
      </c>
      <c r="G168" s="155" t="s">
        <v>610</v>
      </c>
      <c r="H168" s="155">
        <v>76</v>
      </c>
      <c r="I168" s="157">
        <v>76</v>
      </c>
      <c r="J168" s="158" t="s">
        <v>611</v>
      </c>
      <c r="K168" s="159">
        <f t="shared" si="63"/>
        <v>17</v>
      </c>
      <c r="L168" s="160">
        <f t="shared" si="64"/>
        <v>0.28813559322033899</v>
      </c>
      <c r="M168" s="155" t="s">
        <v>581</v>
      </c>
      <c r="N168" s="161">
        <v>43032</v>
      </c>
      <c r="O168" s="1"/>
      <c r="P168" s="1"/>
      <c r="Q168" s="231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2">
        <v>16</v>
      </c>
      <c r="B169" s="153">
        <v>41954</v>
      </c>
      <c r="C169" s="153"/>
      <c r="D169" s="154" t="s">
        <v>622</v>
      </c>
      <c r="E169" s="155" t="s">
        <v>590</v>
      </c>
      <c r="F169" s="156">
        <v>99</v>
      </c>
      <c r="G169" s="155" t="s">
        <v>610</v>
      </c>
      <c r="H169" s="155">
        <v>120</v>
      </c>
      <c r="I169" s="157">
        <v>120</v>
      </c>
      <c r="J169" s="158" t="s">
        <v>599</v>
      </c>
      <c r="K169" s="159">
        <f t="shared" si="63"/>
        <v>21</v>
      </c>
      <c r="L169" s="160">
        <f t="shared" si="64"/>
        <v>0.21212121212121213</v>
      </c>
      <c r="M169" s="155" t="s">
        <v>581</v>
      </c>
      <c r="N169" s="161">
        <v>41960</v>
      </c>
      <c r="O169" s="1"/>
      <c r="P169" s="1"/>
      <c r="Q169" s="231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2">
        <v>17</v>
      </c>
      <c r="B170" s="153">
        <v>41956</v>
      </c>
      <c r="C170" s="153"/>
      <c r="D170" s="154" t="s">
        <v>634</v>
      </c>
      <c r="E170" s="155" t="s">
        <v>590</v>
      </c>
      <c r="F170" s="156">
        <v>22</v>
      </c>
      <c r="G170" s="155" t="s">
        <v>610</v>
      </c>
      <c r="H170" s="155">
        <v>33.549999999999997</v>
      </c>
      <c r="I170" s="157">
        <v>32</v>
      </c>
      <c r="J170" s="158" t="s">
        <v>635</v>
      </c>
      <c r="K170" s="159">
        <f t="shared" si="63"/>
        <v>11.549999999999997</v>
      </c>
      <c r="L170" s="160">
        <f t="shared" si="64"/>
        <v>0.52499999999999991</v>
      </c>
      <c r="M170" s="155" t="s">
        <v>581</v>
      </c>
      <c r="N170" s="161">
        <v>42188</v>
      </c>
      <c r="O170" s="1"/>
      <c r="P170" s="1"/>
      <c r="Q170" s="231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2">
        <v>18</v>
      </c>
      <c r="B171" s="153">
        <v>41976</v>
      </c>
      <c r="C171" s="153"/>
      <c r="D171" s="154" t="s">
        <v>636</v>
      </c>
      <c r="E171" s="155" t="s">
        <v>590</v>
      </c>
      <c r="F171" s="156">
        <v>440</v>
      </c>
      <c r="G171" s="155" t="s">
        <v>610</v>
      </c>
      <c r="H171" s="155">
        <v>520</v>
      </c>
      <c r="I171" s="157">
        <v>520</v>
      </c>
      <c r="J171" s="158" t="s">
        <v>637</v>
      </c>
      <c r="K171" s="159">
        <f t="shared" si="63"/>
        <v>80</v>
      </c>
      <c r="L171" s="160">
        <f t="shared" si="64"/>
        <v>0.18181818181818182</v>
      </c>
      <c r="M171" s="155" t="s">
        <v>581</v>
      </c>
      <c r="N171" s="161">
        <v>42208</v>
      </c>
      <c r="O171" s="1"/>
      <c r="P171" s="1"/>
      <c r="Q171" s="231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2">
        <v>19</v>
      </c>
      <c r="B172" s="153">
        <v>41976</v>
      </c>
      <c r="C172" s="153"/>
      <c r="D172" s="154" t="s">
        <v>638</v>
      </c>
      <c r="E172" s="155" t="s">
        <v>590</v>
      </c>
      <c r="F172" s="156">
        <v>360</v>
      </c>
      <c r="G172" s="155" t="s">
        <v>610</v>
      </c>
      <c r="H172" s="155">
        <v>427</v>
      </c>
      <c r="I172" s="157">
        <v>425</v>
      </c>
      <c r="J172" s="158" t="s">
        <v>639</v>
      </c>
      <c r="K172" s="159">
        <f t="shared" si="63"/>
        <v>67</v>
      </c>
      <c r="L172" s="160">
        <f t="shared" si="64"/>
        <v>0.18611111111111112</v>
      </c>
      <c r="M172" s="155" t="s">
        <v>581</v>
      </c>
      <c r="N172" s="161">
        <v>42058</v>
      </c>
      <c r="O172" s="1"/>
      <c r="P172" s="1"/>
      <c r="Q172" s="231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2">
        <v>20</v>
      </c>
      <c r="B173" s="153">
        <v>42012</v>
      </c>
      <c r="C173" s="153"/>
      <c r="D173" s="154" t="s">
        <v>640</v>
      </c>
      <c r="E173" s="155" t="s">
        <v>590</v>
      </c>
      <c r="F173" s="156">
        <v>360</v>
      </c>
      <c r="G173" s="155" t="s">
        <v>610</v>
      </c>
      <c r="H173" s="155">
        <v>455</v>
      </c>
      <c r="I173" s="157">
        <v>420</v>
      </c>
      <c r="J173" s="158" t="s">
        <v>641</v>
      </c>
      <c r="K173" s="159">
        <f t="shared" si="63"/>
        <v>95</v>
      </c>
      <c r="L173" s="160">
        <f t="shared" si="64"/>
        <v>0.2638888888888889</v>
      </c>
      <c r="M173" s="155" t="s">
        <v>581</v>
      </c>
      <c r="N173" s="161">
        <v>42024</v>
      </c>
      <c r="O173" s="1"/>
      <c r="P173" s="1"/>
      <c r="Q173" s="231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2">
        <v>21</v>
      </c>
      <c r="B174" s="153">
        <v>42012</v>
      </c>
      <c r="C174" s="153"/>
      <c r="D174" s="154" t="s">
        <v>642</v>
      </c>
      <c r="E174" s="155" t="s">
        <v>590</v>
      </c>
      <c r="F174" s="156">
        <v>130</v>
      </c>
      <c r="G174" s="155"/>
      <c r="H174" s="155">
        <v>175.5</v>
      </c>
      <c r="I174" s="157">
        <v>165</v>
      </c>
      <c r="J174" s="158" t="s">
        <v>643</v>
      </c>
      <c r="K174" s="159">
        <f t="shared" si="63"/>
        <v>45.5</v>
      </c>
      <c r="L174" s="160">
        <f t="shared" si="64"/>
        <v>0.35</v>
      </c>
      <c r="M174" s="155" t="s">
        <v>581</v>
      </c>
      <c r="N174" s="161">
        <v>43088</v>
      </c>
      <c r="O174" s="1"/>
      <c r="P174" s="1"/>
      <c r="Q174" s="231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2">
        <v>22</v>
      </c>
      <c r="B175" s="153">
        <v>42040</v>
      </c>
      <c r="C175" s="153"/>
      <c r="D175" s="154" t="s">
        <v>399</v>
      </c>
      <c r="E175" s="155" t="s">
        <v>578</v>
      </c>
      <c r="F175" s="156">
        <v>98</v>
      </c>
      <c r="G175" s="155"/>
      <c r="H175" s="155">
        <v>120</v>
      </c>
      <c r="I175" s="157">
        <v>120</v>
      </c>
      <c r="J175" s="158" t="s">
        <v>611</v>
      </c>
      <c r="K175" s="159">
        <f t="shared" si="63"/>
        <v>22</v>
      </c>
      <c r="L175" s="160">
        <f t="shared" si="64"/>
        <v>0.22448979591836735</v>
      </c>
      <c r="M175" s="155" t="s">
        <v>581</v>
      </c>
      <c r="N175" s="161">
        <v>42753</v>
      </c>
      <c r="O175" s="1"/>
      <c r="P175" s="1"/>
      <c r="Q175" s="231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2">
        <v>23</v>
      </c>
      <c r="B176" s="153">
        <v>42040</v>
      </c>
      <c r="C176" s="153"/>
      <c r="D176" s="154" t="s">
        <v>644</v>
      </c>
      <c r="E176" s="155" t="s">
        <v>578</v>
      </c>
      <c r="F176" s="156">
        <v>196</v>
      </c>
      <c r="G176" s="155"/>
      <c r="H176" s="155">
        <v>262</v>
      </c>
      <c r="I176" s="157">
        <v>255</v>
      </c>
      <c r="J176" s="158" t="s">
        <v>611</v>
      </c>
      <c r="K176" s="159">
        <f t="shared" si="63"/>
        <v>66</v>
      </c>
      <c r="L176" s="160">
        <f t="shared" si="64"/>
        <v>0.33673469387755101</v>
      </c>
      <c r="M176" s="155" t="s">
        <v>581</v>
      </c>
      <c r="N176" s="161">
        <v>42599</v>
      </c>
      <c r="O176" s="1"/>
      <c r="P176" s="1"/>
      <c r="Q176" s="231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2">
        <v>24</v>
      </c>
      <c r="B177" s="163">
        <v>42067</v>
      </c>
      <c r="C177" s="163"/>
      <c r="D177" s="164" t="s">
        <v>398</v>
      </c>
      <c r="E177" s="165" t="s">
        <v>578</v>
      </c>
      <c r="F177" s="166">
        <v>235</v>
      </c>
      <c r="G177" s="166"/>
      <c r="H177" s="167">
        <v>77</v>
      </c>
      <c r="I177" s="167" t="s">
        <v>645</v>
      </c>
      <c r="J177" s="168" t="s">
        <v>646</v>
      </c>
      <c r="K177" s="169">
        <f t="shared" si="63"/>
        <v>-158</v>
      </c>
      <c r="L177" s="170">
        <f t="shared" si="64"/>
        <v>-0.67234042553191486</v>
      </c>
      <c r="M177" s="166" t="s">
        <v>591</v>
      </c>
      <c r="N177" s="163">
        <v>43522</v>
      </c>
      <c r="O177" s="1"/>
      <c r="P177" s="1"/>
      <c r="Q177" s="231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2">
        <v>25</v>
      </c>
      <c r="B178" s="153">
        <v>42067</v>
      </c>
      <c r="C178" s="153"/>
      <c r="D178" s="154" t="s">
        <v>647</v>
      </c>
      <c r="E178" s="155" t="s">
        <v>578</v>
      </c>
      <c r="F178" s="156">
        <v>185</v>
      </c>
      <c r="G178" s="155"/>
      <c r="H178" s="155">
        <v>224</v>
      </c>
      <c r="I178" s="157" t="s">
        <v>648</v>
      </c>
      <c r="J178" s="158" t="s">
        <v>611</v>
      </c>
      <c r="K178" s="159">
        <f t="shared" si="63"/>
        <v>39</v>
      </c>
      <c r="L178" s="160">
        <f t="shared" si="64"/>
        <v>0.21081081081081082</v>
      </c>
      <c r="M178" s="155" t="s">
        <v>581</v>
      </c>
      <c r="N178" s="161">
        <v>42647</v>
      </c>
      <c r="O178" s="1"/>
      <c r="P178" s="1"/>
      <c r="Q178" s="231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2">
        <v>26</v>
      </c>
      <c r="B179" s="163">
        <v>42090</v>
      </c>
      <c r="C179" s="163"/>
      <c r="D179" s="171" t="s">
        <v>649</v>
      </c>
      <c r="E179" s="166" t="s">
        <v>578</v>
      </c>
      <c r="F179" s="166">
        <v>49.5</v>
      </c>
      <c r="G179" s="167"/>
      <c r="H179" s="167">
        <v>15.85</v>
      </c>
      <c r="I179" s="167">
        <v>67</v>
      </c>
      <c r="J179" s="168" t="s">
        <v>650</v>
      </c>
      <c r="K179" s="167">
        <f t="shared" si="63"/>
        <v>-33.65</v>
      </c>
      <c r="L179" s="172">
        <f t="shared" si="64"/>
        <v>-0.67979797979797973</v>
      </c>
      <c r="M179" s="166" t="s">
        <v>591</v>
      </c>
      <c r="N179" s="173">
        <v>43627</v>
      </c>
      <c r="O179" s="1"/>
      <c r="P179" s="1"/>
      <c r="Q179" s="231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2">
        <v>27</v>
      </c>
      <c r="B180" s="153">
        <v>42093</v>
      </c>
      <c r="C180" s="153"/>
      <c r="D180" s="154" t="s">
        <v>651</v>
      </c>
      <c r="E180" s="155" t="s">
        <v>578</v>
      </c>
      <c r="F180" s="156">
        <v>183.5</v>
      </c>
      <c r="G180" s="155"/>
      <c r="H180" s="155">
        <v>219</v>
      </c>
      <c r="I180" s="157">
        <v>218</v>
      </c>
      <c r="J180" s="158" t="s">
        <v>652</v>
      </c>
      <c r="K180" s="159">
        <f t="shared" si="63"/>
        <v>35.5</v>
      </c>
      <c r="L180" s="160">
        <f t="shared" si="64"/>
        <v>0.19346049046321526</v>
      </c>
      <c r="M180" s="155" t="s">
        <v>581</v>
      </c>
      <c r="N180" s="161">
        <v>42103</v>
      </c>
      <c r="O180" s="1"/>
      <c r="P180" s="1"/>
      <c r="Q180" s="231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2">
        <v>28</v>
      </c>
      <c r="B181" s="153">
        <v>42114</v>
      </c>
      <c r="C181" s="153"/>
      <c r="D181" s="154" t="s">
        <v>653</v>
      </c>
      <c r="E181" s="155" t="s">
        <v>578</v>
      </c>
      <c r="F181" s="156">
        <f>(227+237)/2</f>
        <v>232</v>
      </c>
      <c r="G181" s="155"/>
      <c r="H181" s="155">
        <v>298</v>
      </c>
      <c r="I181" s="157">
        <v>298</v>
      </c>
      <c r="J181" s="158" t="s">
        <v>611</v>
      </c>
      <c r="K181" s="159">
        <f t="shared" si="63"/>
        <v>66</v>
      </c>
      <c r="L181" s="160">
        <f t="shared" si="64"/>
        <v>0.28448275862068967</v>
      </c>
      <c r="M181" s="155" t="s">
        <v>581</v>
      </c>
      <c r="N181" s="161">
        <v>42823</v>
      </c>
      <c r="O181" s="1"/>
      <c r="P181" s="1"/>
      <c r="Q181" s="231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2">
        <v>29</v>
      </c>
      <c r="B182" s="153">
        <v>42128</v>
      </c>
      <c r="C182" s="153"/>
      <c r="D182" s="154" t="s">
        <v>654</v>
      </c>
      <c r="E182" s="155" t="s">
        <v>590</v>
      </c>
      <c r="F182" s="156">
        <v>385</v>
      </c>
      <c r="G182" s="155"/>
      <c r="H182" s="155">
        <f>212.5+331</f>
        <v>543.5</v>
      </c>
      <c r="I182" s="157">
        <v>510</v>
      </c>
      <c r="J182" s="158" t="s">
        <v>655</v>
      </c>
      <c r="K182" s="159">
        <f t="shared" si="63"/>
        <v>158.5</v>
      </c>
      <c r="L182" s="160">
        <f t="shared" si="64"/>
        <v>0.41168831168831171</v>
      </c>
      <c r="M182" s="155" t="s">
        <v>581</v>
      </c>
      <c r="N182" s="161">
        <v>42235</v>
      </c>
      <c r="O182" s="1"/>
      <c r="P182" s="1"/>
      <c r="Q182" s="231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2">
        <v>30</v>
      </c>
      <c r="B183" s="153">
        <v>42128</v>
      </c>
      <c r="C183" s="153"/>
      <c r="D183" s="154" t="s">
        <v>656</v>
      </c>
      <c r="E183" s="155" t="s">
        <v>590</v>
      </c>
      <c r="F183" s="156">
        <v>115.5</v>
      </c>
      <c r="G183" s="155"/>
      <c r="H183" s="155">
        <v>146</v>
      </c>
      <c r="I183" s="157">
        <v>142</v>
      </c>
      <c r="J183" s="158" t="s">
        <v>657</v>
      </c>
      <c r="K183" s="159">
        <f t="shared" si="63"/>
        <v>30.5</v>
      </c>
      <c r="L183" s="160">
        <f t="shared" si="64"/>
        <v>0.26406926406926406</v>
      </c>
      <c r="M183" s="155" t="s">
        <v>581</v>
      </c>
      <c r="N183" s="161">
        <v>42202</v>
      </c>
      <c r="O183" s="1"/>
      <c r="P183" s="1"/>
      <c r="Q183" s="231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2">
        <v>31</v>
      </c>
      <c r="B184" s="153">
        <v>42151</v>
      </c>
      <c r="C184" s="153"/>
      <c r="D184" s="154" t="s">
        <v>530</v>
      </c>
      <c r="E184" s="155" t="s">
        <v>590</v>
      </c>
      <c r="F184" s="156">
        <v>237.5</v>
      </c>
      <c r="G184" s="155"/>
      <c r="H184" s="155">
        <v>279.5</v>
      </c>
      <c r="I184" s="157">
        <v>278</v>
      </c>
      <c r="J184" s="158" t="s">
        <v>611</v>
      </c>
      <c r="K184" s="159">
        <f t="shared" si="63"/>
        <v>42</v>
      </c>
      <c r="L184" s="160">
        <f t="shared" si="64"/>
        <v>0.17684210526315788</v>
      </c>
      <c r="M184" s="155" t="s">
        <v>581</v>
      </c>
      <c r="N184" s="161">
        <v>42222</v>
      </c>
      <c r="O184" s="1"/>
      <c r="P184" s="1"/>
      <c r="Q184" s="231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2">
        <v>32</v>
      </c>
      <c r="B185" s="153">
        <v>42174</v>
      </c>
      <c r="C185" s="153"/>
      <c r="D185" s="154" t="s">
        <v>629</v>
      </c>
      <c r="E185" s="155" t="s">
        <v>578</v>
      </c>
      <c r="F185" s="156">
        <v>340</v>
      </c>
      <c r="G185" s="155"/>
      <c r="H185" s="155">
        <v>448</v>
      </c>
      <c r="I185" s="157">
        <v>448</v>
      </c>
      <c r="J185" s="158" t="s">
        <v>611</v>
      </c>
      <c r="K185" s="159">
        <f t="shared" si="63"/>
        <v>108</v>
      </c>
      <c r="L185" s="160">
        <f t="shared" si="64"/>
        <v>0.31764705882352939</v>
      </c>
      <c r="M185" s="155" t="s">
        <v>581</v>
      </c>
      <c r="N185" s="161">
        <v>43018</v>
      </c>
      <c r="O185" s="1"/>
      <c r="P185" s="1"/>
      <c r="Q185" s="231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2">
        <v>33</v>
      </c>
      <c r="B186" s="153">
        <v>42191</v>
      </c>
      <c r="C186" s="153"/>
      <c r="D186" s="154" t="s">
        <v>658</v>
      </c>
      <c r="E186" s="155" t="s">
        <v>578</v>
      </c>
      <c r="F186" s="156">
        <v>390</v>
      </c>
      <c r="G186" s="155"/>
      <c r="H186" s="155">
        <v>460</v>
      </c>
      <c r="I186" s="157">
        <v>460</v>
      </c>
      <c r="J186" s="158" t="s">
        <v>611</v>
      </c>
      <c r="K186" s="159">
        <f t="shared" si="63"/>
        <v>70</v>
      </c>
      <c r="L186" s="160">
        <f t="shared" si="64"/>
        <v>0.17948717948717949</v>
      </c>
      <c r="M186" s="155" t="s">
        <v>581</v>
      </c>
      <c r="N186" s="161">
        <v>42478</v>
      </c>
      <c r="O186" s="1"/>
      <c r="P186" s="1"/>
      <c r="Q186" s="231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62">
        <v>34</v>
      </c>
      <c r="B187" s="163">
        <v>42195</v>
      </c>
      <c r="C187" s="163"/>
      <c r="D187" s="164" t="s">
        <v>659</v>
      </c>
      <c r="E187" s="165" t="s">
        <v>578</v>
      </c>
      <c r="F187" s="166">
        <v>122.5</v>
      </c>
      <c r="G187" s="166"/>
      <c r="H187" s="167">
        <v>61</v>
      </c>
      <c r="I187" s="167">
        <v>172</v>
      </c>
      <c r="J187" s="168" t="s">
        <v>660</v>
      </c>
      <c r="K187" s="169">
        <f t="shared" si="63"/>
        <v>-61.5</v>
      </c>
      <c r="L187" s="170">
        <f t="shared" si="64"/>
        <v>-0.50204081632653064</v>
      </c>
      <c r="M187" s="166" t="s">
        <v>591</v>
      </c>
      <c r="N187" s="163">
        <v>43333</v>
      </c>
      <c r="O187" s="1"/>
      <c r="P187" s="1"/>
      <c r="Q187" s="231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2">
        <v>35</v>
      </c>
      <c r="B188" s="153">
        <v>42219</v>
      </c>
      <c r="C188" s="153"/>
      <c r="D188" s="154" t="s">
        <v>661</v>
      </c>
      <c r="E188" s="155" t="s">
        <v>578</v>
      </c>
      <c r="F188" s="156">
        <v>297.5</v>
      </c>
      <c r="G188" s="155"/>
      <c r="H188" s="155">
        <v>350</v>
      </c>
      <c r="I188" s="157">
        <v>360</v>
      </c>
      <c r="J188" s="158" t="s">
        <v>662</v>
      </c>
      <c r="K188" s="159">
        <f t="shared" si="63"/>
        <v>52.5</v>
      </c>
      <c r="L188" s="160">
        <f t="shared" si="64"/>
        <v>0.17647058823529413</v>
      </c>
      <c r="M188" s="155" t="s">
        <v>581</v>
      </c>
      <c r="N188" s="161">
        <v>42232</v>
      </c>
      <c r="O188" s="1"/>
      <c r="P188" s="1"/>
      <c r="Q188" s="231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2">
        <v>36</v>
      </c>
      <c r="B189" s="153">
        <v>42219</v>
      </c>
      <c r="C189" s="153"/>
      <c r="D189" s="154" t="s">
        <v>663</v>
      </c>
      <c r="E189" s="155" t="s">
        <v>578</v>
      </c>
      <c r="F189" s="156">
        <v>115.5</v>
      </c>
      <c r="G189" s="155"/>
      <c r="H189" s="155">
        <v>149</v>
      </c>
      <c r="I189" s="157">
        <v>140</v>
      </c>
      <c r="J189" s="158" t="s">
        <v>664</v>
      </c>
      <c r="K189" s="159">
        <f t="shared" si="63"/>
        <v>33.5</v>
      </c>
      <c r="L189" s="160">
        <f t="shared" si="64"/>
        <v>0.29004329004329005</v>
      </c>
      <c r="M189" s="155" t="s">
        <v>581</v>
      </c>
      <c r="N189" s="161">
        <v>42740</v>
      </c>
      <c r="O189" s="1"/>
      <c r="P189" s="1"/>
      <c r="Q189" s="231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2">
        <v>37</v>
      </c>
      <c r="B190" s="153">
        <v>42251</v>
      </c>
      <c r="C190" s="153"/>
      <c r="D190" s="154" t="s">
        <v>530</v>
      </c>
      <c r="E190" s="155" t="s">
        <v>578</v>
      </c>
      <c r="F190" s="156">
        <v>226</v>
      </c>
      <c r="G190" s="155"/>
      <c r="H190" s="155">
        <v>292</v>
      </c>
      <c r="I190" s="157">
        <v>292</v>
      </c>
      <c r="J190" s="158" t="s">
        <v>665</v>
      </c>
      <c r="K190" s="159">
        <f t="shared" si="63"/>
        <v>66</v>
      </c>
      <c r="L190" s="160">
        <f t="shared" si="64"/>
        <v>0.29203539823008851</v>
      </c>
      <c r="M190" s="155" t="s">
        <v>581</v>
      </c>
      <c r="N190" s="161">
        <v>42286</v>
      </c>
      <c r="O190" s="1"/>
      <c r="P190" s="1"/>
      <c r="Q190" s="231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2">
        <v>38</v>
      </c>
      <c r="B191" s="153">
        <v>42254</v>
      </c>
      <c r="C191" s="153"/>
      <c r="D191" s="154" t="s">
        <v>653</v>
      </c>
      <c r="E191" s="155" t="s">
        <v>578</v>
      </c>
      <c r="F191" s="156">
        <v>232.5</v>
      </c>
      <c r="G191" s="155"/>
      <c r="H191" s="155">
        <v>312.5</v>
      </c>
      <c r="I191" s="157">
        <v>310</v>
      </c>
      <c r="J191" s="158" t="s">
        <v>611</v>
      </c>
      <c r="K191" s="159">
        <f t="shared" si="63"/>
        <v>80</v>
      </c>
      <c r="L191" s="160">
        <f t="shared" si="64"/>
        <v>0.34408602150537637</v>
      </c>
      <c r="M191" s="155" t="s">
        <v>581</v>
      </c>
      <c r="N191" s="161">
        <v>42823</v>
      </c>
      <c r="O191" s="1"/>
      <c r="P191" s="1"/>
      <c r="Q191" s="231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2">
        <v>39</v>
      </c>
      <c r="B192" s="153">
        <v>42268</v>
      </c>
      <c r="C192" s="153"/>
      <c r="D192" s="154" t="s">
        <v>666</v>
      </c>
      <c r="E192" s="155" t="s">
        <v>578</v>
      </c>
      <c r="F192" s="156">
        <v>196.5</v>
      </c>
      <c r="G192" s="155"/>
      <c r="H192" s="155">
        <v>238</v>
      </c>
      <c r="I192" s="157">
        <v>238</v>
      </c>
      <c r="J192" s="158" t="s">
        <v>665</v>
      </c>
      <c r="K192" s="159">
        <f t="shared" si="63"/>
        <v>41.5</v>
      </c>
      <c r="L192" s="160">
        <f t="shared" si="64"/>
        <v>0.21119592875318066</v>
      </c>
      <c r="M192" s="155" t="s">
        <v>581</v>
      </c>
      <c r="N192" s="161">
        <v>42291</v>
      </c>
      <c r="O192" s="1"/>
      <c r="P192" s="1"/>
      <c r="Q192" s="231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2">
        <v>40</v>
      </c>
      <c r="B193" s="153">
        <v>42271</v>
      </c>
      <c r="C193" s="153"/>
      <c r="D193" s="154" t="s">
        <v>609</v>
      </c>
      <c r="E193" s="155" t="s">
        <v>578</v>
      </c>
      <c r="F193" s="156">
        <v>65</v>
      </c>
      <c r="G193" s="155"/>
      <c r="H193" s="155">
        <v>82</v>
      </c>
      <c r="I193" s="157">
        <v>82</v>
      </c>
      <c r="J193" s="158" t="s">
        <v>665</v>
      </c>
      <c r="K193" s="159">
        <f t="shared" si="63"/>
        <v>17</v>
      </c>
      <c r="L193" s="160">
        <f t="shared" si="64"/>
        <v>0.26153846153846155</v>
      </c>
      <c r="M193" s="155" t="s">
        <v>581</v>
      </c>
      <c r="N193" s="161">
        <v>42578</v>
      </c>
      <c r="O193" s="1"/>
      <c r="P193" s="1"/>
      <c r="Q193" s="231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2">
        <v>41</v>
      </c>
      <c r="B194" s="153">
        <v>42291</v>
      </c>
      <c r="C194" s="153"/>
      <c r="D194" s="154" t="s">
        <v>667</v>
      </c>
      <c r="E194" s="155" t="s">
        <v>578</v>
      </c>
      <c r="F194" s="156">
        <v>144</v>
      </c>
      <c r="G194" s="155"/>
      <c r="H194" s="155">
        <v>182.5</v>
      </c>
      <c r="I194" s="157">
        <v>181</v>
      </c>
      <c r="J194" s="158" t="s">
        <v>665</v>
      </c>
      <c r="K194" s="159">
        <f t="shared" si="63"/>
        <v>38.5</v>
      </c>
      <c r="L194" s="160">
        <f t="shared" si="64"/>
        <v>0.2673611111111111</v>
      </c>
      <c r="M194" s="155" t="s">
        <v>581</v>
      </c>
      <c r="N194" s="161">
        <v>42817</v>
      </c>
      <c r="O194" s="1"/>
      <c r="P194" s="1"/>
      <c r="Q194" s="231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2">
        <v>42</v>
      </c>
      <c r="B195" s="153">
        <v>42291</v>
      </c>
      <c r="C195" s="153"/>
      <c r="D195" s="154" t="s">
        <v>668</v>
      </c>
      <c r="E195" s="155" t="s">
        <v>578</v>
      </c>
      <c r="F195" s="156">
        <v>264</v>
      </c>
      <c r="G195" s="155"/>
      <c r="H195" s="155">
        <v>311</v>
      </c>
      <c r="I195" s="157">
        <v>311</v>
      </c>
      <c r="J195" s="158" t="s">
        <v>665</v>
      </c>
      <c r="K195" s="159">
        <f t="shared" si="63"/>
        <v>47</v>
      </c>
      <c r="L195" s="160">
        <f t="shared" si="64"/>
        <v>0.17803030303030304</v>
      </c>
      <c r="M195" s="155" t="s">
        <v>581</v>
      </c>
      <c r="N195" s="161">
        <v>42604</v>
      </c>
      <c r="O195" s="1"/>
      <c r="P195" s="1"/>
      <c r="Q195" s="231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2">
        <v>43</v>
      </c>
      <c r="B196" s="153">
        <v>42318</v>
      </c>
      <c r="C196" s="153"/>
      <c r="D196" s="154" t="s">
        <v>669</v>
      </c>
      <c r="E196" s="155" t="s">
        <v>590</v>
      </c>
      <c r="F196" s="156">
        <v>549.5</v>
      </c>
      <c r="G196" s="155"/>
      <c r="H196" s="155">
        <v>630</v>
      </c>
      <c r="I196" s="157">
        <v>630</v>
      </c>
      <c r="J196" s="158" t="s">
        <v>665</v>
      </c>
      <c r="K196" s="159">
        <f t="shared" si="63"/>
        <v>80.5</v>
      </c>
      <c r="L196" s="160">
        <f t="shared" si="64"/>
        <v>0.1464968152866242</v>
      </c>
      <c r="M196" s="155" t="s">
        <v>581</v>
      </c>
      <c r="N196" s="161">
        <v>42419</v>
      </c>
      <c r="O196" s="1"/>
      <c r="P196" s="1"/>
      <c r="Q196" s="231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2">
        <v>44</v>
      </c>
      <c r="B197" s="153">
        <v>42342</v>
      </c>
      <c r="C197" s="153"/>
      <c r="D197" s="154" t="s">
        <v>670</v>
      </c>
      <c r="E197" s="155" t="s">
        <v>578</v>
      </c>
      <c r="F197" s="156">
        <v>1027.5</v>
      </c>
      <c r="G197" s="155"/>
      <c r="H197" s="155">
        <v>1315</v>
      </c>
      <c r="I197" s="157">
        <v>1250</v>
      </c>
      <c r="J197" s="158" t="s">
        <v>665</v>
      </c>
      <c r="K197" s="159">
        <f t="shared" si="63"/>
        <v>287.5</v>
      </c>
      <c r="L197" s="160">
        <f t="shared" si="64"/>
        <v>0.27980535279805352</v>
      </c>
      <c r="M197" s="155" t="s">
        <v>581</v>
      </c>
      <c r="N197" s="161">
        <v>43244</v>
      </c>
      <c r="O197" s="1"/>
      <c r="P197" s="1"/>
      <c r="Q197" s="231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2">
        <v>45</v>
      </c>
      <c r="B198" s="153">
        <v>42367</v>
      </c>
      <c r="C198" s="153"/>
      <c r="D198" s="154" t="s">
        <v>671</v>
      </c>
      <c r="E198" s="155" t="s">
        <v>578</v>
      </c>
      <c r="F198" s="156">
        <v>465</v>
      </c>
      <c r="G198" s="155"/>
      <c r="H198" s="155">
        <v>540</v>
      </c>
      <c r="I198" s="157">
        <v>540</v>
      </c>
      <c r="J198" s="158" t="s">
        <v>665</v>
      </c>
      <c r="K198" s="159">
        <f t="shared" si="63"/>
        <v>75</v>
      </c>
      <c r="L198" s="160">
        <f t="shared" si="64"/>
        <v>0.16129032258064516</v>
      </c>
      <c r="M198" s="155" t="s">
        <v>581</v>
      </c>
      <c r="N198" s="161">
        <v>42530</v>
      </c>
      <c r="O198" s="1"/>
      <c r="P198" s="1"/>
      <c r="Q198" s="231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2">
        <v>46</v>
      </c>
      <c r="B199" s="153">
        <v>42380</v>
      </c>
      <c r="C199" s="153"/>
      <c r="D199" s="154" t="s">
        <v>399</v>
      </c>
      <c r="E199" s="155" t="s">
        <v>590</v>
      </c>
      <c r="F199" s="156">
        <v>81</v>
      </c>
      <c r="G199" s="155"/>
      <c r="H199" s="155">
        <v>110</v>
      </c>
      <c r="I199" s="157">
        <v>110</v>
      </c>
      <c r="J199" s="158" t="s">
        <v>665</v>
      </c>
      <c r="K199" s="159">
        <f t="shared" si="63"/>
        <v>29</v>
      </c>
      <c r="L199" s="160">
        <f t="shared" si="64"/>
        <v>0.35802469135802467</v>
      </c>
      <c r="M199" s="155" t="s">
        <v>581</v>
      </c>
      <c r="N199" s="161">
        <v>42745</v>
      </c>
      <c r="O199" s="1"/>
      <c r="P199" s="1"/>
      <c r="Q199" s="231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2">
        <v>47</v>
      </c>
      <c r="B200" s="153">
        <v>42382</v>
      </c>
      <c r="C200" s="153"/>
      <c r="D200" s="154" t="s">
        <v>672</v>
      </c>
      <c r="E200" s="155" t="s">
        <v>590</v>
      </c>
      <c r="F200" s="156">
        <v>417.5</v>
      </c>
      <c r="G200" s="155"/>
      <c r="H200" s="155">
        <v>547</v>
      </c>
      <c r="I200" s="157">
        <v>535</v>
      </c>
      <c r="J200" s="158" t="s">
        <v>665</v>
      </c>
      <c r="K200" s="159">
        <f t="shared" si="63"/>
        <v>129.5</v>
      </c>
      <c r="L200" s="160">
        <f t="shared" si="64"/>
        <v>0.31017964071856285</v>
      </c>
      <c r="M200" s="155" t="s">
        <v>581</v>
      </c>
      <c r="N200" s="161">
        <v>42578</v>
      </c>
      <c r="O200" s="1"/>
      <c r="P200" s="1"/>
      <c r="Q200" s="231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2">
        <v>48</v>
      </c>
      <c r="B201" s="153">
        <v>42408</v>
      </c>
      <c r="C201" s="153"/>
      <c r="D201" s="154" t="s">
        <v>673</v>
      </c>
      <c r="E201" s="155" t="s">
        <v>578</v>
      </c>
      <c r="F201" s="156">
        <v>650</v>
      </c>
      <c r="G201" s="155"/>
      <c r="H201" s="155">
        <v>800</v>
      </c>
      <c r="I201" s="157">
        <v>800</v>
      </c>
      <c r="J201" s="158" t="s">
        <v>665</v>
      </c>
      <c r="K201" s="159">
        <f t="shared" si="63"/>
        <v>150</v>
      </c>
      <c r="L201" s="160">
        <f t="shared" si="64"/>
        <v>0.23076923076923078</v>
      </c>
      <c r="M201" s="155" t="s">
        <v>581</v>
      </c>
      <c r="N201" s="161">
        <v>43154</v>
      </c>
      <c r="O201" s="1"/>
      <c r="P201" s="1"/>
      <c r="Q201" s="231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2">
        <v>49</v>
      </c>
      <c r="B202" s="153">
        <v>42433</v>
      </c>
      <c r="C202" s="153"/>
      <c r="D202" s="154" t="s">
        <v>237</v>
      </c>
      <c r="E202" s="155" t="s">
        <v>578</v>
      </c>
      <c r="F202" s="156">
        <v>437.5</v>
      </c>
      <c r="G202" s="155"/>
      <c r="H202" s="155">
        <v>504.5</v>
      </c>
      <c r="I202" s="157">
        <v>522</v>
      </c>
      <c r="J202" s="158" t="s">
        <v>674</v>
      </c>
      <c r="K202" s="159">
        <f t="shared" si="63"/>
        <v>67</v>
      </c>
      <c r="L202" s="160">
        <f t="shared" si="64"/>
        <v>0.15314285714285714</v>
      </c>
      <c r="M202" s="155" t="s">
        <v>581</v>
      </c>
      <c r="N202" s="161">
        <v>42480</v>
      </c>
      <c r="O202" s="1"/>
      <c r="P202" s="1"/>
      <c r="Q202" s="231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2">
        <v>50</v>
      </c>
      <c r="B203" s="153">
        <v>42438</v>
      </c>
      <c r="C203" s="153"/>
      <c r="D203" s="154" t="s">
        <v>675</v>
      </c>
      <c r="E203" s="155" t="s">
        <v>578</v>
      </c>
      <c r="F203" s="156">
        <v>189.5</v>
      </c>
      <c r="G203" s="155"/>
      <c r="H203" s="155">
        <v>218</v>
      </c>
      <c r="I203" s="157">
        <v>218</v>
      </c>
      <c r="J203" s="158" t="s">
        <v>665</v>
      </c>
      <c r="K203" s="159">
        <f t="shared" si="63"/>
        <v>28.5</v>
      </c>
      <c r="L203" s="160">
        <f t="shared" si="64"/>
        <v>0.15039577836411611</v>
      </c>
      <c r="M203" s="155" t="s">
        <v>581</v>
      </c>
      <c r="N203" s="161">
        <v>43034</v>
      </c>
      <c r="O203" s="1"/>
      <c r="P203" s="1"/>
      <c r="Q203" s="231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62">
        <v>51</v>
      </c>
      <c r="B204" s="163">
        <v>42471</v>
      </c>
      <c r="C204" s="163"/>
      <c r="D204" s="171" t="s">
        <v>676</v>
      </c>
      <c r="E204" s="166" t="s">
        <v>578</v>
      </c>
      <c r="F204" s="166">
        <v>36.5</v>
      </c>
      <c r="G204" s="167"/>
      <c r="H204" s="167">
        <v>15.85</v>
      </c>
      <c r="I204" s="167">
        <v>60</v>
      </c>
      <c r="J204" s="168" t="s">
        <v>677</v>
      </c>
      <c r="K204" s="169">
        <f t="shared" si="63"/>
        <v>-20.65</v>
      </c>
      <c r="L204" s="170">
        <f t="shared" si="64"/>
        <v>-0.5657534246575342</v>
      </c>
      <c r="M204" s="166" t="s">
        <v>591</v>
      </c>
      <c r="N204" s="174">
        <v>43627</v>
      </c>
      <c r="O204" s="1"/>
      <c r="P204" s="1"/>
      <c r="Q204" s="231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2">
        <v>52</v>
      </c>
      <c r="B205" s="153">
        <v>42472</v>
      </c>
      <c r="C205" s="153"/>
      <c r="D205" s="154" t="s">
        <v>678</v>
      </c>
      <c r="E205" s="155" t="s">
        <v>578</v>
      </c>
      <c r="F205" s="156">
        <v>93</v>
      </c>
      <c r="G205" s="155"/>
      <c r="H205" s="155">
        <v>149</v>
      </c>
      <c r="I205" s="157">
        <v>140</v>
      </c>
      <c r="J205" s="158" t="s">
        <v>679</v>
      </c>
      <c r="K205" s="159">
        <f t="shared" si="63"/>
        <v>56</v>
      </c>
      <c r="L205" s="160">
        <f t="shared" si="64"/>
        <v>0.60215053763440862</v>
      </c>
      <c r="M205" s="155" t="s">
        <v>581</v>
      </c>
      <c r="N205" s="161">
        <v>42740</v>
      </c>
      <c r="O205" s="1"/>
      <c r="P205" s="1"/>
      <c r="Q205" s="231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2">
        <v>53</v>
      </c>
      <c r="B206" s="153">
        <v>42472</v>
      </c>
      <c r="C206" s="153"/>
      <c r="D206" s="154" t="s">
        <v>680</v>
      </c>
      <c r="E206" s="155" t="s">
        <v>578</v>
      </c>
      <c r="F206" s="156">
        <v>130</v>
      </c>
      <c r="G206" s="155"/>
      <c r="H206" s="155">
        <v>150</v>
      </c>
      <c r="I206" s="157" t="s">
        <v>681</v>
      </c>
      <c r="J206" s="158" t="s">
        <v>665</v>
      </c>
      <c r="K206" s="159">
        <f t="shared" si="63"/>
        <v>20</v>
      </c>
      <c r="L206" s="160">
        <f t="shared" si="64"/>
        <v>0.15384615384615385</v>
      </c>
      <c r="M206" s="155" t="s">
        <v>581</v>
      </c>
      <c r="N206" s="161">
        <v>42564</v>
      </c>
      <c r="O206" s="1"/>
      <c r="P206" s="1"/>
      <c r="Q206" s="231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2">
        <v>54</v>
      </c>
      <c r="B207" s="153">
        <v>42473</v>
      </c>
      <c r="C207" s="153"/>
      <c r="D207" s="154" t="s">
        <v>682</v>
      </c>
      <c r="E207" s="155" t="s">
        <v>578</v>
      </c>
      <c r="F207" s="156">
        <v>196</v>
      </c>
      <c r="G207" s="155"/>
      <c r="H207" s="155">
        <v>299</v>
      </c>
      <c r="I207" s="157">
        <v>299</v>
      </c>
      <c r="J207" s="158" t="s">
        <v>665</v>
      </c>
      <c r="K207" s="159">
        <v>103</v>
      </c>
      <c r="L207" s="160">
        <v>0.52551020408163296</v>
      </c>
      <c r="M207" s="155" t="s">
        <v>581</v>
      </c>
      <c r="N207" s="161">
        <v>42620</v>
      </c>
      <c r="O207" s="1"/>
      <c r="P207" s="1"/>
      <c r="Q207" s="231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2">
        <v>55</v>
      </c>
      <c r="B208" s="153">
        <v>42473</v>
      </c>
      <c r="C208" s="153"/>
      <c r="D208" s="154" t="s">
        <v>683</v>
      </c>
      <c r="E208" s="155" t="s">
        <v>578</v>
      </c>
      <c r="F208" s="156">
        <v>88</v>
      </c>
      <c r="G208" s="155"/>
      <c r="H208" s="155">
        <v>103</v>
      </c>
      <c r="I208" s="157">
        <v>103</v>
      </c>
      <c r="J208" s="158" t="s">
        <v>665</v>
      </c>
      <c r="K208" s="159">
        <v>15</v>
      </c>
      <c r="L208" s="160">
        <v>0.170454545454545</v>
      </c>
      <c r="M208" s="155" t="s">
        <v>581</v>
      </c>
      <c r="N208" s="161">
        <v>42530</v>
      </c>
      <c r="O208" s="1"/>
      <c r="P208" s="1"/>
      <c r="Q208" s="231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2">
        <v>56</v>
      </c>
      <c r="B209" s="153">
        <v>42492</v>
      </c>
      <c r="C209" s="153"/>
      <c r="D209" s="154" t="s">
        <v>684</v>
      </c>
      <c r="E209" s="155" t="s">
        <v>578</v>
      </c>
      <c r="F209" s="156">
        <v>127.5</v>
      </c>
      <c r="G209" s="155"/>
      <c r="H209" s="155">
        <v>148</v>
      </c>
      <c r="I209" s="157" t="s">
        <v>685</v>
      </c>
      <c r="J209" s="158" t="s">
        <v>665</v>
      </c>
      <c r="K209" s="159">
        <f t="shared" ref="K209:K213" si="65">H209-F209</f>
        <v>20.5</v>
      </c>
      <c r="L209" s="160">
        <f t="shared" ref="L209:L213" si="66">K209/F209</f>
        <v>0.16078431372549021</v>
      </c>
      <c r="M209" s="155" t="s">
        <v>581</v>
      </c>
      <c r="N209" s="161">
        <v>42564</v>
      </c>
      <c r="O209" s="1"/>
      <c r="P209" s="1"/>
      <c r="Q209" s="231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2">
        <v>57</v>
      </c>
      <c r="B210" s="153">
        <v>42493</v>
      </c>
      <c r="C210" s="153"/>
      <c r="D210" s="154" t="s">
        <v>686</v>
      </c>
      <c r="E210" s="155" t="s">
        <v>578</v>
      </c>
      <c r="F210" s="156">
        <v>675</v>
      </c>
      <c r="G210" s="155"/>
      <c r="H210" s="155">
        <v>815</v>
      </c>
      <c r="I210" s="157" t="s">
        <v>687</v>
      </c>
      <c r="J210" s="158" t="s">
        <v>665</v>
      </c>
      <c r="K210" s="159">
        <f t="shared" si="65"/>
        <v>140</v>
      </c>
      <c r="L210" s="160">
        <f t="shared" si="66"/>
        <v>0.2074074074074074</v>
      </c>
      <c r="M210" s="155" t="s">
        <v>581</v>
      </c>
      <c r="N210" s="161">
        <v>43154</v>
      </c>
      <c r="O210" s="1"/>
      <c r="P210" s="1"/>
      <c r="Q210" s="231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2">
        <v>58</v>
      </c>
      <c r="B211" s="163">
        <v>42522</v>
      </c>
      <c r="C211" s="163"/>
      <c r="D211" s="164" t="s">
        <v>688</v>
      </c>
      <c r="E211" s="165" t="s">
        <v>578</v>
      </c>
      <c r="F211" s="166">
        <v>500</v>
      </c>
      <c r="G211" s="166"/>
      <c r="H211" s="167">
        <v>232.5</v>
      </c>
      <c r="I211" s="167" t="s">
        <v>689</v>
      </c>
      <c r="J211" s="168" t="s">
        <v>690</v>
      </c>
      <c r="K211" s="169">
        <f t="shared" si="65"/>
        <v>-267.5</v>
      </c>
      <c r="L211" s="170">
        <f t="shared" si="66"/>
        <v>-0.53500000000000003</v>
      </c>
      <c r="M211" s="166" t="s">
        <v>591</v>
      </c>
      <c r="N211" s="163">
        <v>43735</v>
      </c>
      <c r="O211" s="1"/>
      <c r="P211" s="1"/>
      <c r="Q211" s="231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2">
        <v>59</v>
      </c>
      <c r="B212" s="153">
        <v>42527</v>
      </c>
      <c r="C212" s="153"/>
      <c r="D212" s="154" t="s">
        <v>532</v>
      </c>
      <c r="E212" s="155" t="s">
        <v>578</v>
      </c>
      <c r="F212" s="156">
        <v>110</v>
      </c>
      <c r="G212" s="155"/>
      <c r="H212" s="155">
        <v>126.5</v>
      </c>
      <c r="I212" s="157">
        <v>125</v>
      </c>
      <c r="J212" s="158" t="s">
        <v>617</v>
      </c>
      <c r="K212" s="159">
        <f t="shared" si="65"/>
        <v>16.5</v>
      </c>
      <c r="L212" s="160">
        <f t="shared" si="66"/>
        <v>0.15</v>
      </c>
      <c r="M212" s="155" t="s">
        <v>581</v>
      </c>
      <c r="N212" s="161">
        <v>42552</v>
      </c>
      <c r="O212" s="1"/>
      <c r="P212" s="1"/>
      <c r="Q212" s="231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2">
        <v>60</v>
      </c>
      <c r="B213" s="153">
        <v>42538</v>
      </c>
      <c r="C213" s="153"/>
      <c r="D213" s="154" t="s">
        <v>691</v>
      </c>
      <c r="E213" s="155" t="s">
        <v>578</v>
      </c>
      <c r="F213" s="156">
        <v>44</v>
      </c>
      <c r="G213" s="155"/>
      <c r="H213" s="155">
        <v>69.5</v>
      </c>
      <c r="I213" s="157">
        <v>69.5</v>
      </c>
      <c r="J213" s="158" t="s">
        <v>692</v>
      </c>
      <c r="K213" s="159">
        <f t="shared" si="65"/>
        <v>25.5</v>
      </c>
      <c r="L213" s="160">
        <f t="shared" si="66"/>
        <v>0.57954545454545459</v>
      </c>
      <c r="M213" s="155" t="s">
        <v>581</v>
      </c>
      <c r="N213" s="161">
        <v>42977</v>
      </c>
      <c r="O213" s="1"/>
      <c r="P213" s="1"/>
      <c r="Q213" s="231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2">
        <v>61</v>
      </c>
      <c r="B214" s="153">
        <v>42549</v>
      </c>
      <c r="C214" s="153"/>
      <c r="D214" s="154" t="s">
        <v>693</v>
      </c>
      <c r="E214" s="155" t="s">
        <v>578</v>
      </c>
      <c r="F214" s="156">
        <v>262.5</v>
      </c>
      <c r="G214" s="155"/>
      <c r="H214" s="155">
        <v>340</v>
      </c>
      <c r="I214" s="157">
        <v>333</v>
      </c>
      <c r="J214" s="158" t="s">
        <v>694</v>
      </c>
      <c r="K214" s="159">
        <v>77.5</v>
      </c>
      <c r="L214" s="160">
        <v>0.29523809523809502</v>
      </c>
      <c r="M214" s="155" t="s">
        <v>581</v>
      </c>
      <c r="N214" s="161">
        <v>43017</v>
      </c>
      <c r="O214" s="1"/>
      <c r="P214" s="1"/>
      <c r="Q214" s="231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2">
        <v>62</v>
      </c>
      <c r="B215" s="153">
        <v>42549</v>
      </c>
      <c r="C215" s="153"/>
      <c r="D215" s="154" t="s">
        <v>695</v>
      </c>
      <c r="E215" s="155" t="s">
        <v>578</v>
      </c>
      <c r="F215" s="156">
        <v>840</v>
      </c>
      <c r="G215" s="155"/>
      <c r="H215" s="155">
        <v>1230</v>
      </c>
      <c r="I215" s="157">
        <v>1230</v>
      </c>
      <c r="J215" s="158" t="s">
        <v>665</v>
      </c>
      <c r="K215" s="159">
        <v>390</v>
      </c>
      <c r="L215" s="160">
        <v>0.46428571428571402</v>
      </c>
      <c r="M215" s="155" t="s">
        <v>581</v>
      </c>
      <c r="N215" s="161">
        <v>42649</v>
      </c>
      <c r="O215" s="1"/>
      <c r="P215" s="1"/>
      <c r="Q215" s="231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75">
        <v>63</v>
      </c>
      <c r="B216" s="176">
        <v>42556</v>
      </c>
      <c r="C216" s="176"/>
      <c r="D216" s="177" t="s">
        <v>696</v>
      </c>
      <c r="E216" s="178" t="s">
        <v>578</v>
      </c>
      <c r="F216" s="178">
        <v>395</v>
      </c>
      <c r="G216" s="179"/>
      <c r="H216" s="179">
        <f>(468.5+342.5)/2</f>
        <v>405.5</v>
      </c>
      <c r="I216" s="179">
        <v>510</v>
      </c>
      <c r="J216" s="180" t="s">
        <v>697</v>
      </c>
      <c r="K216" s="181">
        <f t="shared" ref="K216:K222" si="67">H216-F216</f>
        <v>10.5</v>
      </c>
      <c r="L216" s="182">
        <f t="shared" ref="L216:L222" si="68">K216/F216</f>
        <v>2.6582278481012658E-2</v>
      </c>
      <c r="M216" s="178" t="s">
        <v>598</v>
      </c>
      <c r="N216" s="176">
        <v>43606</v>
      </c>
      <c r="O216" s="1"/>
      <c r="P216" s="1"/>
      <c r="Q216" s="231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62">
        <v>64</v>
      </c>
      <c r="B217" s="163">
        <v>42584</v>
      </c>
      <c r="C217" s="163"/>
      <c r="D217" s="164" t="s">
        <v>698</v>
      </c>
      <c r="E217" s="165" t="s">
        <v>590</v>
      </c>
      <c r="F217" s="166">
        <f>169.5-12.8</f>
        <v>156.69999999999999</v>
      </c>
      <c r="G217" s="166"/>
      <c r="H217" s="167">
        <v>77</v>
      </c>
      <c r="I217" s="167" t="s">
        <v>699</v>
      </c>
      <c r="J217" s="168" t="s">
        <v>700</v>
      </c>
      <c r="K217" s="169">
        <f t="shared" si="67"/>
        <v>-79.699999999999989</v>
      </c>
      <c r="L217" s="170">
        <f t="shared" si="68"/>
        <v>-0.50861518825781749</v>
      </c>
      <c r="M217" s="166" t="s">
        <v>591</v>
      </c>
      <c r="N217" s="163">
        <v>43522</v>
      </c>
      <c r="O217" s="1"/>
      <c r="P217" s="1"/>
      <c r="Q217" s="231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62">
        <v>65</v>
      </c>
      <c r="B218" s="163">
        <v>42586</v>
      </c>
      <c r="C218" s="163"/>
      <c r="D218" s="164" t="s">
        <v>701</v>
      </c>
      <c r="E218" s="165" t="s">
        <v>578</v>
      </c>
      <c r="F218" s="166">
        <v>400</v>
      </c>
      <c r="G218" s="166"/>
      <c r="H218" s="167">
        <v>305</v>
      </c>
      <c r="I218" s="167">
        <v>475</v>
      </c>
      <c r="J218" s="168" t="s">
        <v>702</v>
      </c>
      <c r="K218" s="169">
        <f t="shared" si="67"/>
        <v>-95</v>
      </c>
      <c r="L218" s="170">
        <f t="shared" si="68"/>
        <v>-0.23749999999999999</v>
      </c>
      <c r="M218" s="166" t="s">
        <v>591</v>
      </c>
      <c r="N218" s="163">
        <v>43606</v>
      </c>
      <c r="O218" s="1"/>
      <c r="P218" s="1"/>
      <c r="Q218" s="231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2">
        <v>66</v>
      </c>
      <c r="B219" s="153">
        <v>42593</v>
      </c>
      <c r="C219" s="153"/>
      <c r="D219" s="154" t="s">
        <v>703</v>
      </c>
      <c r="E219" s="155" t="s">
        <v>578</v>
      </c>
      <c r="F219" s="156">
        <v>86.5</v>
      </c>
      <c r="G219" s="155"/>
      <c r="H219" s="155">
        <v>130</v>
      </c>
      <c r="I219" s="157">
        <v>130</v>
      </c>
      <c r="J219" s="158" t="s">
        <v>704</v>
      </c>
      <c r="K219" s="159">
        <f t="shared" si="67"/>
        <v>43.5</v>
      </c>
      <c r="L219" s="160">
        <f t="shared" si="68"/>
        <v>0.50289017341040465</v>
      </c>
      <c r="M219" s="155" t="s">
        <v>581</v>
      </c>
      <c r="N219" s="161">
        <v>43091</v>
      </c>
      <c r="O219" s="1"/>
      <c r="P219" s="1"/>
      <c r="Q219" s="231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2">
        <v>67</v>
      </c>
      <c r="B220" s="163">
        <v>42600</v>
      </c>
      <c r="C220" s="163"/>
      <c r="D220" s="164" t="s">
        <v>122</v>
      </c>
      <c r="E220" s="165" t="s">
        <v>578</v>
      </c>
      <c r="F220" s="166">
        <v>133.5</v>
      </c>
      <c r="G220" s="166"/>
      <c r="H220" s="167">
        <v>126.5</v>
      </c>
      <c r="I220" s="167">
        <v>178</v>
      </c>
      <c r="J220" s="168" t="s">
        <v>705</v>
      </c>
      <c r="K220" s="169">
        <f t="shared" si="67"/>
        <v>-7</v>
      </c>
      <c r="L220" s="170">
        <f t="shared" si="68"/>
        <v>-5.2434456928838954E-2</v>
      </c>
      <c r="M220" s="166" t="s">
        <v>591</v>
      </c>
      <c r="N220" s="163">
        <v>42615</v>
      </c>
      <c r="O220" s="1"/>
      <c r="P220" s="1"/>
      <c r="Q220" s="231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2">
        <v>68</v>
      </c>
      <c r="B221" s="153">
        <v>42613</v>
      </c>
      <c r="C221" s="153"/>
      <c r="D221" s="154" t="s">
        <v>706</v>
      </c>
      <c r="E221" s="155" t="s">
        <v>578</v>
      </c>
      <c r="F221" s="156">
        <v>560</v>
      </c>
      <c r="G221" s="155"/>
      <c r="H221" s="155">
        <v>725</v>
      </c>
      <c r="I221" s="157">
        <v>725</v>
      </c>
      <c r="J221" s="158" t="s">
        <v>611</v>
      </c>
      <c r="K221" s="159">
        <f t="shared" si="67"/>
        <v>165</v>
      </c>
      <c r="L221" s="160">
        <f t="shared" si="68"/>
        <v>0.29464285714285715</v>
      </c>
      <c r="M221" s="155" t="s">
        <v>581</v>
      </c>
      <c r="N221" s="161">
        <v>42456</v>
      </c>
      <c r="O221" s="1"/>
      <c r="P221" s="1"/>
      <c r="Q221" s="231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2">
        <v>69</v>
      </c>
      <c r="B222" s="153">
        <v>42614</v>
      </c>
      <c r="C222" s="153"/>
      <c r="D222" s="154" t="s">
        <v>707</v>
      </c>
      <c r="E222" s="155" t="s">
        <v>578</v>
      </c>
      <c r="F222" s="156">
        <v>160.5</v>
      </c>
      <c r="G222" s="155"/>
      <c r="H222" s="155">
        <v>210</v>
      </c>
      <c r="I222" s="157">
        <v>210</v>
      </c>
      <c r="J222" s="158" t="s">
        <v>611</v>
      </c>
      <c r="K222" s="159">
        <f t="shared" si="67"/>
        <v>49.5</v>
      </c>
      <c r="L222" s="160">
        <f t="shared" si="68"/>
        <v>0.30841121495327101</v>
      </c>
      <c r="M222" s="155" t="s">
        <v>581</v>
      </c>
      <c r="N222" s="161">
        <v>42871</v>
      </c>
      <c r="O222" s="1"/>
      <c r="P222" s="1"/>
      <c r="Q222" s="231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2">
        <v>70</v>
      </c>
      <c r="B223" s="153">
        <v>42646</v>
      </c>
      <c r="C223" s="153"/>
      <c r="D223" s="154" t="s">
        <v>409</v>
      </c>
      <c r="E223" s="155" t="s">
        <v>578</v>
      </c>
      <c r="F223" s="156">
        <v>430</v>
      </c>
      <c r="G223" s="155"/>
      <c r="H223" s="155">
        <v>596</v>
      </c>
      <c r="I223" s="157">
        <v>575</v>
      </c>
      <c r="J223" s="158" t="s">
        <v>708</v>
      </c>
      <c r="K223" s="159">
        <v>166</v>
      </c>
      <c r="L223" s="160">
        <v>0.38604651162790699</v>
      </c>
      <c r="M223" s="155" t="s">
        <v>581</v>
      </c>
      <c r="N223" s="161">
        <v>42769</v>
      </c>
      <c r="O223" s="1"/>
      <c r="P223" s="1"/>
      <c r="Q223" s="231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2">
        <v>71</v>
      </c>
      <c r="B224" s="153">
        <v>42657</v>
      </c>
      <c r="C224" s="153"/>
      <c r="D224" s="154" t="s">
        <v>709</v>
      </c>
      <c r="E224" s="155" t="s">
        <v>578</v>
      </c>
      <c r="F224" s="156">
        <v>280</v>
      </c>
      <c r="G224" s="155"/>
      <c r="H224" s="155">
        <v>345</v>
      </c>
      <c r="I224" s="157">
        <v>345</v>
      </c>
      <c r="J224" s="158" t="s">
        <v>611</v>
      </c>
      <c r="K224" s="159">
        <f t="shared" ref="K224:K229" si="69">H224-F224</f>
        <v>65</v>
      </c>
      <c r="L224" s="160">
        <f t="shared" ref="L224:L225" si="70">K224/F224</f>
        <v>0.23214285714285715</v>
      </c>
      <c r="M224" s="155" t="s">
        <v>581</v>
      </c>
      <c r="N224" s="161">
        <v>42814</v>
      </c>
      <c r="O224" s="1"/>
      <c r="P224" s="1"/>
      <c r="Q224" s="231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2">
        <v>72</v>
      </c>
      <c r="B225" s="153">
        <v>42657</v>
      </c>
      <c r="C225" s="153"/>
      <c r="D225" s="154" t="s">
        <v>710</v>
      </c>
      <c r="E225" s="155" t="s">
        <v>578</v>
      </c>
      <c r="F225" s="156">
        <v>245</v>
      </c>
      <c r="G225" s="155"/>
      <c r="H225" s="155">
        <v>325.5</v>
      </c>
      <c r="I225" s="157">
        <v>330</v>
      </c>
      <c r="J225" s="158" t="s">
        <v>711</v>
      </c>
      <c r="K225" s="159">
        <f t="shared" si="69"/>
        <v>80.5</v>
      </c>
      <c r="L225" s="160">
        <f t="shared" si="70"/>
        <v>0.32857142857142857</v>
      </c>
      <c r="M225" s="155" t="s">
        <v>581</v>
      </c>
      <c r="N225" s="161">
        <v>42769</v>
      </c>
      <c r="O225" s="1"/>
      <c r="P225" s="1"/>
      <c r="Q225" s="231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2">
        <v>73</v>
      </c>
      <c r="B226" s="153">
        <v>42660</v>
      </c>
      <c r="C226" s="153"/>
      <c r="D226" s="154" t="s">
        <v>712</v>
      </c>
      <c r="E226" s="155" t="s">
        <v>578</v>
      </c>
      <c r="F226" s="156">
        <v>125</v>
      </c>
      <c r="G226" s="155"/>
      <c r="H226" s="155">
        <v>160</v>
      </c>
      <c r="I226" s="157">
        <v>160</v>
      </c>
      <c r="J226" s="158" t="s">
        <v>665</v>
      </c>
      <c r="K226" s="159">
        <f t="shared" si="69"/>
        <v>35</v>
      </c>
      <c r="L226" s="160">
        <v>0.28000000000000003</v>
      </c>
      <c r="M226" s="155" t="s">
        <v>581</v>
      </c>
      <c r="N226" s="161">
        <v>42803</v>
      </c>
      <c r="O226" s="1"/>
      <c r="P226" s="1"/>
      <c r="Q226" s="231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2">
        <v>74</v>
      </c>
      <c r="B227" s="153">
        <v>42660</v>
      </c>
      <c r="C227" s="153"/>
      <c r="D227" s="154" t="s">
        <v>713</v>
      </c>
      <c r="E227" s="155" t="s">
        <v>578</v>
      </c>
      <c r="F227" s="156">
        <v>114</v>
      </c>
      <c r="G227" s="155"/>
      <c r="H227" s="155">
        <v>145</v>
      </c>
      <c r="I227" s="157">
        <v>145</v>
      </c>
      <c r="J227" s="158" t="s">
        <v>665</v>
      </c>
      <c r="K227" s="159">
        <f t="shared" si="69"/>
        <v>31</v>
      </c>
      <c r="L227" s="160">
        <f t="shared" ref="L227:L229" si="71">K227/F227</f>
        <v>0.27192982456140352</v>
      </c>
      <c r="M227" s="155" t="s">
        <v>581</v>
      </c>
      <c r="N227" s="161">
        <v>42859</v>
      </c>
      <c r="O227" s="1"/>
      <c r="P227" s="1"/>
      <c r="Q227" s="231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2">
        <v>75</v>
      </c>
      <c r="B228" s="153">
        <v>42660</v>
      </c>
      <c r="C228" s="153"/>
      <c r="D228" s="154" t="s">
        <v>714</v>
      </c>
      <c r="E228" s="155" t="s">
        <v>578</v>
      </c>
      <c r="F228" s="156">
        <v>212</v>
      </c>
      <c r="G228" s="155"/>
      <c r="H228" s="155">
        <v>280</v>
      </c>
      <c r="I228" s="157">
        <v>276</v>
      </c>
      <c r="J228" s="158" t="s">
        <v>715</v>
      </c>
      <c r="K228" s="159">
        <f t="shared" si="69"/>
        <v>68</v>
      </c>
      <c r="L228" s="160">
        <f t="shared" si="71"/>
        <v>0.32075471698113206</v>
      </c>
      <c r="M228" s="155" t="s">
        <v>581</v>
      </c>
      <c r="N228" s="161">
        <v>42858</v>
      </c>
      <c r="O228" s="1"/>
      <c r="P228" s="1"/>
      <c r="Q228" s="231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2">
        <v>76</v>
      </c>
      <c r="B229" s="153">
        <v>42678</v>
      </c>
      <c r="C229" s="153"/>
      <c r="D229" s="154" t="s">
        <v>456</v>
      </c>
      <c r="E229" s="155" t="s">
        <v>578</v>
      </c>
      <c r="F229" s="156">
        <v>155</v>
      </c>
      <c r="G229" s="155"/>
      <c r="H229" s="155">
        <v>210</v>
      </c>
      <c r="I229" s="157">
        <v>210</v>
      </c>
      <c r="J229" s="158" t="s">
        <v>716</v>
      </c>
      <c r="K229" s="159">
        <f t="shared" si="69"/>
        <v>55</v>
      </c>
      <c r="L229" s="160">
        <f t="shared" si="71"/>
        <v>0.35483870967741937</v>
      </c>
      <c r="M229" s="155" t="s">
        <v>581</v>
      </c>
      <c r="N229" s="161">
        <v>42944</v>
      </c>
      <c r="O229" s="1"/>
      <c r="P229" s="1"/>
      <c r="Q229" s="231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62">
        <v>77</v>
      </c>
      <c r="B230" s="163">
        <v>42710</v>
      </c>
      <c r="C230" s="163"/>
      <c r="D230" s="164" t="s">
        <v>717</v>
      </c>
      <c r="E230" s="165" t="s">
        <v>578</v>
      </c>
      <c r="F230" s="166">
        <v>150.5</v>
      </c>
      <c r="G230" s="166"/>
      <c r="H230" s="167">
        <v>72.5</v>
      </c>
      <c r="I230" s="167">
        <v>174</v>
      </c>
      <c r="J230" s="168" t="s">
        <v>718</v>
      </c>
      <c r="K230" s="169">
        <v>-78</v>
      </c>
      <c r="L230" s="170">
        <v>-0.51827242524916906</v>
      </c>
      <c r="M230" s="166" t="s">
        <v>591</v>
      </c>
      <c r="N230" s="163">
        <v>43333</v>
      </c>
      <c r="O230" s="1"/>
      <c r="P230" s="1"/>
      <c r="Q230" s="231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2">
        <v>78</v>
      </c>
      <c r="B231" s="153">
        <v>42712</v>
      </c>
      <c r="C231" s="153"/>
      <c r="D231" s="154" t="s">
        <v>719</v>
      </c>
      <c r="E231" s="155" t="s">
        <v>578</v>
      </c>
      <c r="F231" s="156">
        <v>380</v>
      </c>
      <c r="G231" s="155"/>
      <c r="H231" s="155">
        <v>478</v>
      </c>
      <c r="I231" s="157">
        <v>468</v>
      </c>
      <c r="J231" s="158" t="s">
        <v>665</v>
      </c>
      <c r="K231" s="159">
        <f t="shared" ref="K231:K233" si="72">H231-F231</f>
        <v>98</v>
      </c>
      <c r="L231" s="160">
        <f t="shared" ref="L231:L233" si="73">K231/F231</f>
        <v>0.25789473684210529</v>
      </c>
      <c r="M231" s="155" t="s">
        <v>581</v>
      </c>
      <c r="N231" s="161">
        <v>43025</v>
      </c>
      <c r="O231" s="1"/>
      <c r="P231" s="1"/>
      <c r="Q231" s="231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2">
        <v>79</v>
      </c>
      <c r="B232" s="153">
        <v>42734</v>
      </c>
      <c r="C232" s="153"/>
      <c r="D232" s="154" t="s">
        <v>121</v>
      </c>
      <c r="E232" s="155" t="s">
        <v>578</v>
      </c>
      <c r="F232" s="156">
        <v>305</v>
      </c>
      <c r="G232" s="155"/>
      <c r="H232" s="155">
        <v>375</v>
      </c>
      <c r="I232" s="157">
        <v>375</v>
      </c>
      <c r="J232" s="158" t="s">
        <v>665</v>
      </c>
      <c r="K232" s="159">
        <f t="shared" si="72"/>
        <v>70</v>
      </c>
      <c r="L232" s="160">
        <f t="shared" si="73"/>
        <v>0.22950819672131148</v>
      </c>
      <c r="M232" s="155" t="s">
        <v>581</v>
      </c>
      <c r="N232" s="161">
        <v>42768</v>
      </c>
      <c r="O232" s="1"/>
      <c r="P232" s="1"/>
      <c r="Q232" s="231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2">
        <v>80</v>
      </c>
      <c r="B233" s="153">
        <v>42739</v>
      </c>
      <c r="C233" s="153"/>
      <c r="D233" s="154" t="s">
        <v>104</v>
      </c>
      <c r="E233" s="155" t="s">
        <v>578</v>
      </c>
      <c r="F233" s="156">
        <v>99.5</v>
      </c>
      <c r="G233" s="155"/>
      <c r="H233" s="155">
        <v>158</v>
      </c>
      <c r="I233" s="157">
        <v>158</v>
      </c>
      <c r="J233" s="158" t="s">
        <v>665</v>
      </c>
      <c r="K233" s="159">
        <f t="shared" si="72"/>
        <v>58.5</v>
      </c>
      <c r="L233" s="160">
        <f t="shared" si="73"/>
        <v>0.5879396984924623</v>
      </c>
      <c r="M233" s="155" t="s">
        <v>581</v>
      </c>
      <c r="N233" s="161">
        <v>42898</v>
      </c>
      <c r="O233" s="1"/>
      <c r="P233" s="1"/>
      <c r="Q233" s="231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2">
        <v>81</v>
      </c>
      <c r="B234" s="153">
        <v>42739</v>
      </c>
      <c r="C234" s="153"/>
      <c r="D234" s="154" t="s">
        <v>104</v>
      </c>
      <c r="E234" s="155" t="s">
        <v>578</v>
      </c>
      <c r="F234" s="156">
        <v>99.5</v>
      </c>
      <c r="G234" s="155"/>
      <c r="H234" s="155">
        <v>158</v>
      </c>
      <c r="I234" s="157">
        <v>158</v>
      </c>
      <c r="J234" s="158" t="s">
        <v>665</v>
      </c>
      <c r="K234" s="159">
        <v>58.5</v>
      </c>
      <c r="L234" s="160">
        <v>0.58793969849246197</v>
      </c>
      <c r="M234" s="155" t="s">
        <v>581</v>
      </c>
      <c r="N234" s="161">
        <v>42898</v>
      </c>
      <c r="O234" s="1"/>
      <c r="P234" s="1"/>
      <c r="Q234" s="231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2">
        <v>82</v>
      </c>
      <c r="B235" s="153">
        <v>42786</v>
      </c>
      <c r="C235" s="153"/>
      <c r="D235" s="154" t="s">
        <v>210</v>
      </c>
      <c r="E235" s="155" t="s">
        <v>578</v>
      </c>
      <c r="F235" s="156">
        <v>140.5</v>
      </c>
      <c r="G235" s="155"/>
      <c r="H235" s="155">
        <v>220</v>
      </c>
      <c r="I235" s="157">
        <v>220</v>
      </c>
      <c r="J235" s="158" t="s">
        <v>665</v>
      </c>
      <c r="K235" s="159">
        <f>H235-F235</f>
        <v>79.5</v>
      </c>
      <c r="L235" s="160">
        <f>K235/F235</f>
        <v>0.5658362989323843</v>
      </c>
      <c r="M235" s="155" t="s">
        <v>581</v>
      </c>
      <c r="N235" s="161">
        <v>42864</v>
      </c>
      <c r="O235" s="1"/>
      <c r="P235" s="1"/>
      <c r="Q235" s="231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2">
        <v>83</v>
      </c>
      <c r="B236" s="153">
        <v>42786</v>
      </c>
      <c r="C236" s="153"/>
      <c r="D236" s="154" t="s">
        <v>720</v>
      </c>
      <c r="E236" s="155" t="s">
        <v>578</v>
      </c>
      <c r="F236" s="156">
        <v>202.5</v>
      </c>
      <c r="G236" s="155"/>
      <c r="H236" s="155">
        <v>234</v>
      </c>
      <c r="I236" s="157">
        <v>234</v>
      </c>
      <c r="J236" s="158" t="s">
        <v>665</v>
      </c>
      <c r="K236" s="159">
        <v>31.5</v>
      </c>
      <c r="L236" s="160">
        <v>0.155555555555556</v>
      </c>
      <c r="M236" s="155" t="s">
        <v>581</v>
      </c>
      <c r="N236" s="161">
        <v>42836</v>
      </c>
      <c r="O236" s="1"/>
      <c r="P236" s="1"/>
      <c r="Q236" s="231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2">
        <v>84</v>
      </c>
      <c r="B237" s="153">
        <v>42818</v>
      </c>
      <c r="C237" s="153"/>
      <c r="D237" s="154" t="s">
        <v>721</v>
      </c>
      <c r="E237" s="155" t="s">
        <v>578</v>
      </c>
      <c r="F237" s="156">
        <v>300.5</v>
      </c>
      <c r="G237" s="155"/>
      <c r="H237" s="155">
        <v>417.5</v>
      </c>
      <c r="I237" s="157">
        <v>420</v>
      </c>
      <c r="J237" s="158" t="s">
        <v>722</v>
      </c>
      <c r="K237" s="159">
        <f>H237-F237</f>
        <v>117</v>
      </c>
      <c r="L237" s="160">
        <f>K237/F237</f>
        <v>0.38935108153078202</v>
      </c>
      <c r="M237" s="155" t="s">
        <v>581</v>
      </c>
      <c r="N237" s="161">
        <v>43070</v>
      </c>
      <c r="O237" s="1"/>
      <c r="P237" s="1"/>
      <c r="Q237" s="231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2">
        <v>85</v>
      </c>
      <c r="B238" s="153">
        <v>42818</v>
      </c>
      <c r="C238" s="153"/>
      <c r="D238" s="154" t="s">
        <v>695</v>
      </c>
      <c r="E238" s="155" t="s">
        <v>578</v>
      </c>
      <c r="F238" s="156">
        <v>850</v>
      </c>
      <c r="G238" s="155"/>
      <c r="H238" s="155">
        <v>1042.5</v>
      </c>
      <c r="I238" s="157">
        <v>1023</v>
      </c>
      <c r="J238" s="158" t="s">
        <v>723</v>
      </c>
      <c r="K238" s="159">
        <v>192.5</v>
      </c>
      <c r="L238" s="160">
        <v>0.22647058823529401</v>
      </c>
      <c r="M238" s="155" t="s">
        <v>581</v>
      </c>
      <c r="N238" s="161">
        <v>42830</v>
      </c>
      <c r="O238" s="1"/>
      <c r="P238" s="1"/>
      <c r="Q238" s="231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2">
        <v>86</v>
      </c>
      <c r="B239" s="153">
        <v>42830</v>
      </c>
      <c r="C239" s="153"/>
      <c r="D239" s="154" t="s">
        <v>487</v>
      </c>
      <c r="E239" s="155" t="s">
        <v>578</v>
      </c>
      <c r="F239" s="156">
        <v>785</v>
      </c>
      <c r="G239" s="155"/>
      <c r="H239" s="155">
        <v>930</v>
      </c>
      <c r="I239" s="157">
        <v>920</v>
      </c>
      <c r="J239" s="158" t="s">
        <v>724</v>
      </c>
      <c r="K239" s="159">
        <f>H239-F239</f>
        <v>145</v>
      </c>
      <c r="L239" s="160">
        <f>K239/F239</f>
        <v>0.18471337579617833</v>
      </c>
      <c r="M239" s="155" t="s">
        <v>581</v>
      </c>
      <c r="N239" s="161">
        <v>42976</v>
      </c>
      <c r="O239" s="1"/>
      <c r="P239" s="1"/>
      <c r="Q239" s="231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62">
        <v>87</v>
      </c>
      <c r="B240" s="163">
        <v>42831</v>
      </c>
      <c r="C240" s="163"/>
      <c r="D240" s="164" t="s">
        <v>725</v>
      </c>
      <c r="E240" s="165" t="s">
        <v>578</v>
      </c>
      <c r="F240" s="166">
        <v>40</v>
      </c>
      <c r="G240" s="166"/>
      <c r="H240" s="167">
        <v>13.1</v>
      </c>
      <c r="I240" s="167">
        <v>60</v>
      </c>
      <c r="J240" s="168" t="s">
        <v>726</v>
      </c>
      <c r="K240" s="169">
        <v>-26.9</v>
      </c>
      <c r="L240" s="170">
        <v>-0.67249999999999999</v>
      </c>
      <c r="M240" s="166" t="s">
        <v>591</v>
      </c>
      <c r="N240" s="163">
        <v>43138</v>
      </c>
      <c r="O240" s="1"/>
      <c r="P240" s="1"/>
      <c r="Q240" s="231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2">
        <v>88</v>
      </c>
      <c r="B241" s="153">
        <v>42837</v>
      </c>
      <c r="C241" s="153"/>
      <c r="D241" s="154" t="s">
        <v>102</v>
      </c>
      <c r="E241" s="155" t="s">
        <v>578</v>
      </c>
      <c r="F241" s="156">
        <v>289.5</v>
      </c>
      <c r="G241" s="155"/>
      <c r="H241" s="155">
        <v>354</v>
      </c>
      <c r="I241" s="157">
        <v>360</v>
      </c>
      <c r="J241" s="158" t="s">
        <v>727</v>
      </c>
      <c r="K241" s="159">
        <f t="shared" ref="K241:K249" si="74">H241-F241</f>
        <v>64.5</v>
      </c>
      <c r="L241" s="160">
        <f t="shared" ref="L241:L249" si="75">K241/F241</f>
        <v>0.22279792746113988</v>
      </c>
      <c r="M241" s="155" t="s">
        <v>581</v>
      </c>
      <c r="N241" s="161">
        <v>43040</v>
      </c>
      <c r="O241" s="1"/>
      <c r="P241" s="1"/>
      <c r="Q241" s="231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2">
        <v>89</v>
      </c>
      <c r="B242" s="153">
        <v>42845</v>
      </c>
      <c r="C242" s="153"/>
      <c r="D242" s="154" t="s">
        <v>428</v>
      </c>
      <c r="E242" s="155" t="s">
        <v>578</v>
      </c>
      <c r="F242" s="156">
        <v>700</v>
      </c>
      <c r="G242" s="155"/>
      <c r="H242" s="155">
        <v>840</v>
      </c>
      <c r="I242" s="157">
        <v>840</v>
      </c>
      <c r="J242" s="158" t="s">
        <v>728</v>
      </c>
      <c r="K242" s="159">
        <f t="shared" si="74"/>
        <v>140</v>
      </c>
      <c r="L242" s="160">
        <f t="shared" si="75"/>
        <v>0.2</v>
      </c>
      <c r="M242" s="155" t="s">
        <v>581</v>
      </c>
      <c r="N242" s="161">
        <v>42893</v>
      </c>
      <c r="O242" s="1"/>
      <c r="P242" s="1"/>
      <c r="Q242" s="231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2">
        <v>90</v>
      </c>
      <c r="B243" s="153">
        <v>42887</v>
      </c>
      <c r="C243" s="153"/>
      <c r="D243" s="154" t="s">
        <v>729</v>
      </c>
      <c r="E243" s="155" t="s">
        <v>578</v>
      </c>
      <c r="F243" s="156">
        <v>130</v>
      </c>
      <c r="G243" s="155"/>
      <c r="H243" s="155">
        <v>144.25</v>
      </c>
      <c r="I243" s="157">
        <v>170</v>
      </c>
      <c r="J243" s="158" t="s">
        <v>730</v>
      </c>
      <c r="K243" s="159">
        <f t="shared" si="74"/>
        <v>14.25</v>
      </c>
      <c r="L243" s="160">
        <f t="shared" si="75"/>
        <v>0.10961538461538461</v>
      </c>
      <c r="M243" s="155" t="s">
        <v>581</v>
      </c>
      <c r="N243" s="161">
        <v>43675</v>
      </c>
      <c r="O243" s="1"/>
      <c r="P243" s="1"/>
      <c r="Q243" s="231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2">
        <v>91</v>
      </c>
      <c r="B244" s="153">
        <v>42901</v>
      </c>
      <c r="C244" s="153"/>
      <c r="D244" s="154" t="s">
        <v>731</v>
      </c>
      <c r="E244" s="155" t="s">
        <v>578</v>
      </c>
      <c r="F244" s="156">
        <v>214.5</v>
      </c>
      <c r="G244" s="155"/>
      <c r="H244" s="155">
        <v>262</v>
      </c>
      <c r="I244" s="157">
        <v>262</v>
      </c>
      <c r="J244" s="158" t="s">
        <v>600</v>
      </c>
      <c r="K244" s="159">
        <f t="shared" si="74"/>
        <v>47.5</v>
      </c>
      <c r="L244" s="160">
        <f t="shared" si="75"/>
        <v>0.22144522144522144</v>
      </c>
      <c r="M244" s="155" t="s">
        <v>581</v>
      </c>
      <c r="N244" s="161">
        <v>42977</v>
      </c>
      <c r="O244" s="1"/>
      <c r="P244" s="1"/>
      <c r="Q244" s="231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3">
        <v>92</v>
      </c>
      <c r="B245" s="184">
        <v>42933</v>
      </c>
      <c r="C245" s="184"/>
      <c r="D245" s="185" t="s">
        <v>732</v>
      </c>
      <c r="E245" s="186" t="s">
        <v>578</v>
      </c>
      <c r="F245" s="187">
        <v>370</v>
      </c>
      <c r="G245" s="186"/>
      <c r="H245" s="186">
        <v>447.5</v>
      </c>
      <c r="I245" s="188">
        <v>450</v>
      </c>
      <c r="J245" s="189" t="s">
        <v>665</v>
      </c>
      <c r="K245" s="159">
        <f t="shared" si="74"/>
        <v>77.5</v>
      </c>
      <c r="L245" s="190">
        <f t="shared" si="75"/>
        <v>0.20945945945945946</v>
      </c>
      <c r="M245" s="186" t="s">
        <v>581</v>
      </c>
      <c r="N245" s="191">
        <v>43035</v>
      </c>
      <c r="O245" s="1"/>
      <c r="P245" s="1"/>
      <c r="Q245" s="231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3">
        <v>93</v>
      </c>
      <c r="B246" s="184">
        <v>42943</v>
      </c>
      <c r="C246" s="184"/>
      <c r="D246" s="185" t="s">
        <v>208</v>
      </c>
      <c r="E246" s="186" t="s">
        <v>578</v>
      </c>
      <c r="F246" s="187">
        <v>657.5</v>
      </c>
      <c r="G246" s="186"/>
      <c r="H246" s="186">
        <v>825</v>
      </c>
      <c r="I246" s="188">
        <v>820</v>
      </c>
      <c r="J246" s="189" t="s">
        <v>665</v>
      </c>
      <c r="K246" s="159">
        <f t="shared" si="74"/>
        <v>167.5</v>
      </c>
      <c r="L246" s="190">
        <f t="shared" si="75"/>
        <v>0.25475285171102663</v>
      </c>
      <c r="M246" s="186" t="s">
        <v>581</v>
      </c>
      <c r="N246" s="191">
        <v>43090</v>
      </c>
      <c r="O246" s="1"/>
      <c r="P246" s="1"/>
      <c r="Q246" s="231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2">
        <v>94</v>
      </c>
      <c r="B247" s="153">
        <v>42964</v>
      </c>
      <c r="C247" s="153"/>
      <c r="D247" s="154" t="s">
        <v>382</v>
      </c>
      <c r="E247" s="155" t="s">
        <v>578</v>
      </c>
      <c r="F247" s="156">
        <v>605</v>
      </c>
      <c r="G247" s="155"/>
      <c r="H247" s="155">
        <v>750</v>
      </c>
      <c r="I247" s="157">
        <v>750</v>
      </c>
      <c r="J247" s="158" t="s">
        <v>724</v>
      </c>
      <c r="K247" s="159">
        <f t="shared" si="74"/>
        <v>145</v>
      </c>
      <c r="L247" s="160">
        <f t="shared" si="75"/>
        <v>0.23966942148760331</v>
      </c>
      <c r="M247" s="155" t="s">
        <v>581</v>
      </c>
      <c r="N247" s="161">
        <v>43027</v>
      </c>
      <c r="O247" s="1"/>
      <c r="P247" s="1"/>
      <c r="Q247" s="231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62">
        <v>95</v>
      </c>
      <c r="B248" s="163">
        <v>42979</v>
      </c>
      <c r="C248" s="163"/>
      <c r="D248" s="171" t="s">
        <v>733</v>
      </c>
      <c r="E248" s="166" t="s">
        <v>578</v>
      </c>
      <c r="F248" s="166">
        <v>255</v>
      </c>
      <c r="G248" s="167"/>
      <c r="H248" s="167">
        <v>217.25</v>
      </c>
      <c r="I248" s="167">
        <v>320</v>
      </c>
      <c r="J248" s="168" t="s">
        <v>734</v>
      </c>
      <c r="K248" s="169">
        <f t="shared" si="74"/>
        <v>-37.75</v>
      </c>
      <c r="L248" s="172">
        <f t="shared" si="75"/>
        <v>-0.14803921568627451</v>
      </c>
      <c r="M248" s="166" t="s">
        <v>591</v>
      </c>
      <c r="N248" s="163">
        <v>43661</v>
      </c>
      <c r="O248" s="1"/>
      <c r="P248" s="1"/>
      <c r="Q248" s="231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2">
        <v>96</v>
      </c>
      <c r="B249" s="153">
        <v>42997</v>
      </c>
      <c r="C249" s="153"/>
      <c r="D249" s="154" t="s">
        <v>735</v>
      </c>
      <c r="E249" s="155" t="s">
        <v>578</v>
      </c>
      <c r="F249" s="156">
        <v>215</v>
      </c>
      <c r="G249" s="155"/>
      <c r="H249" s="155">
        <v>258</v>
      </c>
      <c r="I249" s="157">
        <v>258</v>
      </c>
      <c r="J249" s="158" t="s">
        <v>665</v>
      </c>
      <c r="K249" s="159">
        <f t="shared" si="74"/>
        <v>43</v>
      </c>
      <c r="L249" s="160">
        <f t="shared" si="75"/>
        <v>0.2</v>
      </c>
      <c r="M249" s="155" t="s">
        <v>581</v>
      </c>
      <c r="N249" s="161">
        <v>43040</v>
      </c>
      <c r="O249" s="1"/>
      <c r="P249" s="1"/>
      <c r="Q249" s="231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2">
        <v>97</v>
      </c>
      <c r="B250" s="153">
        <v>42997</v>
      </c>
      <c r="C250" s="153"/>
      <c r="D250" s="154" t="s">
        <v>735</v>
      </c>
      <c r="E250" s="155" t="s">
        <v>578</v>
      </c>
      <c r="F250" s="156">
        <v>215</v>
      </c>
      <c r="G250" s="155"/>
      <c r="H250" s="155">
        <v>258</v>
      </c>
      <c r="I250" s="157">
        <v>258</v>
      </c>
      <c r="J250" s="189" t="s">
        <v>665</v>
      </c>
      <c r="K250" s="159">
        <v>43</v>
      </c>
      <c r="L250" s="160">
        <v>0.2</v>
      </c>
      <c r="M250" s="155" t="s">
        <v>581</v>
      </c>
      <c r="N250" s="161">
        <v>43040</v>
      </c>
      <c r="O250" s="1"/>
      <c r="P250" s="1"/>
      <c r="Q250" s="231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3">
        <v>98</v>
      </c>
      <c r="B251" s="184">
        <v>42998</v>
      </c>
      <c r="C251" s="184"/>
      <c r="D251" s="185" t="s">
        <v>736</v>
      </c>
      <c r="E251" s="186" t="s">
        <v>578</v>
      </c>
      <c r="F251" s="156">
        <v>75</v>
      </c>
      <c r="G251" s="186"/>
      <c r="H251" s="186">
        <v>90</v>
      </c>
      <c r="I251" s="188">
        <v>90</v>
      </c>
      <c r="J251" s="158" t="s">
        <v>737</v>
      </c>
      <c r="K251" s="159">
        <f t="shared" ref="K251:K256" si="76">H251-F251</f>
        <v>15</v>
      </c>
      <c r="L251" s="160">
        <f t="shared" ref="L251:L256" si="77">K251/F251</f>
        <v>0.2</v>
      </c>
      <c r="M251" s="155" t="s">
        <v>581</v>
      </c>
      <c r="N251" s="161">
        <v>43019</v>
      </c>
      <c r="O251" s="1"/>
      <c r="P251" s="1"/>
      <c r="Q251" s="231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3">
        <v>99</v>
      </c>
      <c r="B252" s="184">
        <v>43011</v>
      </c>
      <c r="C252" s="184"/>
      <c r="D252" s="185" t="s">
        <v>738</v>
      </c>
      <c r="E252" s="186" t="s">
        <v>578</v>
      </c>
      <c r="F252" s="187">
        <v>315</v>
      </c>
      <c r="G252" s="186"/>
      <c r="H252" s="186">
        <v>392</v>
      </c>
      <c r="I252" s="188">
        <v>384</v>
      </c>
      <c r="J252" s="189" t="s">
        <v>739</v>
      </c>
      <c r="K252" s="159">
        <f t="shared" si="76"/>
        <v>77</v>
      </c>
      <c r="L252" s="190">
        <f t="shared" si="77"/>
        <v>0.24444444444444444</v>
      </c>
      <c r="M252" s="186" t="s">
        <v>581</v>
      </c>
      <c r="N252" s="191">
        <v>43017</v>
      </c>
      <c r="O252" s="1"/>
      <c r="P252" s="1"/>
      <c r="Q252" s="231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3">
        <v>100</v>
      </c>
      <c r="B253" s="184">
        <v>43013</v>
      </c>
      <c r="C253" s="184"/>
      <c r="D253" s="185" t="s">
        <v>460</v>
      </c>
      <c r="E253" s="186" t="s">
        <v>578</v>
      </c>
      <c r="F253" s="187">
        <v>145</v>
      </c>
      <c r="G253" s="186"/>
      <c r="H253" s="186">
        <v>179</v>
      </c>
      <c r="I253" s="188">
        <v>180</v>
      </c>
      <c r="J253" s="189" t="s">
        <v>740</v>
      </c>
      <c r="K253" s="159">
        <f t="shared" si="76"/>
        <v>34</v>
      </c>
      <c r="L253" s="190">
        <f t="shared" si="77"/>
        <v>0.23448275862068965</v>
      </c>
      <c r="M253" s="186" t="s">
        <v>581</v>
      </c>
      <c r="N253" s="191">
        <v>43025</v>
      </c>
      <c r="O253" s="1"/>
      <c r="P253" s="1"/>
      <c r="Q253" s="231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3">
        <v>101</v>
      </c>
      <c r="B254" s="184">
        <v>43014</v>
      </c>
      <c r="C254" s="184"/>
      <c r="D254" s="185" t="s">
        <v>357</v>
      </c>
      <c r="E254" s="186" t="s">
        <v>578</v>
      </c>
      <c r="F254" s="187">
        <v>256</v>
      </c>
      <c r="G254" s="186"/>
      <c r="H254" s="186">
        <v>323</v>
      </c>
      <c r="I254" s="188">
        <v>320</v>
      </c>
      <c r="J254" s="189" t="s">
        <v>665</v>
      </c>
      <c r="K254" s="159">
        <f t="shared" si="76"/>
        <v>67</v>
      </c>
      <c r="L254" s="190">
        <f t="shared" si="77"/>
        <v>0.26171875</v>
      </c>
      <c r="M254" s="186" t="s">
        <v>581</v>
      </c>
      <c r="N254" s="191">
        <v>43067</v>
      </c>
      <c r="O254" s="1"/>
      <c r="P254" s="1"/>
      <c r="Q254" s="231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3">
        <v>102</v>
      </c>
      <c r="B255" s="184">
        <v>43017</v>
      </c>
      <c r="C255" s="184"/>
      <c r="D255" s="185" t="s">
        <v>371</v>
      </c>
      <c r="E255" s="186" t="s">
        <v>578</v>
      </c>
      <c r="F255" s="187">
        <v>137.5</v>
      </c>
      <c r="G255" s="186"/>
      <c r="H255" s="186">
        <v>184</v>
      </c>
      <c r="I255" s="188">
        <v>183</v>
      </c>
      <c r="J255" s="189" t="s">
        <v>741</v>
      </c>
      <c r="K255" s="159">
        <f t="shared" si="76"/>
        <v>46.5</v>
      </c>
      <c r="L255" s="190">
        <f t="shared" si="77"/>
        <v>0.33818181818181819</v>
      </c>
      <c r="M255" s="186" t="s">
        <v>581</v>
      </c>
      <c r="N255" s="191">
        <v>43108</v>
      </c>
      <c r="O255" s="1"/>
      <c r="P255" s="1"/>
      <c r="Q255" s="231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3">
        <v>103</v>
      </c>
      <c r="B256" s="184">
        <v>43018</v>
      </c>
      <c r="C256" s="184"/>
      <c r="D256" s="185" t="s">
        <v>742</v>
      </c>
      <c r="E256" s="186" t="s">
        <v>578</v>
      </c>
      <c r="F256" s="187">
        <v>125.5</v>
      </c>
      <c r="G256" s="186"/>
      <c r="H256" s="186">
        <v>158</v>
      </c>
      <c r="I256" s="188">
        <v>155</v>
      </c>
      <c r="J256" s="189" t="s">
        <v>743</v>
      </c>
      <c r="K256" s="159">
        <f t="shared" si="76"/>
        <v>32.5</v>
      </c>
      <c r="L256" s="190">
        <f t="shared" si="77"/>
        <v>0.25896414342629481</v>
      </c>
      <c r="M256" s="186" t="s">
        <v>581</v>
      </c>
      <c r="N256" s="191">
        <v>43067</v>
      </c>
      <c r="O256" s="1"/>
      <c r="P256" s="1"/>
      <c r="Q256" s="231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3">
        <v>104</v>
      </c>
      <c r="B257" s="184">
        <v>43018</v>
      </c>
      <c r="C257" s="184"/>
      <c r="D257" s="185" t="s">
        <v>744</v>
      </c>
      <c r="E257" s="186" t="s">
        <v>578</v>
      </c>
      <c r="F257" s="187">
        <v>895</v>
      </c>
      <c r="G257" s="186"/>
      <c r="H257" s="186">
        <v>1122.5</v>
      </c>
      <c r="I257" s="188">
        <v>1078</v>
      </c>
      <c r="J257" s="189" t="s">
        <v>745</v>
      </c>
      <c r="K257" s="159">
        <v>227.5</v>
      </c>
      <c r="L257" s="190">
        <v>0.25418994413407803</v>
      </c>
      <c r="M257" s="186" t="s">
        <v>581</v>
      </c>
      <c r="N257" s="191">
        <v>43117</v>
      </c>
      <c r="O257" s="1"/>
      <c r="P257" s="1"/>
      <c r="Q257" s="231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3">
        <v>105</v>
      </c>
      <c r="B258" s="184">
        <v>43020</v>
      </c>
      <c r="C258" s="184"/>
      <c r="D258" s="185" t="s">
        <v>366</v>
      </c>
      <c r="E258" s="186" t="s">
        <v>578</v>
      </c>
      <c r="F258" s="187">
        <v>525</v>
      </c>
      <c r="G258" s="186"/>
      <c r="H258" s="186">
        <v>629</v>
      </c>
      <c r="I258" s="188">
        <v>629</v>
      </c>
      <c r="J258" s="189" t="s">
        <v>665</v>
      </c>
      <c r="K258" s="159">
        <v>104</v>
      </c>
      <c r="L258" s="190">
        <v>0.19809523809523799</v>
      </c>
      <c r="M258" s="186" t="s">
        <v>581</v>
      </c>
      <c r="N258" s="191">
        <v>43119</v>
      </c>
      <c r="O258" s="1"/>
      <c r="P258" s="1"/>
      <c r="Q258" s="231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3">
        <v>106</v>
      </c>
      <c r="B259" s="184">
        <v>43046</v>
      </c>
      <c r="C259" s="184"/>
      <c r="D259" s="185" t="s">
        <v>404</v>
      </c>
      <c r="E259" s="186" t="s">
        <v>578</v>
      </c>
      <c r="F259" s="187">
        <v>740</v>
      </c>
      <c r="G259" s="186"/>
      <c r="H259" s="186">
        <v>892.5</v>
      </c>
      <c r="I259" s="188">
        <v>900</v>
      </c>
      <c r="J259" s="189" t="s">
        <v>746</v>
      </c>
      <c r="K259" s="159">
        <f t="shared" ref="K259:K261" si="78">H259-F259</f>
        <v>152.5</v>
      </c>
      <c r="L259" s="190">
        <f t="shared" ref="L259:L261" si="79">K259/F259</f>
        <v>0.20608108108108109</v>
      </c>
      <c r="M259" s="186" t="s">
        <v>581</v>
      </c>
      <c r="N259" s="191">
        <v>43052</v>
      </c>
      <c r="O259" s="1"/>
      <c r="P259" s="1"/>
      <c r="Q259" s="231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52">
        <v>107</v>
      </c>
      <c r="B260" s="153">
        <v>43073</v>
      </c>
      <c r="C260" s="153"/>
      <c r="D260" s="154" t="s">
        <v>747</v>
      </c>
      <c r="E260" s="155" t="s">
        <v>578</v>
      </c>
      <c r="F260" s="156">
        <v>118.5</v>
      </c>
      <c r="G260" s="155"/>
      <c r="H260" s="155">
        <v>143.5</v>
      </c>
      <c r="I260" s="157">
        <v>145</v>
      </c>
      <c r="J260" s="158" t="s">
        <v>748</v>
      </c>
      <c r="K260" s="159">
        <f t="shared" si="78"/>
        <v>25</v>
      </c>
      <c r="L260" s="160">
        <f t="shared" si="79"/>
        <v>0.2109704641350211</v>
      </c>
      <c r="M260" s="155" t="s">
        <v>581</v>
      </c>
      <c r="N260" s="161">
        <v>43097</v>
      </c>
      <c r="O260" s="1"/>
      <c r="P260" s="1"/>
      <c r="Q260" s="231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62">
        <v>108</v>
      </c>
      <c r="B261" s="163">
        <v>43090</v>
      </c>
      <c r="C261" s="163"/>
      <c r="D261" s="164" t="s">
        <v>433</v>
      </c>
      <c r="E261" s="165" t="s">
        <v>578</v>
      </c>
      <c r="F261" s="166">
        <v>715</v>
      </c>
      <c r="G261" s="166"/>
      <c r="H261" s="167">
        <v>500</v>
      </c>
      <c r="I261" s="167">
        <v>872</v>
      </c>
      <c r="J261" s="168" t="s">
        <v>749</v>
      </c>
      <c r="K261" s="169">
        <f t="shared" si="78"/>
        <v>-215</v>
      </c>
      <c r="L261" s="170">
        <f t="shared" si="79"/>
        <v>-0.30069930069930068</v>
      </c>
      <c r="M261" s="166" t="s">
        <v>591</v>
      </c>
      <c r="N261" s="163">
        <v>43670</v>
      </c>
      <c r="O261" s="1"/>
      <c r="P261" s="1"/>
      <c r="Q261" s="231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52">
        <v>109</v>
      </c>
      <c r="B262" s="153">
        <v>43098</v>
      </c>
      <c r="C262" s="153"/>
      <c r="D262" s="154" t="s">
        <v>738</v>
      </c>
      <c r="E262" s="155" t="s">
        <v>578</v>
      </c>
      <c r="F262" s="156">
        <v>435</v>
      </c>
      <c r="G262" s="155"/>
      <c r="H262" s="155">
        <v>542.5</v>
      </c>
      <c r="I262" s="157">
        <v>539</v>
      </c>
      <c r="J262" s="158" t="s">
        <v>665</v>
      </c>
      <c r="K262" s="159">
        <v>107.5</v>
      </c>
      <c r="L262" s="160">
        <v>0.247126436781609</v>
      </c>
      <c r="M262" s="155" t="s">
        <v>581</v>
      </c>
      <c r="N262" s="161">
        <v>43206</v>
      </c>
      <c r="O262" s="1"/>
      <c r="P262" s="1"/>
      <c r="Q262" s="231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52">
        <v>110</v>
      </c>
      <c r="B263" s="153">
        <v>43098</v>
      </c>
      <c r="C263" s="153"/>
      <c r="D263" s="154" t="s">
        <v>548</v>
      </c>
      <c r="E263" s="155" t="s">
        <v>578</v>
      </c>
      <c r="F263" s="156">
        <v>885</v>
      </c>
      <c r="G263" s="155"/>
      <c r="H263" s="155">
        <v>1090</v>
      </c>
      <c r="I263" s="157">
        <v>1084</v>
      </c>
      <c r="J263" s="158" t="s">
        <v>665</v>
      </c>
      <c r="K263" s="159">
        <v>205</v>
      </c>
      <c r="L263" s="160">
        <v>0.23163841807909599</v>
      </c>
      <c r="M263" s="155" t="s">
        <v>581</v>
      </c>
      <c r="N263" s="161">
        <v>43213</v>
      </c>
      <c r="O263" s="1"/>
      <c r="P263" s="1"/>
      <c r="Q263" s="231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92">
        <v>111</v>
      </c>
      <c r="B264" s="193">
        <v>43192</v>
      </c>
      <c r="C264" s="193"/>
      <c r="D264" s="171" t="s">
        <v>750</v>
      </c>
      <c r="E264" s="166" t="s">
        <v>578</v>
      </c>
      <c r="F264" s="194">
        <v>478.5</v>
      </c>
      <c r="G264" s="166"/>
      <c r="H264" s="166">
        <v>442</v>
      </c>
      <c r="I264" s="167">
        <v>613</v>
      </c>
      <c r="J264" s="168" t="s">
        <v>751</v>
      </c>
      <c r="K264" s="169">
        <f t="shared" ref="K264:K267" si="80">H264-F264</f>
        <v>-36.5</v>
      </c>
      <c r="L264" s="170">
        <f t="shared" ref="L264:L267" si="81">K264/F264</f>
        <v>-7.6280041797283177E-2</v>
      </c>
      <c r="M264" s="166" t="s">
        <v>591</v>
      </c>
      <c r="N264" s="163">
        <v>43762</v>
      </c>
      <c r="O264" s="1"/>
      <c r="P264" s="1"/>
      <c r="Q264" s="231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62">
        <v>112</v>
      </c>
      <c r="B265" s="163">
        <v>43194</v>
      </c>
      <c r="C265" s="163"/>
      <c r="D265" s="164" t="s">
        <v>752</v>
      </c>
      <c r="E265" s="165" t="s">
        <v>578</v>
      </c>
      <c r="F265" s="166">
        <f>141.5-7.3</f>
        <v>134.19999999999999</v>
      </c>
      <c r="G265" s="166"/>
      <c r="H265" s="167">
        <v>77</v>
      </c>
      <c r="I265" s="167">
        <v>180</v>
      </c>
      <c r="J265" s="168" t="s">
        <v>753</v>
      </c>
      <c r="K265" s="169">
        <f t="shared" si="80"/>
        <v>-57.199999999999989</v>
      </c>
      <c r="L265" s="170">
        <f t="shared" si="81"/>
        <v>-0.42622950819672129</v>
      </c>
      <c r="M265" s="166" t="s">
        <v>591</v>
      </c>
      <c r="N265" s="163">
        <v>43522</v>
      </c>
      <c r="O265" s="1"/>
      <c r="P265" s="1"/>
      <c r="Q265" s="231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62">
        <v>113</v>
      </c>
      <c r="B266" s="163">
        <v>43209</v>
      </c>
      <c r="C266" s="163"/>
      <c r="D266" s="164" t="s">
        <v>754</v>
      </c>
      <c r="E266" s="165" t="s">
        <v>578</v>
      </c>
      <c r="F266" s="166">
        <v>430</v>
      </c>
      <c r="G266" s="166"/>
      <c r="H266" s="167">
        <v>220</v>
      </c>
      <c r="I266" s="167">
        <v>537</v>
      </c>
      <c r="J266" s="168" t="s">
        <v>755</v>
      </c>
      <c r="K266" s="169">
        <f t="shared" si="80"/>
        <v>-210</v>
      </c>
      <c r="L266" s="170">
        <f t="shared" si="81"/>
        <v>-0.48837209302325579</v>
      </c>
      <c r="M266" s="166" t="s">
        <v>591</v>
      </c>
      <c r="N266" s="163">
        <v>43252</v>
      </c>
      <c r="O266" s="1"/>
      <c r="P266" s="1"/>
      <c r="Q266" s="231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3">
        <v>114</v>
      </c>
      <c r="B267" s="184">
        <v>43220</v>
      </c>
      <c r="C267" s="184"/>
      <c r="D267" s="185" t="s">
        <v>756</v>
      </c>
      <c r="E267" s="186" t="s">
        <v>578</v>
      </c>
      <c r="F267" s="186">
        <v>153.5</v>
      </c>
      <c r="G267" s="186"/>
      <c r="H267" s="186">
        <v>196</v>
      </c>
      <c r="I267" s="188">
        <v>196</v>
      </c>
      <c r="J267" s="158" t="s">
        <v>757</v>
      </c>
      <c r="K267" s="159">
        <f t="shared" si="80"/>
        <v>42.5</v>
      </c>
      <c r="L267" s="160">
        <f t="shared" si="81"/>
        <v>0.27687296416938112</v>
      </c>
      <c r="M267" s="155" t="s">
        <v>581</v>
      </c>
      <c r="N267" s="161">
        <v>43605</v>
      </c>
      <c r="O267" s="1"/>
      <c r="P267" s="1"/>
      <c r="Q267" s="231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62">
        <v>115</v>
      </c>
      <c r="B268" s="163">
        <v>43306</v>
      </c>
      <c r="C268" s="163"/>
      <c r="D268" s="164" t="s">
        <v>725</v>
      </c>
      <c r="E268" s="165" t="s">
        <v>578</v>
      </c>
      <c r="F268" s="166">
        <v>27.5</v>
      </c>
      <c r="G268" s="166"/>
      <c r="H268" s="167">
        <v>13.1</v>
      </c>
      <c r="I268" s="167">
        <v>60</v>
      </c>
      <c r="J268" s="168" t="s">
        <v>758</v>
      </c>
      <c r="K268" s="169">
        <v>-14.4</v>
      </c>
      <c r="L268" s="170">
        <v>-0.52363636363636401</v>
      </c>
      <c r="M268" s="166" t="s">
        <v>591</v>
      </c>
      <c r="N268" s="163">
        <v>43138</v>
      </c>
      <c r="O268" s="1"/>
      <c r="P268" s="1"/>
      <c r="Q268" s="231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92">
        <v>116</v>
      </c>
      <c r="B269" s="193">
        <v>43318</v>
      </c>
      <c r="C269" s="193"/>
      <c r="D269" s="171" t="s">
        <v>759</v>
      </c>
      <c r="E269" s="166" t="s">
        <v>578</v>
      </c>
      <c r="F269" s="166">
        <v>148.5</v>
      </c>
      <c r="G269" s="166"/>
      <c r="H269" s="166">
        <v>102</v>
      </c>
      <c r="I269" s="167">
        <v>182</v>
      </c>
      <c r="J269" s="168" t="s">
        <v>760</v>
      </c>
      <c r="K269" s="169">
        <f>H269-F269</f>
        <v>-46.5</v>
      </c>
      <c r="L269" s="170">
        <f>K269/F269</f>
        <v>-0.31313131313131315</v>
      </c>
      <c r="M269" s="166" t="s">
        <v>591</v>
      </c>
      <c r="N269" s="163">
        <v>43661</v>
      </c>
      <c r="O269" s="1"/>
      <c r="P269" s="1"/>
      <c r="Q269" s="231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52">
        <v>117</v>
      </c>
      <c r="B270" s="153">
        <v>43335</v>
      </c>
      <c r="C270" s="153"/>
      <c r="D270" s="154" t="s">
        <v>761</v>
      </c>
      <c r="E270" s="155" t="s">
        <v>578</v>
      </c>
      <c r="F270" s="186">
        <v>285</v>
      </c>
      <c r="G270" s="155"/>
      <c r="H270" s="155">
        <v>355</v>
      </c>
      <c r="I270" s="157">
        <v>364</v>
      </c>
      <c r="J270" s="158" t="s">
        <v>762</v>
      </c>
      <c r="K270" s="159">
        <v>70</v>
      </c>
      <c r="L270" s="160">
        <v>0.24561403508771901</v>
      </c>
      <c r="M270" s="155" t="s">
        <v>581</v>
      </c>
      <c r="N270" s="161">
        <v>43455</v>
      </c>
      <c r="O270" s="1"/>
      <c r="P270" s="1"/>
      <c r="Q270" s="231"/>
      <c r="R270" s="1"/>
      <c r="S270" s="6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52">
        <v>118</v>
      </c>
      <c r="B271" s="153">
        <v>43341</v>
      </c>
      <c r="C271" s="153"/>
      <c r="D271" s="154" t="s">
        <v>394</v>
      </c>
      <c r="E271" s="155" t="s">
        <v>578</v>
      </c>
      <c r="F271" s="186">
        <v>525</v>
      </c>
      <c r="G271" s="155"/>
      <c r="H271" s="155">
        <v>585</v>
      </c>
      <c r="I271" s="157">
        <v>635</v>
      </c>
      <c r="J271" s="158" t="s">
        <v>763</v>
      </c>
      <c r="K271" s="159">
        <f t="shared" ref="K271:K322" si="82">H271-F271</f>
        <v>60</v>
      </c>
      <c r="L271" s="160">
        <f t="shared" ref="L271:L322" si="83">K271/F271</f>
        <v>0.11428571428571428</v>
      </c>
      <c r="M271" s="155" t="s">
        <v>581</v>
      </c>
      <c r="N271" s="161">
        <v>43662</v>
      </c>
      <c r="O271" s="1"/>
      <c r="P271" s="1"/>
      <c r="Q271" s="231"/>
      <c r="R271" s="1"/>
      <c r="S271" s="6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52">
        <v>119</v>
      </c>
      <c r="B272" s="153">
        <v>43395</v>
      </c>
      <c r="C272" s="153"/>
      <c r="D272" s="154" t="s">
        <v>382</v>
      </c>
      <c r="E272" s="155" t="s">
        <v>578</v>
      </c>
      <c r="F272" s="186">
        <v>475</v>
      </c>
      <c r="G272" s="155"/>
      <c r="H272" s="155">
        <v>574</v>
      </c>
      <c r="I272" s="157">
        <v>570</v>
      </c>
      <c r="J272" s="158" t="s">
        <v>665</v>
      </c>
      <c r="K272" s="159">
        <f t="shared" si="82"/>
        <v>99</v>
      </c>
      <c r="L272" s="160">
        <f t="shared" si="83"/>
        <v>0.20842105263157895</v>
      </c>
      <c r="M272" s="155" t="s">
        <v>581</v>
      </c>
      <c r="N272" s="161">
        <v>43403</v>
      </c>
      <c r="O272" s="1"/>
      <c r="P272" s="1"/>
      <c r="Q272" s="231"/>
      <c r="R272" s="1"/>
      <c r="S272" s="6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3">
        <v>120</v>
      </c>
      <c r="B273" s="184">
        <v>43397</v>
      </c>
      <c r="C273" s="184"/>
      <c r="D273" s="185" t="s">
        <v>764</v>
      </c>
      <c r="E273" s="186" t="s">
        <v>578</v>
      </c>
      <c r="F273" s="186">
        <v>707.5</v>
      </c>
      <c r="G273" s="186"/>
      <c r="H273" s="186">
        <v>872</v>
      </c>
      <c r="I273" s="188">
        <v>872</v>
      </c>
      <c r="J273" s="189" t="s">
        <v>665</v>
      </c>
      <c r="K273" s="159">
        <f t="shared" si="82"/>
        <v>164.5</v>
      </c>
      <c r="L273" s="190">
        <f t="shared" si="83"/>
        <v>0.23250883392226149</v>
      </c>
      <c r="M273" s="186" t="s">
        <v>581</v>
      </c>
      <c r="N273" s="191">
        <v>43482</v>
      </c>
      <c r="O273" s="1"/>
      <c r="P273" s="1"/>
      <c r="Q273" s="231"/>
      <c r="R273" s="1"/>
      <c r="S273" s="6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3">
        <v>121</v>
      </c>
      <c r="B274" s="184">
        <v>43398</v>
      </c>
      <c r="C274" s="184"/>
      <c r="D274" s="185" t="s">
        <v>765</v>
      </c>
      <c r="E274" s="186" t="s">
        <v>578</v>
      </c>
      <c r="F274" s="186">
        <v>162</v>
      </c>
      <c r="G274" s="186"/>
      <c r="H274" s="186">
        <v>204</v>
      </c>
      <c r="I274" s="188">
        <v>209</v>
      </c>
      <c r="J274" s="189" t="s">
        <v>766</v>
      </c>
      <c r="K274" s="159">
        <f t="shared" si="82"/>
        <v>42</v>
      </c>
      <c r="L274" s="190">
        <f t="shared" si="83"/>
        <v>0.25925925925925924</v>
      </c>
      <c r="M274" s="186" t="s">
        <v>581</v>
      </c>
      <c r="N274" s="191">
        <v>43539</v>
      </c>
      <c r="O274" s="1"/>
      <c r="P274" s="1"/>
      <c r="Q274" s="231"/>
      <c r="R274" s="1"/>
      <c r="S274" s="6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3">
        <v>122</v>
      </c>
      <c r="B275" s="184">
        <v>43399</v>
      </c>
      <c r="C275" s="184"/>
      <c r="D275" s="185" t="s">
        <v>480</v>
      </c>
      <c r="E275" s="186" t="s">
        <v>578</v>
      </c>
      <c r="F275" s="186">
        <v>240</v>
      </c>
      <c r="G275" s="186"/>
      <c r="H275" s="186">
        <v>297</v>
      </c>
      <c r="I275" s="188">
        <v>297</v>
      </c>
      <c r="J275" s="189" t="s">
        <v>665</v>
      </c>
      <c r="K275" s="195">
        <f t="shared" si="82"/>
        <v>57</v>
      </c>
      <c r="L275" s="190">
        <f t="shared" si="83"/>
        <v>0.23749999999999999</v>
      </c>
      <c r="M275" s="186" t="s">
        <v>581</v>
      </c>
      <c r="N275" s="191">
        <v>43417</v>
      </c>
      <c r="O275" s="1"/>
      <c r="P275" s="1"/>
      <c r="Q275" s="231"/>
      <c r="R275" s="1"/>
      <c r="S275" s="6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52">
        <v>123</v>
      </c>
      <c r="B276" s="153">
        <v>43439</v>
      </c>
      <c r="C276" s="153"/>
      <c r="D276" s="154" t="s">
        <v>767</v>
      </c>
      <c r="E276" s="155" t="s">
        <v>578</v>
      </c>
      <c r="F276" s="155">
        <v>202.5</v>
      </c>
      <c r="G276" s="155"/>
      <c r="H276" s="155">
        <v>255</v>
      </c>
      <c r="I276" s="157">
        <v>252</v>
      </c>
      <c r="J276" s="158" t="s">
        <v>665</v>
      </c>
      <c r="K276" s="159">
        <f t="shared" si="82"/>
        <v>52.5</v>
      </c>
      <c r="L276" s="160">
        <f t="shared" si="83"/>
        <v>0.25925925925925924</v>
      </c>
      <c r="M276" s="155" t="s">
        <v>581</v>
      </c>
      <c r="N276" s="161">
        <v>43542</v>
      </c>
      <c r="O276" s="1"/>
      <c r="P276" s="1"/>
      <c r="Q276" s="231"/>
      <c r="R276" s="1"/>
      <c r="S276" s="6" t="s">
        <v>768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3">
        <v>124</v>
      </c>
      <c r="B277" s="184">
        <v>43465</v>
      </c>
      <c r="C277" s="153"/>
      <c r="D277" s="185" t="s">
        <v>159</v>
      </c>
      <c r="E277" s="186" t="s">
        <v>578</v>
      </c>
      <c r="F277" s="186">
        <v>710</v>
      </c>
      <c r="G277" s="186"/>
      <c r="H277" s="186">
        <v>866</v>
      </c>
      <c r="I277" s="188">
        <v>866</v>
      </c>
      <c r="J277" s="189" t="s">
        <v>665</v>
      </c>
      <c r="K277" s="159">
        <f t="shared" si="82"/>
        <v>156</v>
      </c>
      <c r="L277" s="160">
        <f t="shared" si="83"/>
        <v>0.21971830985915494</v>
      </c>
      <c r="M277" s="155" t="s">
        <v>581</v>
      </c>
      <c r="N277" s="161">
        <v>43553</v>
      </c>
      <c r="O277" s="1"/>
      <c r="P277" s="1"/>
      <c r="Q277" s="231"/>
      <c r="R277" s="1"/>
      <c r="S277" s="6" t="s">
        <v>768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3">
        <v>125</v>
      </c>
      <c r="B278" s="184">
        <v>43522</v>
      </c>
      <c r="C278" s="184"/>
      <c r="D278" s="185" t="s">
        <v>174</v>
      </c>
      <c r="E278" s="186" t="s">
        <v>578</v>
      </c>
      <c r="F278" s="186">
        <v>337.25</v>
      </c>
      <c r="G278" s="186"/>
      <c r="H278" s="186">
        <v>398.5</v>
      </c>
      <c r="I278" s="188">
        <v>411</v>
      </c>
      <c r="J278" s="158" t="s">
        <v>769</v>
      </c>
      <c r="K278" s="159">
        <f t="shared" si="82"/>
        <v>61.25</v>
      </c>
      <c r="L278" s="160">
        <f t="shared" si="83"/>
        <v>0.1816160118606375</v>
      </c>
      <c r="M278" s="155" t="s">
        <v>581</v>
      </c>
      <c r="N278" s="161">
        <v>43760</v>
      </c>
      <c r="O278" s="1"/>
      <c r="P278" s="1"/>
      <c r="Q278" s="231"/>
      <c r="R278" s="1"/>
      <c r="S278" s="6" t="s">
        <v>768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96">
        <v>126</v>
      </c>
      <c r="B279" s="197">
        <v>43559</v>
      </c>
      <c r="C279" s="197"/>
      <c r="D279" s="198" t="s">
        <v>770</v>
      </c>
      <c r="E279" s="199" t="s">
        <v>578</v>
      </c>
      <c r="F279" s="199">
        <v>130</v>
      </c>
      <c r="G279" s="199"/>
      <c r="H279" s="199">
        <v>65</v>
      </c>
      <c r="I279" s="200">
        <v>158</v>
      </c>
      <c r="J279" s="168" t="s">
        <v>771</v>
      </c>
      <c r="K279" s="169">
        <f t="shared" si="82"/>
        <v>-65</v>
      </c>
      <c r="L279" s="170">
        <f t="shared" si="83"/>
        <v>-0.5</v>
      </c>
      <c r="M279" s="166" t="s">
        <v>591</v>
      </c>
      <c r="N279" s="163">
        <v>43726</v>
      </c>
      <c r="O279" s="1"/>
      <c r="P279" s="1"/>
      <c r="Q279" s="231"/>
      <c r="R279" s="1"/>
      <c r="S279" s="6" t="s">
        <v>772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3">
        <v>127</v>
      </c>
      <c r="B280" s="184">
        <v>43017</v>
      </c>
      <c r="C280" s="184"/>
      <c r="D280" s="185" t="s">
        <v>210</v>
      </c>
      <c r="E280" s="186" t="s">
        <v>578</v>
      </c>
      <c r="F280" s="186">
        <v>141.5</v>
      </c>
      <c r="G280" s="186"/>
      <c r="H280" s="186">
        <v>183.5</v>
      </c>
      <c r="I280" s="188">
        <v>210</v>
      </c>
      <c r="J280" s="158" t="s">
        <v>766</v>
      </c>
      <c r="K280" s="159">
        <f t="shared" si="82"/>
        <v>42</v>
      </c>
      <c r="L280" s="160">
        <f t="shared" si="83"/>
        <v>0.29681978798586572</v>
      </c>
      <c r="M280" s="155" t="s">
        <v>581</v>
      </c>
      <c r="N280" s="161">
        <v>43042</v>
      </c>
      <c r="O280" s="1"/>
      <c r="P280" s="1"/>
      <c r="Q280" s="231"/>
      <c r="R280" s="1"/>
      <c r="S280" s="6" t="s">
        <v>772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96">
        <v>128</v>
      </c>
      <c r="B281" s="197">
        <v>43074</v>
      </c>
      <c r="C281" s="197"/>
      <c r="D281" s="198" t="s">
        <v>773</v>
      </c>
      <c r="E281" s="199" t="s">
        <v>578</v>
      </c>
      <c r="F281" s="194">
        <v>172</v>
      </c>
      <c r="G281" s="199"/>
      <c r="H281" s="199">
        <v>155.25</v>
      </c>
      <c r="I281" s="200">
        <v>230</v>
      </c>
      <c r="J281" s="168" t="s">
        <v>774</v>
      </c>
      <c r="K281" s="169">
        <f t="shared" si="82"/>
        <v>-16.75</v>
      </c>
      <c r="L281" s="170">
        <f t="shared" si="83"/>
        <v>-9.7383720930232565E-2</v>
      </c>
      <c r="M281" s="166" t="s">
        <v>591</v>
      </c>
      <c r="N281" s="163">
        <v>43787</v>
      </c>
      <c r="O281" s="1"/>
      <c r="P281" s="1"/>
      <c r="Q281" s="231"/>
      <c r="R281" s="1"/>
      <c r="S281" s="6" t="s">
        <v>772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3">
        <v>129</v>
      </c>
      <c r="B282" s="184">
        <v>43398</v>
      </c>
      <c r="C282" s="184"/>
      <c r="D282" s="185" t="s">
        <v>120</v>
      </c>
      <c r="E282" s="186" t="s">
        <v>578</v>
      </c>
      <c r="F282" s="186">
        <v>698.5</v>
      </c>
      <c r="G282" s="186"/>
      <c r="H282" s="186">
        <v>890</v>
      </c>
      <c r="I282" s="188">
        <v>890</v>
      </c>
      <c r="J282" s="158" t="s">
        <v>775</v>
      </c>
      <c r="K282" s="159">
        <f t="shared" si="82"/>
        <v>191.5</v>
      </c>
      <c r="L282" s="160">
        <f t="shared" si="83"/>
        <v>0.27415891195418757</v>
      </c>
      <c r="M282" s="155" t="s">
        <v>581</v>
      </c>
      <c r="N282" s="161">
        <v>44328</v>
      </c>
      <c r="O282" s="1"/>
      <c r="P282" s="1"/>
      <c r="Q282" s="231"/>
      <c r="R282" s="1"/>
      <c r="S282" s="6" t="s">
        <v>768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3">
        <v>130</v>
      </c>
      <c r="B283" s="184">
        <v>42877</v>
      </c>
      <c r="C283" s="184"/>
      <c r="D283" s="185" t="s">
        <v>776</v>
      </c>
      <c r="E283" s="186" t="s">
        <v>578</v>
      </c>
      <c r="F283" s="186">
        <v>127.6</v>
      </c>
      <c r="G283" s="186"/>
      <c r="H283" s="186">
        <v>138</v>
      </c>
      <c r="I283" s="188">
        <v>190</v>
      </c>
      <c r="J283" s="158" t="s">
        <v>777</v>
      </c>
      <c r="K283" s="159">
        <f t="shared" si="82"/>
        <v>10.400000000000006</v>
      </c>
      <c r="L283" s="160">
        <f t="shared" si="83"/>
        <v>8.1504702194357417E-2</v>
      </c>
      <c r="M283" s="155" t="s">
        <v>581</v>
      </c>
      <c r="N283" s="161">
        <v>43774</v>
      </c>
      <c r="O283" s="1"/>
      <c r="P283" s="1"/>
      <c r="Q283" s="231"/>
      <c r="R283" s="1"/>
      <c r="S283" s="6" t="s">
        <v>772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3">
        <v>131</v>
      </c>
      <c r="B284" s="184">
        <v>43158</v>
      </c>
      <c r="C284" s="184"/>
      <c r="D284" s="185" t="s">
        <v>778</v>
      </c>
      <c r="E284" s="186" t="s">
        <v>578</v>
      </c>
      <c r="F284" s="186">
        <v>317</v>
      </c>
      <c r="G284" s="186"/>
      <c r="H284" s="186">
        <v>382.5</v>
      </c>
      <c r="I284" s="188">
        <v>398</v>
      </c>
      <c r="J284" s="158" t="s">
        <v>779</v>
      </c>
      <c r="K284" s="159">
        <f t="shared" si="82"/>
        <v>65.5</v>
      </c>
      <c r="L284" s="160">
        <f t="shared" si="83"/>
        <v>0.20662460567823343</v>
      </c>
      <c r="M284" s="155" t="s">
        <v>581</v>
      </c>
      <c r="N284" s="161">
        <v>44238</v>
      </c>
      <c r="O284" s="1"/>
      <c r="P284" s="1"/>
      <c r="Q284" s="231"/>
      <c r="R284" s="1"/>
      <c r="S284" s="6" t="s">
        <v>772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96">
        <v>132</v>
      </c>
      <c r="B285" s="197">
        <v>43164</v>
      </c>
      <c r="C285" s="197"/>
      <c r="D285" s="198" t="s">
        <v>166</v>
      </c>
      <c r="E285" s="199" t="s">
        <v>578</v>
      </c>
      <c r="F285" s="194">
        <f>510-14.4</f>
        <v>495.6</v>
      </c>
      <c r="G285" s="199"/>
      <c r="H285" s="199">
        <v>350</v>
      </c>
      <c r="I285" s="200">
        <v>672</v>
      </c>
      <c r="J285" s="168" t="s">
        <v>780</v>
      </c>
      <c r="K285" s="169">
        <f t="shared" si="82"/>
        <v>-145.60000000000002</v>
      </c>
      <c r="L285" s="170">
        <f t="shared" si="83"/>
        <v>-0.29378531073446329</v>
      </c>
      <c r="M285" s="166" t="s">
        <v>591</v>
      </c>
      <c r="N285" s="163">
        <v>43887</v>
      </c>
      <c r="O285" s="1"/>
      <c r="P285" s="1"/>
      <c r="Q285" s="231"/>
      <c r="R285" s="1"/>
      <c r="S285" s="6" t="s">
        <v>768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96">
        <v>133</v>
      </c>
      <c r="B286" s="197">
        <v>43237</v>
      </c>
      <c r="C286" s="197"/>
      <c r="D286" s="198" t="s">
        <v>781</v>
      </c>
      <c r="E286" s="199" t="s">
        <v>578</v>
      </c>
      <c r="F286" s="194">
        <v>230.3</v>
      </c>
      <c r="G286" s="199"/>
      <c r="H286" s="199">
        <v>102.5</v>
      </c>
      <c r="I286" s="200">
        <v>348</v>
      </c>
      <c r="J286" s="168" t="s">
        <v>782</v>
      </c>
      <c r="K286" s="169">
        <f t="shared" si="82"/>
        <v>-127.80000000000001</v>
      </c>
      <c r="L286" s="170">
        <f t="shared" si="83"/>
        <v>-0.55492835432045162</v>
      </c>
      <c r="M286" s="166" t="s">
        <v>591</v>
      </c>
      <c r="N286" s="163">
        <v>43896</v>
      </c>
      <c r="O286" s="1"/>
      <c r="P286" s="1"/>
      <c r="Q286" s="231"/>
      <c r="R286" s="1"/>
      <c r="S286" s="6" t="s">
        <v>768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3">
        <v>134</v>
      </c>
      <c r="B287" s="184">
        <v>43258</v>
      </c>
      <c r="C287" s="184"/>
      <c r="D287" s="185" t="s">
        <v>437</v>
      </c>
      <c r="E287" s="186" t="s">
        <v>578</v>
      </c>
      <c r="F287" s="186">
        <f>342.5-5.1</f>
        <v>337.4</v>
      </c>
      <c r="G287" s="186"/>
      <c r="H287" s="186">
        <v>412.5</v>
      </c>
      <c r="I287" s="188">
        <v>439</v>
      </c>
      <c r="J287" s="158" t="s">
        <v>783</v>
      </c>
      <c r="K287" s="159">
        <f t="shared" si="82"/>
        <v>75.100000000000023</v>
      </c>
      <c r="L287" s="160">
        <f t="shared" si="83"/>
        <v>0.22258446947243635</v>
      </c>
      <c r="M287" s="155" t="s">
        <v>581</v>
      </c>
      <c r="N287" s="161">
        <v>44230</v>
      </c>
      <c r="O287" s="1"/>
      <c r="P287" s="1"/>
      <c r="Q287" s="231"/>
      <c r="R287" s="1"/>
      <c r="S287" s="6" t="s">
        <v>772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77">
        <v>135</v>
      </c>
      <c r="B288" s="176">
        <v>43285</v>
      </c>
      <c r="C288" s="176"/>
      <c r="D288" s="177" t="s">
        <v>58</v>
      </c>
      <c r="E288" s="178" t="s">
        <v>578</v>
      </c>
      <c r="F288" s="178">
        <f>127.5-5.53</f>
        <v>121.97</v>
      </c>
      <c r="G288" s="179"/>
      <c r="H288" s="179">
        <v>122.5</v>
      </c>
      <c r="I288" s="179">
        <v>170</v>
      </c>
      <c r="J288" s="180" t="s">
        <v>784</v>
      </c>
      <c r="K288" s="181">
        <f t="shared" si="82"/>
        <v>0.53000000000000114</v>
      </c>
      <c r="L288" s="182">
        <f t="shared" si="83"/>
        <v>4.3453308190538747E-3</v>
      </c>
      <c r="M288" s="178" t="s">
        <v>598</v>
      </c>
      <c r="N288" s="176">
        <v>44431</v>
      </c>
      <c r="O288" s="1"/>
      <c r="P288" s="1"/>
      <c r="Q288" s="231"/>
      <c r="R288" s="1"/>
      <c r="S288" s="6" t="s">
        <v>768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96">
        <v>136</v>
      </c>
      <c r="B289" s="197">
        <v>43294</v>
      </c>
      <c r="C289" s="197"/>
      <c r="D289" s="198" t="s">
        <v>785</v>
      </c>
      <c r="E289" s="199" t="s">
        <v>578</v>
      </c>
      <c r="F289" s="194">
        <v>46.5</v>
      </c>
      <c r="G289" s="199"/>
      <c r="H289" s="199">
        <v>17</v>
      </c>
      <c r="I289" s="200">
        <v>59</v>
      </c>
      <c r="J289" s="168" t="s">
        <v>786</v>
      </c>
      <c r="K289" s="169">
        <f t="shared" si="82"/>
        <v>-29.5</v>
      </c>
      <c r="L289" s="170">
        <f t="shared" si="83"/>
        <v>-0.63440860215053763</v>
      </c>
      <c r="M289" s="166" t="s">
        <v>591</v>
      </c>
      <c r="N289" s="163">
        <v>43887</v>
      </c>
      <c r="O289" s="1"/>
      <c r="P289" s="1"/>
      <c r="Q289" s="231"/>
      <c r="R289" s="1"/>
      <c r="S289" s="6" t="s">
        <v>768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3">
        <v>137</v>
      </c>
      <c r="B290" s="184">
        <v>43396</v>
      </c>
      <c r="C290" s="184"/>
      <c r="D290" s="185" t="s">
        <v>420</v>
      </c>
      <c r="E290" s="186" t="s">
        <v>578</v>
      </c>
      <c r="F290" s="186">
        <v>156.5</v>
      </c>
      <c r="G290" s="186"/>
      <c r="H290" s="186">
        <v>207.5</v>
      </c>
      <c r="I290" s="188">
        <v>191</v>
      </c>
      <c r="J290" s="158" t="s">
        <v>665</v>
      </c>
      <c r="K290" s="159">
        <f t="shared" si="82"/>
        <v>51</v>
      </c>
      <c r="L290" s="160">
        <f t="shared" si="83"/>
        <v>0.32587859424920129</v>
      </c>
      <c r="M290" s="155" t="s">
        <v>581</v>
      </c>
      <c r="N290" s="161">
        <v>44369</v>
      </c>
      <c r="O290" s="1"/>
      <c r="P290" s="1"/>
      <c r="Q290" s="231"/>
      <c r="R290" s="1"/>
      <c r="S290" s="6" t="s">
        <v>768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3">
        <v>138</v>
      </c>
      <c r="B291" s="184">
        <v>43439</v>
      </c>
      <c r="C291" s="184"/>
      <c r="D291" s="185" t="s">
        <v>345</v>
      </c>
      <c r="E291" s="186" t="s">
        <v>578</v>
      </c>
      <c r="F291" s="186">
        <v>259.5</v>
      </c>
      <c r="G291" s="186"/>
      <c r="H291" s="186">
        <v>320</v>
      </c>
      <c r="I291" s="188">
        <v>320</v>
      </c>
      <c r="J291" s="158" t="s">
        <v>665</v>
      </c>
      <c r="K291" s="159">
        <f t="shared" si="82"/>
        <v>60.5</v>
      </c>
      <c r="L291" s="160">
        <f t="shared" si="83"/>
        <v>0.23314065510597304</v>
      </c>
      <c r="M291" s="155" t="s">
        <v>581</v>
      </c>
      <c r="N291" s="161">
        <v>44323</v>
      </c>
      <c r="O291" s="1"/>
      <c r="P291" s="1"/>
      <c r="Q291" s="231"/>
      <c r="R291" s="1"/>
      <c r="S291" s="6" t="s">
        <v>768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96">
        <v>139</v>
      </c>
      <c r="B292" s="197">
        <v>43439</v>
      </c>
      <c r="C292" s="197"/>
      <c r="D292" s="198" t="s">
        <v>787</v>
      </c>
      <c r="E292" s="199" t="s">
        <v>578</v>
      </c>
      <c r="F292" s="199">
        <v>715</v>
      </c>
      <c r="G292" s="199"/>
      <c r="H292" s="199">
        <v>445</v>
      </c>
      <c r="I292" s="200">
        <v>840</v>
      </c>
      <c r="J292" s="168" t="s">
        <v>788</v>
      </c>
      <c r="K292" s="169">
        <f t="shared" si="82"/>
        <v>-270</v>
      </c>
      <c r="L292" s="170">
        <f t="shared" si="83"/>
        <v>-0.3776223776223776</v>
      </c>
      <c r="M292" s="166" t="s">
        <v>591</v>
      </c>
      <c r="N292" s="163">
        <v>43800</v>
      </c>
      <c r="O292" s="1"/>
      <c r="P292" s="1"/>
      <c r="Q292" s="231"/>
      <c r="R292" s="1"/>
      <c r="S292" s="6" t="s">
        <v>768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3">
        <v>140</v>
      </c>
      <c r="B293" s="184">
        <v>43469</v>
      </c>
      <c r="C293" s="184"/>
      <c r="D293" s="185" t="s">
        <v>180</v>
      </c>
      <c r="E293" s="186" t="s">
        <v>578</v>
      </c>
      <c r="F293" s="186">
        <v>875</v>
      </c>
      <c r="G293" s="186"/>
      <c r="H293" s="186">
        <v>1165</v>
      </c>
      <c r="I293" s="188">
        <v>1185</v>
      </c>
      <c r="J293" s="158" t="s">
        <v>789</v>
      </c>
      <c r="K293" s="159">
        <f t="shared" si="82"/>
        <v>290</v>
      </c>
      <c r="L293" s="160">
        <f t="shared" si="83"/>
        <v>0.33142857142857141</v>
      </c>
      <c r="M293" s="155" t="s">
        <v>581</v>
      </c>
      <c r="N293" s="161">
        <v>43847</v>
      </c>
      <c r="O293" s="1"/>
      <c r="P293" s="1"/>
      <c r="Q293" s="231"/>
      <c r="R293" s="1"/>
      <c r="S293" s="6" t="s">
        <v>768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3">
        <v>141</v>
      </c>
      <c r="B294" s="184">
        <v>43559</v>
      </c>
      <c r="C294" s="184"/>
      <c r="D294" s="185" t="s">
        <v>363</v>
      </c>
      <c r="E294" s="186" t="s">
        <v>578</v>
      </c>
      <c r="F294" s="186">
        <f>387-14.63</f>
        <v>372.37</v>
      </c>
      <c r="G294" s="186"/>
      <c r="H294" s="186">
        <v>490</v>
      </c>
      <c r="I294" s="188">
        <v>490</v>
      </c>
      <c r="J294" s="158" t="s">
        <v>665</v>
      </c>
      <c r="K294" s="159">
        <f t="shared" si="82"/>
        <v>117.63</v>
      </c>
      <c r="L294" s="160">
        <f t="shared" si="83"/>
        <v>0.31589548030185027</v>
      </c>
      <c r="M294" s="155" t="s">
        <v>581</v>
      </c>
      <c r="N294" s="161">
        <v>43850</v>
      </c>
      <c r="O294" s="1"/>
      <c r="P294" s="1"/>
      <c r="Q294" s="231"/>
      <c r="R294" s="1"/>
      <c r="S294" s="6" t="s">
        <v>768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96">
        <v>142</v>
      </c>
      <c r="B295" s="197">
        <v>43578</v>
      </c>
      <c r="C295" s="197"/>
      <c r="D295" s="198" t="s">
        <v>790</v>
      </c>
      <c r="E295" s="199" t="s">
        <v>590</v>
      </c>
      <c r="F295" s="199">
        <v>220</v>
      </c>
      <c r="G295" s="199"/>
      <c r="H295" s="199">
        <v>127.5</v>
      </c>
      <c r="I295" s="200">
        <v>284</v>
      </c>
      <c r="J295" s="168" t="s">
        <v>791</v>
      </c>
      <c r="K295" s="169">
        <f t="shared" si="82"/>
        <v>-92.5</v>
      </c>
      <c r="L295" s="170">
        <f t="shared" si="83"/>
        <v>-0.42045454545454547</v>
      </c>
      <c r="M295" s="166" t="s">
        <v>591</v>
      </c>
      <c r="N295" s="163">
        <v>43896</v>
      </c>
      <c r="O295" s="1"/>
      <c r="P295" s="1"/>
      <c r="Q295" s="231"/>
      <c r="R295" s="1"/>
      <c r="S295" s="6" t="s">
        <v>768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3">
        <v>143</v>
      </c>
      <c r="B296" s="184">
        <v>43622</v>
      </c>
      <c r="C296" s="184"/>
      <c r="D296" s="185" t="s">
        <v>481</v>
      </c>
      <c r="E296" s="186" t="s">
        <v>590</v>
      </c>
      <c r="F296" s="186">
        <v>332.8</v>
      </c>
      <c r="G296" s="186"/>
      <c r="H296" s="186">
        <v>405</v>
      </c>
      <c r="I296" s="188">
        <v>419</v>
      </c>
      <c r="J296" s="158" t="s">
        <v>792</v>
      </c>
      <c r="K296" s="159">
        <f t="shared" si="82"/>
        <v>72.199999999999989</v>
      </c>
      <c r="L296" s="160">
        <f t="shared" si="83"/>
        <v>0.21694711538461534</v>
      </c>
      <c r="M296" s="155" t="s">
        <v>581</v>
      </c>
      <c r="N296" s="161">
        <v>43860</v>
      </c>
      <c r="O296" s="1"/>
      <c r="P296" s="1"/>
      <c r="Q296" s="231"/>
      <c r="R296" s="1"/>
      <c r="S296" s="6" t="s">
        <v>772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77">
        <v>144</v>
      </c>
      <c r="B297" s="176">
        <v>43641</v>
      </c>
      <c r="C297" s="176"/>
      <c r="D297" s="177" t="s">
        <v>172</v>
      </c>
      <c r="E297" s="178" t="s">
        <v>578</v>
      </c>
      <c r="F297" s="178">
        <v>386</v>
      </c>
      <c r="G297" s="179"/>
      <c r="H297" s="179">
        <v>395</v>
      </c>
      <c r="I297" s="179">
        <v>452</v>
      </c>
      <c r="J297" s="180" t="s">
        <v>793</v>
      </c>
      <c r="K297" s="181">
        <f t="shared" si="82"/>
        <v>9</v>
      </c>
      <c r="L297" s="182">
        <f t="shared" si="83"/>
        <v>2.3316062176165803E-2</v>
      </c>
      <c r="M297" s="178" t="s">
        <v>598</v>
      </c>
      <c r="N297" s="176">
        <v>43868</v>
      </c>
      <c r="O297" s="1"/>
      <c r="P297" s="1"/>
      <c r="Q297" s="231"/>
      <c r="R297" s="1"/>
      <c r="S297" s="6" t="s">
        <v>772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77">
        <v>145</v>
      </c>
      <c r="B298" s="176">
        <v>43707</v>
      </c>
      <c r="C298" s="176"/>
      <c r="D298" s="177" t="s">
        <v>146</v>
      </c>
      <c r="E298" s="178" t="s">
        <v>578</v>
      </c>
      <c r="F298" s="178">
        <v>137.5</v>
      </c>
      <c r="G298" s="179"/>
      <c r="H298" s="179">
        <v>138.5</v>
      </c>
      <c r="I298" s="179">
        <v>190</v>
      </c>
      <c r="J298" s="180" t="s">
        <v>794</v>
      </c>
      <c r="K298" s="181">
        <f t="shared" si="82"/>
        <v>1</v>
      </c>
      <c r="L298" s="182">
        <f t="shared" si="83"/>
        <v>7.2727272727272727E-3</v>
      </c>
      <c r="M298" s="178" t="s">
        <v>598</v>
      </c>
      <c r="N298" s="176">
        <v>44432</v>
      </c>
      <c r="O298" s="1"/>
      <c r="P298" s="1"/>
      <c r="Q298" s="231"/>
      <c r="R298" s="1"/>
      <c r="S298" s="6" t="s">
        <v>768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3">
        <v>146</v>
      </c>
      <c r="B299" s="184">
        <v>43731</v>
      </c>
      <c r="C299" s="184"/>
      <c r="D299" s="185" t="s">
        <v>430</v>
      </c>
      <c r="E299" s="186" t="s">
        <v>578</v>
      </c>
      <c r="F299" s="186">
        <v>235</v>
      </c>
      <c r="G299" s="186"/>
      <c r="H299" s="186">
        <v>295</v>
      </c>
      <c r="I299" s="188">
        <v>296</v>
      </c>
      <c r="J299" s="158" t="s">
        <v>795</v>
      </c>
      <c r="K299" s="159">
        <f t="shared" si="82"/>
        <v>60</v>
      </c>
      <c r="L299" s="160">
        <f t="shared" si="83"/>
        <v>0.25531914893617019</v>
      </c>
      <c r="M299" s="155" t="s">
        <v>581</v>
      </c>
      <c r="N299" s="161">
        <v>43844</v>
      </c>
      <c r="O299" s="1"/>
      <c r="P299" s="1"/>
      <c r="Q299" s="231"/>
      <c r="R299" s="1"/>
      <c r="S299" s="6" t="s">
        <v>772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3">
        <v>147</v>
      </c>
      <c r="B300" s="184">
        <v>43752</v>
      </c>
      <c r="C300" s="184"/>
      <c r="D300" s="185" t="s">
        <v>796</v>
      </c>
      <c r="E300" s="186" t="s">
        <v>578</v>
      </c>
      <c r="F300" s="186">
        <v>277.5</v>
      </c>
      <c r="G300" s="186"/>
      <c r="H300" s="186">
        <v>333</v>
      </c>
      <c r="I300" s="188">
        <v>333</v>
      </c>
      <c r="J300" s="158" t="s">
        <v>797</v>
      </c>
      <c r="K300" s="159">
        <f t="shared" si="82"/>
        <v>55.5</v>
      </c>
      <c r="L300" s="160">
        <f t="shared" si="83"/>
        <v>0.2</v>
      </c>
      <c r="M300" s="155" t="s">
        <v>581</v>
      </c>
      <c r="N300" s="161">
        <v>43846</v>
      </c>
      <c r="O300" s="1"/>
      <c r="P300" s="1"/>
      <c r="Q300" s="231"/>
      <c r="R300" s="1"/>
      <c r="S300" s="6" t="s">
        <v>768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3">
        <v>148</v>
      </c>
      <c r="B301" s="184">
        <v>43752</v>
      </c>
      <c r="C301" s="184"/>
      <c r="D301" s="185" t="s">
        <v>798</v>
      </c>
      <c r="E301" s="186" t="s">
        <v>578</v>
      </c>
      <c r="F301" s="186">
        <v>930</v>
      </c>
      <c r="G301" s="186"/>
      <c r="H301" s="186">
        <v>1165</v>
      </c>
      <c r="I301" s="188">
        <v>1200</v>
      </c>
      <c r="J301" s="158" t="s">
        <v>799</v>
      </c>
      <c r="K301" s="159">
        <f t="shared" si="82"/>
        <v>235</v>
      </c>
      <c r="L301" s="160">
        <f t="shared" si="83"/>
        <v>0.25268817204301075</v>
      </c>
      <c r="M301" s="155" t="s">
        <v>581</v>
      </c>
      <c r="N301" s="161">
        <v>43847</v>
      </c>
      <c r="O301" s="1"/>
      <c r="P301" s="1"/>
      <c r="Q301" s="231"/>
      <c r="R301" s="1"/>
      <c r="S301" s="6" t="s">
        <v>772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3">
        <v>149</v>
      </c>
      <c r="B302" s="184">
        <v>43753</v>
      </c>
      <c r="C302" s="184"/>
      <c r="D302" s="185" t="s">
        <v>800</v>
      </c>
      <c r="E302" s="186" t="s">
        <v>578</v>
      </c>
      <c r="F302" s="156">
        <v>111</v>
      </c>
      <c r="G302" s="186"/>
      <c r="H302" s="186">
        <v>141</v>
      </c>
      <c r="I302" s="188">
        <v>141</v>
      </c>
      <c r="J302" s="158" t="s">
        <v>801</v>
      </c>
      <c r="K302" s="159">
        <f t="shared" si="82"/>
        <v>30</v>
      </c>
      <c r="L302" s="160">
        <f t="shared" si="83"/>
        <v>0.27027027027027029</v>
      </c>
      <c r="M302" s="155" t="s">
        <v>581</v>
      </c>
      <c r="N302" s="161">
        <v>44328</v>
      </c>
      <c r="O302" s="1"/>
      <c r="P302" s="1"/>
      <c r="Q302" s="231"/>
      <c r="R302" s="1"/>
      <c r="S302" s="6" t="s">
        <v>772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3">
        <v>150</v>
      </c>
      <c r="B303" s="184">
        <v>43753</v>
      </c>
      <c r="C303" s="184"/>
      <c r="D303" s="185" t="s">
        <v>802</v>
      </c>
      <c r="E303" s="186" t="s">
        <v>578</v>
      </c>
      <c r="F303" s="156">
        <v>296</v>
      </c>
      <c r="G303" s="186"/>
      <c r="H303" s="186">
        <v>370</v>
      </c>
      <c r="I303" s="188">
        <v>370</v>
      </c>
      <c r="J303" s="158" t="s">
        <v>665</v>
      </c>
      <c r="K303" s="159">
        <f t="shared" si="82"/>
        <v>74</v>
      </c>
      <c r="L303" s="160">
        <f t="shared" si="83"/>
        <v>0.25</v>
      </c>
      <c r="M303" s="155" t="s">
        <v>581</v>
      </c>
      <c r="N303" s="161">
        <v>43853</v>
      </c>
      <c r="O303" s="1"/>
      <c r="P303" s="1"/>
      <c r="Q303" s="231"/>
      <c r="R303" s="1"/>
      <c r="S303" s="6" t="s">
        <v>772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3">
        <v>151</v>
      </c>
      <c r="B304" s="184">
        <v>43754</v>
      </c>
      <c r="C304" s="184"/>
      <c r="D304" s="185" t="s">
        <v>803</v>
      </c>
      <c r="E304" s="186" t="s">
        <v>578</v>
      </c>
      <c r="F304" s="156">
        <v>300</v>
      </c>
      <c r="G304" s="186"/>
      <c r="H304" s="186">
        <v>382.5</v>
      </c>
      <c r="I304" s="188">
        <v>344</v>
      </c>
      <c r="J304" s="158" t="s">
        <v>804</v>
      </c>
      <c r="K304" s="159">
        <f t="shared" si="82"/>
        <v>82.5</v>
      </c>
      <c r="L304" s="160">
        <f t="shared" si="83"/>
        <v>0.27500000000000002</v>
      </c>
      <c r="M304" s="155" t="s">
        <v>581</v>
      </c>
      <c r="N304" s="161">
        <v>44238</v>
      </c>
      <c r="O304" s="1"/>
      <c r="P304" s="1"/>
      <c r="Q304" s="231"/>
      <c r="R304" s="1"/>
      <c r="S304" s="6" t="s">
        <v>772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3">
        <v>152</v>
      </c>
      <c r="B305" s="184">
        <v>43832</v>
      </c>
      <c r="C305" s="184"/>
      <c r="D305" s="185" t="s">
        <v>805</v>
      </c>
      <c r="E305" s="186" t="s">
        <v>578</v>
      </c>
      <c r="F305" s="156">
        <v>495</v>
      </c>
      <c r="G305" s="186"/>
      <c r="H305" s="186">
        <v>595</v>
      </c>
      <c r="I305" s="188">
        <v>590</v>
      </c>
      <c r="J305" s="158" t="s">
        <v>601</v>
      </c>
      <c r="K305" s="159">
        <f t="shared" si="82"/>
        <v>100</v>
      </c>
      <c r="L305" s="160">
        <f t="shared" si="83"/>
        <v>0.20202020202020202</v>
      </c>
      <c r="M305" s="155" t="s">
        <v>581</v>
      </c>
      <c r="N305" s="161">
        <v>44589</v>
      </c>
      <c r="O305" s="1"/>
      <c r="P305" s="1"/>
      <c r="Q305" s="231"/>
      <c r="R305" s="1"/>
      <c r="S305" s="6" t="s">
        <v>772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3">
        <v>153</v>
      </c>
      <c r="B306" s="184">
        <v>43966</v>
      </c>
      <c r="C306" s="184"/>
      <c r="D306" s="185" t="s">
        <v>76</v>
      </c>
      <c r="E306" s="186" t="s">
        <v>578</v>
      </c>
      <c r="F306" s="156">
        <v>67.5</v>
      </c>
      <c r="G306" s="186"/>
      <c r="H306" s="186">
        <v>86</v>
      </c>
      <c r="I306" s="188">
        <v>86</v>
      </c>
      <c r="J306" s="158" t="s">
        <v>806</v>
      </c>
      <c r="K306" s="159">
        <f t="shared" si="82"/>
        <v>18.5</v>
      </c>
      <c r="L306" s="160">
        <f t="shared" si="83"/>
        <v>0.27407407407407408</v>
      </c>
      <c r="M306" s="155" t="s">
        <v>581</v>
      </c>
      <c r="N306" s="161">
        <v>44008</v>
      </c>
      <c r="O306" s="1"/>
      <c r="P306" s="1"/>
      <c r="Q306" s="231"/>
      <c r="R306" s="1"/>
      <c r="S306" s="6" t="s">
        <v>772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3">
        <v>154</v>
      </c>
      <c r="B307" s="184">
        <v>44035</v>
      </c>
      <c r="C307" s="184"/>
      <c r="D307" s="185" t="s">
        <v>480</v>
      </c>
      <c r="E307" s="186" t="s">
        <v>578</v>
      </c>
      <c r="F307" s="156">
        <v>231</v>
      </c>
      <c r="G307" s="186"/>
      <c r="H307" s="186">
        <v>281</v>
      </c>
      <c r="I307" s="188">
        <v>281</v>
      </c>
      <c r="J307" s="158" t="s">
        <v>665</v>
      </c>
      <c r="K307" s="159">
        <f t="shared" si="82"/>
        <v>50</v>
      </c>
      <c r="L307" s="160">
        <f t="shared" si="83"/>
        <v>0.21645021645021645</v>
      </c>
      <c r="M307" s="155" t="s">
        <v>581</v>
      </c>
      <c r="N307" s="161">
        <v>44358</v>
      </c>
      <c r="O307" s="1"/>
      <c r="P307" s="1"/>
      <c r="Q307" s="231"/>
      <c r="R307" s="1"/>
      <c r="S307" s="6" t="s">
        <v>772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3">
        <v>155</v>
      </c>
      <c r="B308" s="184">
        <v>44092</v>
      </c>
      <c r="C308" s="184"/>
      <c r="D308" s="185" t="s">
        <v>144</v>
      </c>
      <c r="E308" s="186" t="s">
        <v>578</v>
      </c>
      <c r="F308" s="186">
        <v>206</v>
      </c>
      <c r="G308" s="186"/>
      <c r="H308" s="186">
        <v>248</v>
      </c>
      <c r="I308" s="188">
        <v>248</v>
      </c>
      <c r="J308" s="158" t="s">
        <v>665</v>
      </c>
      <c r="K308" s="159">
        <f t="shared" si="82"/>
        <v>42</v>
      </c>
      <c r="L308" s="160">
        <f t="shared" si="83"/>
        <v>0.20388349514563106</v>
      </c>
      <c r="M308" s="155" t="s">
        <v>581</v>
      </c>
      <c r="N308" s="161">
        <v>44214</v>
      </c>
      <c r="O308" s="1"/>
      <c r="P308" s="1"/>
      <c r="Q308" s="231"/>
      <c r="R308" s="1"/>
      <c r="S308" s="6" t="s">
        <v>772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83">
        <v>156</v>
      </c>
      <c r="B309" s="184">
        <v>44140</v>
      </c>
      <c r="C309" s="184"/>
      <c r="D309" s="185" t="s">
        <v>144</v>
      </c>
      <c r="E309" s="186" t="s">
        <v>578</v>
      </c>
      <c r="F309" s="186">
        <v>182.5</v>
      </c>
      <c r="G309" s="186"/>
      <c r="H309" s="186">
        <v>248</v>
      </c>
      <c r="I309" s="188">
        <v>248</v>
      </c>
      <c r="J309" s="158" t="s">
        <v>665</v>
      </c>
      <c r="K309" s="159">
        <f t="shared" si="82"/>
        <v>65.5</v>
      </c>
      <c r="L309" s="160">
        <f t="shared" si="83"/>
        <v>0.35890410958904112</v>
      </c>
      <c r="M309" s="155" t="s">
        <v>581</v>
      </c>
      <c r="N309" s="161">
        <v>44214</v>
      </c>
      <c r="O309" s="1"/>
      <c r="P309" s="1"/>
      <c r="Q309" s="231"/>
      <c r="R309" s="1"/>
      <c r="S309" s="6" t="s">
        <v>772</v>
      </c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83">
        <v>157</v>
      </c>
      <c r="B310" s="184">
        <v>44140</v>
      </c>
      <c r="C310" s="184"/>
      <c r="D310" s="185" t="s">
        <v>345</v>
      </c>
      <c r="E310" s="186" t="s">
        <v>578</v>
      </c>
      <c r="F310" s="186">
        <v>247.5</v>
      </c>
      <c r="G310" s="186"/>
      <c r="H310" s="186">
        <v>320</v>
      </c>
      <c r="I310" s="188">
        <v>320</v>
      </c>
      <c r="J310" s="158" t="s">
        <v>665</v>
      </c>
      <c r="K310" s="159">
        <f t="shared" si="82"/>
        <v>72.5</v>
      </c>
      <c r="L310" s="160">
        <f t="shared" si="83"/>
        <v>0.29292929292929293</v>
      </c>
      <c r="M310" s="155" t="s">
        <v>581</v>
      </c>
      <c r="N310" s="161">
        <v>44323</v>
      </c>
      <c r="O310" s="1"/>
      <c r="P310" s="1"/>
      <c r="Q310" s="231"/>
      <c r="R310" s="1"/>
      <c r="S310" s="6" t="s">
        <v>772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3">
        <v>158</v>
      </c>
      <c r="B311" s="184">
        <v>44140</v>
      </c>
      <c r="C311" s="184"/>
      <c r="D311" s="185" t="s">
        <v>203</v>
      </c>
      <c r="E311" s="186" t="s">
        <v>578</v>
      </c>
      <c r="F311" s="156">
        <v>925</v>
      </c>
      <c r="G311" s="186"/>
      <c r="H311" s="186">
        <v>1095</v>
      </c>
      <c r="I311" s="188">
        <v>1093</v>
      </c>
      <c r="J311" s="158" t="s">
        <v>807</v>
      </c>
      <c r="K311" s="159">
        <f t="shared" si="82"/>
        <v>170</v>
      </c>
      <c r="L311" s="160">
        <f t="shared" si="83"/>
        <v>0.18378378378378379</v>
      </c>
      <c r="M311" s="155" t="s">
        <v>581</v>
      </c>
      <c r="N311" s="161">
        <v>44201</v>
      </c>
      <c r="O311" s="1"/>
      <c r="P311" s="1"/>
      <c r="Q311" s="231"/>
      <c r="R311" s="1"/>
      <c r="S311" s="6" t="s">
        <v>772</v>
      </c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83">
        <v>159</v>
      </c>
      <c r="B312" s="184">
        <v>44140</v>
      </c>
      <c r="C312" s="184"/>
      <c r="D312" s="185" t="s">
        <v>363</v>
      </c>
      <c r="E312" s="186" t="s">
        <v>578</v>
      </c>
      <c r="F312" s="156">
        <v>332.5</v>
      </c>
      <c r="G312" s="186"/>
      <c r="H312" s="186">
        <v>393</v>
      </c>
      <c r="I312" s="188">
        <v>406</v>
      </c>
      <c r="J312" s="158" t="s">
        <v>808</v>
      </c>
      <c r="K312" s="159">
        <f t="shared" si="82"/>
        <v>60.5</v>
      </c>
      <c r="L312" s="160">
        <f t="shared" si="83"/>
        <v>0.18195488721804512</v>
      </c>
      <c r="M312" s="155" t="s">
        <v>581</v>
      </c>
      <c r="N312" s="161">
        <v>44256</v>
      </c>
      <c r="O312" s="1"/>
      <c r="P312" s="1"/>
      <c r="Q312" s="231"/>
      <c r="R312" s="1"/>
      <c r="S312" s="6" t="s">
        <v>772</v>
      </c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83">
        <v>160</v>
      </c>
      <c r="B313" s="184">
        <v>44141</v>
      </c>
      <c r="C313" s="184"/>
      <c r="D313" s="185" t="s">
        <v>480</v>
      </c>
      <c r="E313" s="186" t="s">
        <v>578</v>
      </c>
      <c r="F313" s="156">
        <v>231</v>
      </c>
      <c r="G313" s="186"/>
      <c r="H313" s="186">
        <v>281</v>
      </c>
      <c r="I313" s="188">
        <v>281</v>
      </c>
      <c r="J313" s="158" t="s">
        <v>665</v>
      </c>
      <c r="K313" s="159">
        <f t="shared" si="82"/>
        <v>50</v>
      </c>
      <c r="L313" s="160">
        <f t="shared" si="83"/>
        <v>0.21645021645021645</v>
      </c>
      <c r="M313" s="155" t="s">
        <v>581</v>
      </c>
      <c r="N313" s="161">
        <v>44358</v>
      </c>
      <c r="O313" s="1"/>
      <c r="P313" s="1"/>
      <c r="Q313" s="231"/>
      <c r="R313" s="1"/>
      <c r="S313" s="6" t="s">
        <v>772</v>
      </c>
      <c r="T313" s="1"/>
      <c r="U313" s="1"/>
      <c r="V313" s="1"/>
      <c r="W313" s="1"/>
      <c r="X313" s="1"/>
      <c r="Y313" s="1"/>
      <c r="Z313" s="1"/>
      <c r="AA313" s="1"/>
    </row>
    <row r="314" spans="1:27" ht="12.75" customHeight="1">
      <c r="A314" s="183">
        <v>161</v>
      </c>
      <c r="B314" s="184">
        <v>44187</v>
      </c>
      <c r="C314" s="184"/>
      <c r="D314" s="185" t="s">
        <v>809</v>
      </c>
      <c r="E314" s="186" t="s">
        <v>578</v>
      </c>
      <c r="F314" s="156">
        <v>190</v>
      </c>
      <c r="G314" s="186"/>
      <c r="H314" s="186">
        <v>239</v>
      </c>
      <c r="I314" s="188">
        <v>239</v>
      </c>
      <c r="J314" s="158" t="s">
        <v>810</v>
      </c>
      <c r="K314" s="159">
        <f t="shared" si="82"/>
        <v>49</v>
      </c>
      <c r="L314" s="160">
        <f t="shared" si="83"/>
        <v>0.25789473684210529</v>
      </c>
      <c r="M314" s="155" t="s">
        <v>581</v>
      </c>
      <c r="N314" s="161">
        <v>44844</v>
      </c>
      <c r="O314" s="1"/>
      <c r="P314" s="1"/>
      <c r="Q314" s="231"/>
      <c r="R314" s="1"/>
      <c r="S314" s="6" t="s">
        <v>772</v>
      </c>
    </row>
    <row r="315" spans="1:27" ht="12.75" customHeight="1">
      <c r="A315" s="183">
        <v>162</v>
      </c>
      <c r="B315" s="184">
        <v>44258</v>
      </c>
      <c r="C315" s="184"/>
      <c r="D315" s="185" t="s">
        <v>805</v>
      </c>
      <c r="E315" s="186" t="s">
        <v>578</v>
      </c>
      <c r="F315" s="156">
        <v>495</v>
      </c>
      <c r="G315" s="186"/>
      <c r="H315" s="186">
        <v>595</v>
      </c>
      <c r="I315" s="188">
        <v>590</v>
      </c>
      <c r="J315" s="158" t="s">
        <v>601</v>
      </c>
      <c r="K315" s="159">
        <f t="shared" si="82"/>
        <v>100</v>
      </c>
      <c r="L315" s="160">
        <f t="shared" si="83"/>
        <v>0.20202020202020202</v>
      </c>
      <c r="M315" s="155" t="s">
        <v>581</v>
      </c>
      <c r="N315" s="161">
        <v>44589</v>
      </c>
      <c r="O315" s="1"/>
      <c r="P315" s="1"/>
      <c r="Q315" s="231"/>
      <c r="S315" s="6" t="s">
        <v>772</v>
      </c>
    </row>
    <row r="316" spans="1:27" ht="12.75" customHeight="1">
      <c r="A316" s="183">
        <v>163</v>
      </c>
      <c r="B316" s="184">
        <v>44274</v>
      </c>
      <c r="C316" s="184"/>
      <c r="D316" s="185" t="s">
        <v>363</v>
      </c>
      <c r="E316" s="186" t="s">
        <v>578</v>
      </c>
      <c r="F316" s="156">
        <v>355</v>
      </c>
      <c r="G316" s="186"/>
      <c r="H316" s="186">
        <v>422.5</v>
      </c>
      <c r="I316" s="188">
        <v>420</v>
      </c>
      <c r="J316" s="158" t="s">
        <v>811</v>
      </c>
      <c r="K316" s="159">
        <f t="shared" si="82"/>
        <v>67.5</v>
      </c>
      <c r="L316" s="160">
        <f t="shared" si="83"/>
        <v>0.19014084507042253</v>
      </c>
      <c r="M316" s="155" t="s">
        <v>581</v>
      </c>
      <c r="N316" s="161">
        <v>44361</v>
      </c>
      <c r="O316" s="1"/>
      <c r="S316" s="201" t="s">
        <v>772</v>
      </c>
      <c r="T316" s="1"/>
      <c r="U316" s="1"/>
      <c r="V316" s="1"/>
      <c r="W316" s="1"/>
      <c r="X316" s="1"/>
      <c r="Y316" s="1"/>
      <c r="Z316" s="1"/>
      <c r="AA316" s="1"/>
    </row>
    <row r="317" spans="1:27" ht="12.75" customHeight="1">
      <c r="A317" s="183">
        <v>164</v>
      </c>
      <c r="B317" s="184">
        <v>44295</v>
      </c>
      <c r="C317" s="184"/>
      <c r="D317" s="185" t="s">
        <v>326</v>
      </c>
      <c r="E317" s="186" t="s">
        <v>578</v>
      </c>
      <c r="F317" s="156">
        <v>555</v>
      </c>
      <c r="G317" s="186"/>
      <c r="H317" s="186">
        <v>663</v>
      </c>
      <c r="I317" s="188">
        <v>663</v>
      </c>
      <c r="J317" s="158" t="s">
        <v>812</v>
      </c>
      <c r="K317" s="159">
        <f t="shared" si="82"/>
        <v>108</v>
      </c>
      <c r="L317" s="160">
        <f t="shared" si="83"/>
        <v>0.19459459459459461</v>
      </c>
      <c r="M317" s="155" t="s">
        <v>581</v>
      </c>
      <c r="N317" s="161">
        <v>44321</v>
      </c>
      <c r="O317" s="1"/>
      <c r="P317" s="1"/>
      <c r="Q317" s="231"/>
      <c r="R317" s="1"/>
      <c r="S317" s="201" t="s">
        <v>772</v>
      </c>
    </row>
    <row r="318" spans="1:27" ht="12.75" customHeight="1">
      <c r="A318" s="183">
        <v>165</v>
      </c>
      <c r="B318" s="184">
        <v>44308</v>
      </c>
      <c r="C318" s="184"/>
      <c r="D318" s="185" t="s">
        <v>776</v>
      </c>
      <c r="E318" s="186" t="s">
        <v>578</v>
      </c>
      <c r="F318" s="156">
        <v>126.5</v>
      </c>
      <c r="G318" s="186"/>
      <c r="H318" s="186">
        <v>155</v>
      </c>
      <c r="I318" s="188">
        <v>155</v>
      </c>
      <c r="J318" s="158" t="s">
        <v>665</v>
      </c>
      <c r="K318" s="159">
        <f t="shared" si="82"/>
        <v>28.5</v>
      </c>
      <c r="L318" s="160">
        <f t="shared" si="83"/>
        <v>0.22529644268774704</v>
      </c>
      <c r="M318" s="155" t="s">
        <v>581</v>
      </c>
      <c r="N318" s="161">
        <v>44362</v>
      </c>
      <c r="O318" s="1"/>
      <c r="S318" s="201" t="s">
        <v>772</v>
      </c>
    </row>
    <row r="319" spans="1:27" ht="12.75" customHeight="1">
      <c r="A319" s="162">
        <v>166</v>
      </c>
      <c r="B319" s="193">
        <v>44368</v>
      </c>
      <c r="C319" s="193"/>
      <c r="D319" s="164" t="s">
        <v>813</v>
      </c>
      <c r="E319" s="166" t="s">
        <v>578</v>
      </c>
      <c r="F319" s="194">
        <v>287.5</v>
      </c>
      <c r="G319" s="166"/>
      <c r="H319" s="166">
        <v>245</v>
      </c>
      <c r="I319" s="167">
        <v>344</v>
      </c>
      <c r="J319" s="168" t="s">
        <v>814</v>
      </c>
      <c r="K319" s="169">
        <f t="shared" si="82"/>
        <v>-42.5</v>
      </c>
      <c r="L319" s="170">
        <f t="shared" si="83"/>
        <v>-0.14782608695652175</v>
      </c>
      <c r="M319" s="166" t="s">
        <v>591</v>
      </c>
      <c r="N319" s="163">
        <v>44508</v>
      </c>
      <c r="O319" s="1"/>
      <c r="S319" s="201" t="s">
        <v>772</v>
      </c>
    </row>
    <row r="320" spans="1:27" ht="12.75" customHeight="1">
      <c r="A320" s="183">
        <v>167</v>
      </c>
      <c r="B320" s="184">
        <v>44368</v>
      </c>
      <c r="C320" s="184"/>
      <c r="D320" s="185" t="s">
        <v>480</v>
      </c>
      <c r="E320" s="186" t="s">
        <v>578</v>
      </c>
      <c r="F320" s="156">
        <v>241</v>
      </c>
      <c r="G320" s="186"/>
      <c r="H320" s="186">
        <v>298</v>
      </c>
      <c r="I320" s="188">
        <v>320</v>
      </c>
      <c r="J320" s="158" t="s">
        <v>665</v>
      </c>
      <c r="K320" s="159">
        <f t="shared" si="82"/>
        <v>57</v>
      </c>
      <c r="L320" s="160">
        <f t="shared" si="83"/>
        <v>0.23651452282157676</v>
      </c>
      <c r="M320" s="155" t="s">
        <v>581</v>
      </c>
      <c r="N320" s="161">
        <v>44802</v>
      </c>
      <c r="O320" s="37"/>
      <c r="S320" s="201" t="s">
        <v>772</v>
      </c>
    </row>
    <row r="321" spans="1:19" ht="12.75" customHeight="1">
      <c r="A321" s="183">
        <v>168</v>
      </c>
      <c r="B321" s="184">
        <v>44406</v>
      </c>
      <c r="C321" s="184"/>
      <c r="D321" s="185" t="s">
        <v>776</v>
      </c>
      <c r="E321" s="186" t="s">
        <v>578</v>
      </c>
      <c r="F321" s="156">
        <v>162.5</v>
      </c>
      <c r="G321" s="186"/>
      <c r="H321" s="186">
        <v>200</v>
      </c>
      <c r="I321" s="188">
        <v>200</v>
      </c>
      <c r="J321" s="158" t="s">
        <v>665</v>
      </c>
      <c r="K321" s="159">
        <f t="shared" si="82"/>
        <v>37.5</v>
      </c>
      <c r="L321" s="160">
        <f t="shared" si="83"/>
        <v>0.23076923076923078</v>
      </c>
      <c r="M321" s="155" t="s">
        <v>581</v>
      </c>
      <c r="N321" s="161">
        <v>44802</v>
      </c>
      <c r="O321" s="1"/>
      <c r="S321" s="201" t="s">
        <v>772</v>
      </c>
    </row>
    <row r="322" spans="1:19" ht="12.75" customHeight="1">
      <c r="A322" s="183">
        <v>169</v>
      </c>
      <c r="B322" s="184">
        <v>44462</v>
      </c>
      <c r="C322" s="184"/>
      <c r="D322" s="185" t="s">
        <v>438</v>
      </c>
      <c r="E322" s="186" t="s">
        <v>578</v>
      </c>
      <c r="F322" s="156">
        <v>1235</v>
      </c>
      <c r="G322" s="186"/>
      <c r="H322" s="186">
        <v>1505</v>
      </c>
      <c r="I322" s="188">
        <v>1500</v>
      </c>
      <c r="J322" s="158" t="s">
        <v>665</v>
      </c>
      <c r="K322" s="159">
        <f t="shared" si="82"/>
        <v>270</v>
      </c>
      <c r="L322" s="160">
        <f t="shared" si="83"/>
        <v>0.21862348178137653</v>
      </c>
      <c r="M322" s="155" t="s">
        <v>581</v>
      </c>
      <c r="N322" s="161">
        <v>44564</v>
      </c>
      <c r="O322" s="1"/>
      <c r="S322" s="201" t="s">
        <v>772</v>
      </c>
    </row>
    <row r="323" spans="1:19" ht="12.75" customHeight="1">
      <c r="A323" s="183">
        <v>170</v>
      </c>
      <c r="B323" s="184">
        <v>44480</v>
      </c>
      <c r="C323" s="184"/>
      <c r="D323" s="185" t="s">
        <v>815</v>
      </c>
      <c r="E323" s="186" t="s">
        <v>578</v>
      </c>
      <c r="F323" s="156">
        <v>58.75</v>
      </c>
      <c r="G323" s="186"/>
      <c r="H323" s="186">
        <v>64.25</v>
      </c>
      <c r="I323" s="188"/>
      <c r="J323" s="158" t="s">
        <v>665</v>
      </c>
      <c r="K323" s="159">
        <f t="shared" ref="K323" si="84">H323-F323</f>
        <v>5.5</v>
      </c>
      <c r="L323" s="160">
        <f t="shared" ref="L323" si="85">K323/F323</f>
        <v>9.3617021276595741E-2</v>
      </c>
      <c r="M323" s="155" t="s">
        <v>581</v>
      </c>
      <c r="N323" s="161">
        <v>45322</v>
      </c>
      <c r="O323" s="37"/>
      <c r="S323" s="201" t="s">
        <v>772</v>
      </c>
    </row>
    <row r="324" spans="1:19" ht="12.75" customHeight="1">
      <c r="A324" s="152">
        <v>171</v>
      </c>
      <c r="B324" s="153">
        <v>44481</v>
      </c>
      <c r="C324" s="153"/>
      <c r="D324" s="154" t="s">
        <v>278</v>
      </c>
      <c r="E324" s="155" t="s">
        <v>578</v>
      </c>
      <c r="F324" s="156">
        <v>315</v>
      </c>
      <c r="G324" s="155"/>
      <c r="H324" s="155">
        <v>335</v>
      </c>
      <c r="I324" s="157">
        <v>380</v>
      </c>
      <c r="J324" s="158" t="s">
        <v>876</v>
      </c>
      <c r="K324" s="159">
        <f t="shared" ref="K324" si="86">H324-F324</f>
        <v>20</v>
      </c>
      <c r="L324" s="160">
        <f t="shared" ref="L324" si="87">K324/F324</f>
        <v>6.3492063492063489E-2</v>
      </c>
      <c r="M324" s="155" t="s">
        <v>581</v>
      </c>
      <c r="N324" s="161">
        <v>45297</v>
      </c>
      <c r="O324" s="37"/>
      <c r="S324" s="201" t="s">
        <v>772</v>
      </c>
    </row>
    <row r="325" spans="1:19" ht="12.75" customHeight="1">
      <c r="A325" s="152">
        <v>172</v>
      </c>
      <c r="B325" s="153">
        <v>44481</v>
      </c>
      <c r="C325" s="153"/>
      <c r="D325" s="154" t="s">
        <v>816</v>
      </c>
      <c r="E325" s="155" t="s">
        <v>578</v>
      </c>
      <c r="F325" s="156">
        <v>45.5</v>
      </c>
      <c r="G325" s="155"/>
      <c r="H325" s="155">
        <v>56.5</v>
      </c>
      <c r="I325" s="157">
        <v>56</v>
      </c>
      <c r="J325" s="158" t="s">
        <v>665</v>
      </c>
      <c r="K325" s="159">
        <f t="shared" ref="K325:K326" si="88">H325-F325</f>
        <v>11</v>
      </c>
      <c r="L325" s="160">
        <f t="shared" ref="L325:L326" si="89">K325/F325</f>
        <v>0.24175824175824176</v>
      </c>
      <c r="M325" s="155" t="s">
        <v>581</v>
      </c>
      <c r="N325" s="161">
        <v>44881</v>
      </c>
      <c r="O325" s="37"/>
      <c r="S325" s="201"/>
    </row>
    <row r="326" spans="1:19" ht="12.75" customHeight="1">
      <c r="A326" s="152">
        <v>173</v>
      </c>
      <c r="B326" s="153">
        <v>44551</v>
      </c>
      <c r="C326" s="153"/>
      <c r="D326" s="154" t="s">
        <v>131</v>
      </c>
      <c r="E326" s="155" t="s">
        <v>578</v>
      </c>
      <c r="F326" s="156">
        <v>2300</v>
      </c>
      <c r="G326" s="155"/>
      <c r="H326" s="155">
        <f>(2820+2200)/2</f>
        <v>2510</v>
      </c>
      <c r="I326" s="157">
        <v>3000</v>
      </c>
      <c r="J326" s="158" t="s">
        <v>817</v>
      </c>
      <c r="K326" s="159">
        <f t="shared" si="88"/>
        <v>210</v>
      </c>
      <c r="L326" s="160">
        <f t="shared" si="89"/>
        <v>9.1304347826086957E-2</v>
      </c>
      <c r="M326" s="155" t="s">
        <v>581</v>
      </c>
      <c r="N326" s="161">
        <v>44649</v>
      </c>
      <c r="O326" s="1"/>
      <c r="S326" s="201"/>
    </row>
    <row r="327" spans="1:19" ht="12.75" customHeight="1">
      <c r="A327" s="152">
        <v>174</v>
      </c>
      <c r="B327" s="153">
        <v>44606</v>
      </c>
      <c r="C327" s="153"/>
      <c r="D327" s="154" t="s">
        <v>428</v>
      </c>
      <c r="E327" s="155" t="s">
        <v>578</v>
      </c>
      <c r="F327" s="156">
        <v>635</v>
      </c>
      <c r="G327" s="155"/>
      <c r="H327" s="155">
        <v>700</v>
      </c>
      <c r="I327" s="157">
        <v>764</v>
      </c>
      <c r="J327" s="158" t="s">
        <v>847</v>
      </c>
      <c r="K327" s="159">
        <f t="shared" ref="K327" si="90">H327-F327</f>
        <v>65</v>
      </c>
      <c r="L327" s="160">
        <f t="shared" ref="L327" si="91">K327/F327</f>
        <v>0.10236220472440945</v>
      </c>
      <c r="M327" s="155" t="s">
        <v>581</v>
      </c>
      <c r="N327" s="161">
        <v>45159</v>
      </c>
      <c r="O327" s="37"/>
      <c r="S327" s="201"/>
    </row>
    <row r="328" spans="1:19" ht="12.75" customHeight="1">
      <c r="A328" s="152">
        <v>175</v>
      </c>
      <c r="B328" s="153">
        <v>44613</v>
      </c>
      <c r="C328" s="153"/>
      <c r="D328" s="154" t="s">
        <v>438</v>
      </c>
      <c r="E328" s="155" t="s">
        <v>578</v>
      </c>
      <c r="F328" s="156">
        <v>1255</v>
      </c>
      <c r="G328" s="155"/>
      <c r="H328" s="155">
        <v>1515</v>
      </c>
      <c r="I328" s="157">
        <v>1510</v>
      </c>
      <c r="J328" s="158" t="s">
        <v>665</v>
      </c>
      <c r="K328" s="159">
        <f>H328-F328</f>
        <v>260</v>
      </c>
      <c r="L328" s="160">
        <f>K328/F328</f>
        <v>0.20717131474103587</v>
      </c>
      <c r="M328" s="155" t="s">
        <v>581</v>
      </c>
      <c r="N328" s="161">
        <v>44834</v>
      </c>
      <c r="O328" s="37"/>
      <c r="S328" s="201"/>
    </row>
    <row r="329" spans="1:19" ht="12.75" customHeight="1">
      <c r="A329">
        <v>176</v>
      </c>
      <c r="B329" s="203">
        <v>44670</v>
      </c>
      <c r="C329" s="203"/>
      <c r="D329" s="53" t="s">
        <v>540</v>
      </c>
      <c r="E329" s="204" t="s">
        <v>578</v>
      </c>
      <c r="F329" s="51" t="s">
        <v>818</v>
      </c>
      <c r="G329" s="51"/>
      <c r="H329" s="51"/>
      <c r="I329" s="51">
        <v>553</v>
      </c>
      <c r="J329" s="51" t="s">
        <v>579</v>
      </c>
      <c r="K329" s="51"/>
      <c r="L329" s="51"/>
      <c r="M329" s="51"/>
      <c r="N329" s="51"/>
      <c r="O329" s="37"/>
      <c r="S329" s="201"/>
    </row>
    <row r="330" spans="1:19" ht="12.75" customHeight="1">
      <c r="A330" s="183">
        <v>177</v>
      </c>
      <c r="B330" s="184">
        <v>44746</v>
      </c>
      <c r="C330" s="184"/>
      <c r="D330" s="185" t="s">
        <v>819</v>
      </c>
      <c r="E330" s="186" t="s">
        <v>578</v>
      </c>
      <c r="F330" s="186">
        <v>207.5</v>
      </c>
      <c r="G330" s="186"/>
      <c r="H330" s="186">
        <v>254</v>
      </c>
      <c r="I330" s="188">
        <v>254</v>
      </c>
      <c r="J330" s="158" t="s">
        <v>665</v>
      </c>
      <c r="K330" s="159">
        <f t="shared" ref="K330:K332" si="92">H330-F330</f>
        <v>46.5</v>
      </c>
      <c r="L330" s="160">
        <f t="shared" ref="L330:L332" si="93">K330/F330</f>
        <v>0.22409638554216868</v>
      </c>
      <c r="M330" s="155" t="s">
        <v>581</v>
      </c>
      <c r="N330" s="161">
        <v>44792</v>
      </c>
      <c r="O330" s="1"/>
      <c r="S330" s="201"/>
    </row>
    <row r="331" spans="1:19" ht="12.75" customHeight="1">
      <c r="A331" s="183">
        <v>178</v>
      </c>
      <c r="B331" s="184">
        <v>44775</v>
      </c>
      <c r="C331" s="184"/>
      <c r="D331" s="185" t="s">
        <v>482</v>
      </c>
      <c r="E331" s="186" t="s">
        <v>578</v>
      </c>
      <c r="F331" s="186">
        <v>31.25</v>
      </c>
      <c r="G331" s="186"/>
      <c r="H331" s="186">
        <v>38.75</v>
      </c>
      <c r="I331" s="188">
        <v>38</v>
      </c>
      <c r="J331" s="158" t="s">
        <v>665</v>
      </c>
      <c r="K331" s="159">
        <f t="shared" si="92"/>
        <v>7.5</v>
      </c>
      <c r="L331" s="160">
        <f t="shared" si="93"/>
        <v>0.24</v>
      </c>
      <c r="M331" s="155" t="s">
        <v>581</v>
      </c>
      <c r="N331" s="161">
        <v>44844</v>
      </c>
      <c r="O331" s="37"/>
      <c r="S331" s="54"/>
    </row>
    <row r="332" spans="1:19" ht="12.75" customHeight="1">
      <c r="A332" s="183">
        <v>179</v>
      </c>
      <c r="B332" s="184">
        <v>44841</v>
      </c>
      <c r="C332" s="184"/>
      <c r="D332" s="185" t="s">
        <v>820</v>
      </c>
      <c r="E332" s="186" t="s">
        <v>578</v>
      </c>
      <c r="F332" s="156">
        <v>665</v>
      </c>
      <c r="G332" s="186"/>
      <c r="H332" s="186">
        <v>807.5</v>
      </c>
      <c r="I332" s="188">
        <v>840</v>
      </c>
      <c r="J332" s="158" t="s">
        <v>817</v>
      </c>
      <c r="K332" s="159">
        <f t="shared" si="92"/>
        <v>142.5</v>
      </c>
      <c r="L332" s="160">
        <f t="shared" si="93"/>
        <v>0.21428571428571427</v>
      </c>
      <c r="M332" s="155" t="s">
        <v>581</v>
      </c>
      <c r="N332" s="161">
        <v>45097</v>
      </c>
      <c r="O332" s="37"/>
      <c r="S332" s="54"/>
    </row>
    <row r="333" spans="1:19" ht="12.75" customHeight="1">
      <c r="A333" s="183">
        <v>180</v>
      </c>
      <c r="B333" s="184">
        <v>44844</v>
      </c>
      <c r="C333" s="184"/>
      <c r="D333" s="185" t="s">
        <v>430</v>
      </c>
      <c r="E333" s="186" t="s">
        <v>578</v>
      </c>
      <c r="F333" s="156">
        <v>227.5</v>
      </c>
      <c r="G333" s="186"/>
      <c r="H333" s="186">
        <v>270</v>
      </c>
      <c r="I333" s="188">
        <v>291</v>
      </c>
      <c r="J333" s="158" t="s">
        <v>849</v>
      </c>
      <c r="K333" s="159">
        <f t="shared" ref="K333" si="94">H333-F333</f>
        <v>42.5</v>
      </c>
      <c r="L333" s="160">
        <f t="shared" ref="L333" si="95">K333/F333</f>
        <v>0.18681318681318682</v>
      </c>
      <c r="M333" s="155" t="s">
        <v>581</v>
      </c>
      <c r="N333" s="161">
        <v>45160</v>
      </c>
      <c r="O333" s="37"/>
      <c r="R333" s="37"/>
      <c r="S333" s="54"/>
    </row>
    <row r="334" spans="1:19" ht="12.75" customHeight="1">
      <c r="A334" s="183">
        <v>181</v>
      </c>
      <c r="B334" s="184">
        <v>44845</v>
      </c>
      <c r="C334" s="184"/>
      <c r="D334" s="185" t="s">
        <v>428</v>
      </c>
      <c r="E334" s="186" t="s">
        <v>578</v>
      </c>
      <c r="F334" s="156">
        <v>555</v>
      </c>
      <c r="G334" s="186"/>
      <c r="H334" s="186">
        <v>700</v>
      </c>
      <c r="I334" s="188">
        <v>765</v>
      </c>
      <c r="J334" s="158" t="s">
        <v>848</v>
      </c>
      <c r="K334" s="159">
        <f t="shared" ref="K334" si="96">H334-F334</f>
        <v>145</v>
      </c>
      <c r="L334" s="160">
        <f t="shared" ref="L334" si="97">K334/F334</f>
        <v>0.26126126126126126</v>
      </c>
      <c r="M334" s="155" t="s">
        <v>581</v>
      </c>
      <c r="N334" s="161">
        <v>45159</v>
      </c>
      <c r="O334" s="37"/>
      <c r="R334" s="37"/>
      <c r="S334" s="54"/>
    </row>
    <row r="335" spans="1:19" ht="12.75" customHeight="1">
      <c r="A335" s="183">
        <v>182</v>
      </c>
      <c r="B335" s="184">
        <v>44981</v>
      </c>
      <c r="C335" s="184"/>
      <c r="D335" s="185" t="s">
        <v>445</v>
      </c>
      <c r="E335" s="186" t="s">
        <v>578</v>
      </c>
      <c r="F335" s="156">
        <v>1675</v>
      </c>
      <c r="G335" s="186"/>
      <c r="H335" s="186">
        <v>2080</v>
      </c>
      <c r="I335" s="188">
        <v>2080</v>
      </c>
      <c r="J335" s="158" t="s">
        <v>665</v>
      </c>
      <c r="K335" s="159">
        <f t="shared" ref="K335:K340" si="98">H335-F335</f>
        <v>405</v>
      </c>
      <c r="L335" s="160">
        <f t="shared" ref="L335:L340" si="99">K335/F335</f>
        <v>0.2417910447761194</v>
      </c>
      <c r="M335" s="155" t="s">
        <v>581</v>
      </c>
      <c r="N335" s="161">
        <v>45119</v>
      </c>
      <c r="O335" s="37"/>
      <c r="S335" s="54" t="s">
        <v>845</v>
      </c>
    </row>
    <row r="336" spans="1:19" ht="12.75" customHeight="1">
      <c r="A336" s="183">
        <v>183</v>
      </c>
      <c r="B336" s="184">
        <v>44986</v>
      </c>
      <c r="C336" s="184"/>
      <c r="D336" s="185" t="s">
        <v>482</v>
      </c>
      <c r="E336" s="186" t="s">
        <v>578</v>
      </c>
      <c r="F336" s="156">
        <v>57.5</v>
      </c>
      <c r="G336" s="186"/>
      <c r="H336" s="186">
        <v>120</v>
      </c>
      <c r="I336" s="188">
        <v>120</v>
      </c>
      <c r="J336" s="158" t="s">
        <v>665</v>
      </c>
      <c r="K336" s="159">
        <f t="shared" si="98"/>
        <v>62.5</v>
      </c>
      <c r="L336" s="160">
        <f t="shared" si="99"/>
        <v>1.0869565217391304</v>
      </c>
      <c r="M336" s="155" t="s">
        <v>581</v>
      </c>
      <c r="N336" s="161">
        <v>45049</v>
      </c>
      <c r="O336" s="37"/>
      <c r="S336" s="54" t="s">
        <v>845</v>
      </c>
    </row>
    <row r="337" spans="1:39" ht="12.75" customHeight="1">
      <c r="A337" s="183">
        <v>184</v>
      </c>
      <c r="B337" s="184">
        <v>45008</v>
      </c>
      <c r="C337" s="184"/>
      <c r="D337" s="185" t="s">
        <v>499</v>
      </c>
      <c r="E337" s="186" t="s">
        <v>578</v>
      </c>
      <c r="F337" s="156">
        <v>2765</v>
      </c>
      <c r="G337" s="186"/>
      <c r="H337" s="186">
        <v>3547.5</v>
      </c>
      <c r="I337" s="188">
        <v>3523</v>
      </c>
      <c r="J337" s="158" t="s">
        <v>665</v>
      </c>
      <c r="K337" s="159">
        <f t="shared" si="98"/>
        <v>782.5</v>
      </c>
      <c r="L337" s="160">
        <f t="shared" si="99"/>
        <v>0.28300180831826399</v>
      </c>
      <c r="M337" s="155" t="s">
        <v>581</v>
      </c>
      <c r="N337" s="161">
        <v>45177</v>
      </c>
      <c r="O337" s="37"/>
      <c r="S337" s="54" t="s">
        <v>845</v>
      </c>
    </row>
    <row r="338" spans="1:39" ht="12.75" customHeight="1">
      <c r="A338" s="183">
        <v>185</v>
      </c>
      <c r="B338" s="184">
        <v>45027</v>
      </c>
      <c r="C338" s="184"/>
      <c r="D338" s="185" t="s">
        <v>821</v>
      </c>
      <c r="E338" s="186" t="s">
        <v>578</v>
      </c>
      <c r="F338" s="186">
        <v>460</v>
      </c>
      <c r="G338" s="186"/>
      <c r="H338" s="186">
        <v>825</v>
      </c>
      <c r="I338" s="188">
        <v>810</v>
      </c>
      <c r="J338" s="158" t="s">
        <v>665</v>
      </c>
      <c r="K338" s="159">
        <f t="shared" si="98"/>
        <v>365</v>
      </c>
      <c r="L338" s="160">
        <f t="shared" si="99"/>
        <v>0.79347826086956519</v>
      </c>
      <c r="M338" s="155" t="s">
        <v>581</v>
      </c>
      <c r="N338" s="161">
        <v>45155</v>
      </c>
      <c r="O338" s="37"/>
      <c r="S338" s="54" t="s">
        <v>845</v>
      </c>
    </row>
    <row r="339" spans="1:39" ht="12.75" customHeight="1">
      <c r="A339" s="183">
        <v>186</v>
      </c>
      <c r="B339" s="184">
        <v>45050</v>
      </c>
      <c r="C339" s="184"/>
      <c r="D339" s="185" t="s">
        <v>42</v>
      </c>
      <c r="E339" s="186" t="s">
        <v>578</v>
      </c>
      <c r="F339" s="186">
        <v>3630</v>
      </c>
      <c r="G339" s="186"/>
      <c r="H339" s="186">
        <v>5150</v>
      </c>
      <c r="I339" s="188">
        <v>5040</v>
      </c>
      <c r="J339" s="158" t="s">
        <v>665</v>
      </c>
      <c r="K339" s="159">
        <f t="shared" si="98"/>
        <v>1520</v>
      </c>
      <c r="L339" s="160">
        <f t="shared" si="99"/>
        <v>0.41873278236914602</v>
      </c>
      <c r="M339" s="155" t="s">
        <v>581</v>
      </c>
      <c r="N339" s="161">
        <v>45344</v>
      </c>
      <c r="O339" s="37"/>
      <c r="S339" s="54" t="s">
        <v>845</v>
      </c>
    </row>
    <row r="340" spans="1:39" ht="12.75" customHeight="1">
      <c r="A340" s="183">
        <v>187</v>
      </c>
      <c r="B340" s="184">
        <v>45075</v>
      </c>
      <c r="C340" s="184"/>
      <c r="D340" s="185" t="s">
        <v>822</v>
      </c>
      <c r="E340" s="186" t="s">
        <v>578</v>
      </c>
      <c r="F340" s="156">
        <v>585</v>
      </c>
      <c r="G340" s="186"/>
      <c r="H340" s="186">
        <v>732</v>
      </c>
      <c r="I340" s="188">
        <v>732</v>
      </c>
      <c r="J340" s="158" t="s">
        <v>665</v>
      </c>
      <c r="K340" s="159">
        <f t="shared" si="98"/>
        <v>147</v>
      </c>
      <c r="L340" s="160">
        <f t="shared" si="99"/>
        <v>0.25128205128205128</v>
      </c>
      <c r="M340" s="155" t="s">
        <v>581</v>
      </c>
      <c r="N340" s="161">
        <v>45152</v>
      </c>
      <c r="O340" s="37"/>
      <c r="R340" s="37"/>
      <c r="S340" s="54" t="s">
        <v>845</v>
      </c>
      <c r="U340" s="37"/>
      <c r="W340" s="37"/>
      <c r="X340" s="54"/>
      <c r="Z340" s="37"/>
      <c r="AB340" s="37"/>
      <c r="AC340" s="54"/>
      <c r="AE340" s="37"/>
      <c r="AG340" s="37"/>
      <c r="AH340" s="54"/>
      <c r="AJ340" s="37"/>
      <c r="AL340" s="37"/>
      <c r="AM340" s="54"/>
    </row>
    <row r="341" spans="1:39" ht="12.75" customHeight="1">
      <c r="A341" s="202">
        <v>188</v>
      </c>
      <c r="B341" s="203">
        <v>45078</v>
      </c>
      <c r="C341" s="53"/>
      <c r="D341" s="53" t="s">
        <v>529</v>
      </c>
      <c r="E341" s="204" t="s">
        <v>578</v>
      </c>
      <c r="F341" s="51" t="s">
        <v>823</v>
      </c>
      <c r="G341" s="51"/>
      <c r="H341" s="51"/>
      <c r="I341" s="51">
        <v>4300</v>
      </c>
      <c r="J341" s="51" t="s">
        <v>579</v>
      </c>
      <c r="K341" s="51"/>
      <c r="L341" s="51"/>
      <c r="M341" s="51"/>
      <c r="N341" s="51"/>
      <c r="O341" s="37"/>
      <c r="R341" s="37"/>
      <c r="S341" s="54" t="s">
        <v>845</v>
      </c>
      <c r="U341" s="37"/>
      <c r="W341" s="37"/>
      <c r="X341" s="54"/>
      <c r="Z341" s="37"/>
      <c r="AB341" s="37"/>
      <c r="AC341" s="54"/>
      <c r="AE341" s="37"/>
      <c r="AG341" s="37"/>
      <c r="AH341" s="54"/>
      <c r="AJ341" s="37"/>
      <c r="AL341" s="37"/>
      <c r="AM341" s="54"/>
    </row>
    <row r="342" spans="1:39" ht="12.75" customHeight="1">
      <c r="A342" s="183">
        <v>189</v>
      </c>
      <c r="B342" s="184">
        <v>45103</v>
      </c>
      <c r="C342" s="184"/>
      <c r="D342" s="185" t="s">
        <v>842</v>
      </c>
      <c r="E342" s="186" t="s">
        <v>578</v>
      </c>
      <c r="F342" s="156">
        <v>282.5</v>
      </c>
      <c r="G342" s="186"/>
      <c r="H342" s="186">
        <v>383</v>
      </c>
      <c r="I342" s="188">
        <v>383</v>
      </c>
      <c r="J342" s="158" t="s">
        <v>665</v>
      </c>
      <c r="K342" s="159">
        <f>H342-F342</f>
        <v>100.5</v>
      </c>
      <c r="L342" s="160">
        <f>K342/F342</f>
        <v>0.35575221238938054</v>
      </c>
      <c r="M342" s="155" t="s">
        <v>581</v>
      </c>
      <c r="N342" s="161">
        <v>45265</v>
      </c>
      <c r="O342" s="37"/>
      <c r="R342" s="37"/>
      <c r="S342" s="54" t="s">
        <v>845</v>
      </c>
      <c r="U342" s="37"/>
      <c r="W342" s="37"/>
      <c r="X342" s="54"/>
      <c r="Z342" s="37"/>
      <c r="AB342" s="37"/>
      <c r="AC342" s="54"/>
      <c r="AE342" s="37"/>
      <c r="AG342" s="37"/>
      <c r="AH342" s="54"/>
      <c r="AJ342" s="37"/>
      <c r="AL342" s="37"/>
      <c r="AM342" s="54"/>
    </row>
    <row r="343" spans="1:39" ht="12.75" customHeight="1">
      <c r="A343" s="183">
        <v>190</v>
      </c>
      <c r="B343" s="184">
        <v>45120</v>
      </c>
      <c r="C343" s="184"/>
      <c r="D343" s="185" t="s">
        <v>528</v>
      </c>
      <c r="E343" s="186" t="s">
        <v>578</v>
      </c>
      <c r="F343" s="156">
        <v>2312.5</v>
      </c>
      <c r="G343" s="186"/>
      <c r="H343" s="186">
        <v>2935</v>
      </c>
      <c r="I343" s="188">
        <v>2935</v>
      </c>
      <c r="J343" s="158" t="s">
        <v>665</v>
      </c>
      <c r="K343" s="159">
        <f>H343-F343</f>
        <v>622.5</v>
      </c>
      <c r="L343" s="160">
        <f>K343/F343</f>
        <v>0.26918918918918922</v>
      </c>
      <c r="M343" s="155" t="s">
        <v>581</v>
      </c>
      <c r="N343" s="161">
        <v>45177</v>
      </c>
      <c r="O343" s="37"/>
      <c r="R343" s="37"/>
      <c r="S343" s="54" t="s">
        <v>845</v>
      </c>
      <c r="U343" s="37"/>
      <c r="W343" s="37"/>
      <c r="X343" s="54"/>
      <c r="Z343" s="37"/>
      <c r="AB343" s="37"/>
      <c r="AC343" s="54"/>
      <c r="AE343" s="37"/>
      <c r="AG343" s="37"/>
      <c r="AH343" s="54"/>
      <c r="AJ343" s="37"/>
      <c r="AL343" s="37"/>
      <c r="AM343" s="54"/>
    </row>
    <row r="344" spans="1:39" ht="12.75" customHeight="1">
      <c r="A344" s="183">
        <v>191</v>
      </c>
      <c r="B344" s="184">
        <v>45125</v>
      </c>
      <c r="C344" s="184"/>
      <c r="D344" s="185" t="s">
        <v>203</v>
      </c>
      <c r="E344" s="186" t="s">
        <v>578</v>
      </c>
      <c r="F344" s="156">
        <v>3980</v>
      </c>
      <c r="G344" s="186"/>
      <c r="H344" s="186">
        <v>4895</v>
      </c>
      <c r="I344" s="188">
        <v>4895</v>
      </c>
      <c r="J344" s="158" t="s">
        <v>665</v>
      </c>
      <c r="K344" s="159">
        <f>H344-F344</f>
        <v>915</v>
      </c>
      <c r="L344" s="160">
        <f>K344/F344</f>
        <v>0.22989949748743718</v>
      </c>
      <c r="M344" s="155" t="s">
        <v>581</v>
      </c>
      <c r="N344" s="161">
        <v>45155</v>
      </c>
      <c r="O344" s="37"/>
      <c r="S344" s="54" t="s">
        <v>845</v>
      </c>
      <c r="U344" s="37"/>
      <c r="X344" s="54"/>
      <c r="Z344" s="37"/>
      <c r="AC344" s="54"/>
      <c r="AE344" s="37"/>
      <c r="AH344" s="54"/>
      <c r="AJ344" s="37"/>
      <c r="AM344" s="54"/>
    </row>
    <row r="345" spans="1:39" ht="12.75" customHeight="1">
      <c r="A345" s="183">
        <v>192</v>
      </c>
      <c r="B345" s="184">
        <v>45145</v>
      </c>
      <c r="C345" s="184"/>
      <c r="D345" s="185" t="s">
        <v>846</v>
      </c>
      <c r="E345" s="186" t="s">
        <v>578</v>
      </c>
      <c r="F345" s="156">
        <v>565</v>
      </c>
      <c r="G345" s="186"/>
      <c r="H345" s="186">
        <v>725</v>
      </c>
      <c r="I345" s="188">
        <v>725</v>
      </c>
      <c r="J345" s="158" t="s">
        <v>665</v>
      </c>
      <c r="K345" s="159">
        <f>H345-F345</f>
        <v>160</v>
      </c>
      <c r="L345" s="160">
        <f>K345/F345</f>
        <v>0.2831858407079646</v>
      </c>
      <c r="M345" s="155" t="s">
        <v>581</v>
      </c>
      <c r="N345" s="161">
        <v>45169</v>
      </c>
      <c r="O345" s="37"/>
      <c r="S345" s="54" t="s">
        <v>845</v>
      </c>
      <c r="U345" s="37"/>
      <c r="X345" s="54"/>
      <c r="Z345" s="37"/>
      <c r="AC345" s="54"/>
      <c r="AE345" s="37"/>
      <c r="AH345" s="54"/>
      <c r="AJ345" s="37"/>
      <c r="AM345" s="54"/>
    </row>
    <row r="346" spans="1:39" ht="12.75" customHeight="1">
      <c r="A346" s="273">
        <v>193</v>
      </c>
      <c r="B346" s="274">
        <v>45167</v>
      </c>
      <c r="C346" s="274"/>
      <c r="D346" s="275" t="s">
        <v>850</v>
      </c>
      <c r="E346" s="276" t="s">
        <v>578</v>
      </c>
      <c r="F346" s="156">
        <v>700</v>
      </c>
      <c r="G346" s="276"/>
      <c r="H346" s="276">
        <v>950</v>
      </c>
      <c r="I346" s="277">
        <v>950</v>
      </c>
      <c r="J346" s="278" t="s">
        <v>665</v>
      </c>
      <c r="K346" s="159">
        <f>H346-F346</f>
        <v>250</v>
      </c>
      <c r="L346" s="160">
        <f>K346/F346</f>
        <v>0.35714285714285715</v>
      </c>
      <c r="M346" s="155" t="s">
        <v>581</v>
      </c>
      <c r="N346" s="161">
        <v>45261</v>
      </c>
      <c r="O346" s="37"/>
      <c r="S346" s="54" t="s">
        <v>845</v>
      </c>
      <c r="U346" s="37"/>
      <c r="X346" s="54"/>
      <c r="Z346" s="37"/>
      <c r="AC346" s="54"/>
      <c r="AE346" s="37"/>
      <c r="AH346" s="54"/>
      <c r="AJ346" s="37"/>
      <c r="AM346" s="54"/>
    </row>
    <row r="347" spans="1:39" ht="12.75" customHeight="1">
      <c r="A347" s="202">
        <v>194</v>
      </c>
      <c r="B347" s="203">
        <v>45184</v>
      </c>
      <c r="C347" s="53"/>
      <c r="D347" s="53" t="s">
        <v>531</v>
      </c>
      <c r="E347" s="204" t="s">
        <v>578</v>
      </c>
      <c r="F347" s="51" t="s">
        <v>852</v>
      </c>
      <c r="G347" s="51"/>
      <c r="H347" s="51"/>
      <c r="I347" s="51">
        <v>480</v>
      </c>
      <c r="J347" s="51" t="s">
        <v>579</v>
      </c>
      <c r="K347" s="51"/>
      <c r="L347" s="51"/>
      <c r="M347" s="51"/>
      <c r="N347" s="51"/>
      <c r="O347" s="37"/>
      <c r="S347" s="54" t="s">
        <v>845</v>
      </c>
      <c r="U347" s="37"/>
      <c r="X347" s="54"/>
      <c r="Z347" s="37"/>
      <c r="AC347" s="54"/>
      <c r="AE347" s="37"/>
      <c r="AH347" s="54"/>
      <c r="AJ347" s="37"/>
      <c r="AM347" s="54"/>
    </row>
    <row r="348" spans="1:39" ht="12.75" customHeight="1">
      <c r="A348" s="202">
        <v>195</v>
      </c>
      <c r="B348" s="203">
        <v>45203</v>
      </c>
      <c r="C348" s="53"/>
      <c r="D348" s="53" t="s">
        <v>176</v>
      </c>
      <c r="E348" s="204" t="s">
        <v>578</v>
      </c>
      <c r="F348" s="51" t="s">
        <v>853</v>
      </c>
      <c r="G348" s="51"/>
      <c r="H348" s="51"/>
      <c r="I348" s="51">
        <v>1198</v>
      </c>
      <c r="J348" s="51" t="s">
        <v>579</v>
      </c>
      <c r="K348" s="51"/>
      <c r="L348" s="51"/>
      <c r="M348" s="51"/>
      <c r="N348" s="51"/>
      <c r="O348" s="37"/>
      <c r="S348" s="54" t="s">
        <v>857</v>
      </c>
      <c r="U348" s="37"/>
      <c r="X348" s="54"/>
      <c r="Z348" s="37"/>
      <c r="AC348" s="54"/>
      <c r="AE348" s="37"/>
      <c r="AH348" s="54"/>
      <c r="AJ348" s="37"/>
      <c r="AM348" s="54"/>
    </row>
    <row r="349" spans="1:39" ht="12.75" customHeight="1">
      <c r="A349" s="273">
        <v>196</v>
      </c>
      <c r="B349" s="274">
        <v>45216</v>
      </c>
      <c r="C349" s="274"/>
      <c r="D349" s="275" t="s">
        <v>107</v>
      </c>
      <c r="E349" s="276" t="s">
        <v>578</v>
      </c>
      <c r="F349" s="156">
        <v>5425</v>
      </c>
      <c r="G349" s="276"/>
      <c r="H349" s="276">
        <v>6880</v>
      </c>
      <c r="I349" s="277">
        <v>6870</v>
      </c>
      <c r="J349" s="278" t="s">
        <v>665</v>
      </c>
      <c r="K349" s="159">
        <f>H349-F349</f>
        <v>1455</v>
      </c>
      <c r="L349" s="160">
        <f>K349/F349</f>
        <v>0.26820276497695855</v>
      </c>
      <c r="M349" s="155" t="s">
        <v>581</v>
      </c>
      <c r="N349" s="161">
        <v>45342</v>
      </c>
      <c r="O349" s="37"/>
      <c r="S349" s="54" t="s">
        <v>857</v>
      </c>
      <c r="U349" s="37"/>
      <c r="X349" s="54"/>
      <c r="Z349" s="37"/>
      <c r="AC349" s="54"/>
      <c r="AE349" s="37"/>
      <c r="AH349" s="54"/>
      <c r="AJ349" s="37"/>
      <c r="AM349" s="54"/>
    </row>
    <row r="350" spans="1:39" ht="12.75" customHeight="1">
      <c r="A350" s="273">
        <v>197</v>
      </c>
      <c r="B350" s="274">
        <v>45216</v>
      </c>
      <c r="C350" s="274"/>
      <c r="D350" s="275" t="s">
        <v>854</v>
      </c>
      <c r="E350" s="276" t="s">
        <v>578</v>
      </c>
      <c r="F350" s="156">
        <v>1090</v>
      </c>
      <c r="G350" s="276"/>
      <c r="H350" s="276">
        <v>1415</v>
      </c>
      <c r="I350" s="277">
        <v>1415</v>
      </c>
      <c r="J350" s="278" t="s">
        <v>665</v>
      </c>
      <c r="K350" s="159">
        <f>H350-F350</f>
        <v>325</v>
      </c>
      <c r="L350" s="160">
        <f>K350/F350</f>
        <v>0.29816513761467889</v>
      </c>
      <c r="M350" s="155" t="s">
        <v>581</v>
      </c>
      <c r="N350" s="161">
        <v>45282</v>
      </c>
      <c r="O350" s="37"/>
      <c r="S350" s="54" t="s">
        <v>845</v>
      </c>
      <c r="U350" s="37"/>
      <c r="X350" s="54"/>
      <c r="Z350" s="37"/>
      <c r="AC350" s="54"/>
      <c r="AE350" s="37"/>
      <c r="AH350" s="54"/>
      <c r="AJ350" s="37"/>
      <c r="AM350" s="54"/>
    </row>
    <row r="351" spans="1:39" ht="12.75" customHeight="1">
      <c r="A351" s="273">
        <v>198</v>
      </c>
      <c r="B351" s="274">
        <v>45236</v>
      </c>
      <c r="C351" s="274"/>
      <c r="D351" s="275" t="s">
        <v>859</v>
      </c>
      <c r="E351" s="276" t="s">
        <v>578</v>
      </c>
      <c r="F351" s="156">
        <v>1270</v>
      </c>
      <c r="G351" s="276"/>
      <c r="H351" s="276">
        <v>1613</v>
      </c>
      <c r="I351" s="277">
        <v>1613</v>
      </c>
      <c r="J351" s="278" t="s">
        <v>665</v>
      </c>
      <c r="K351" s="159">
        <f>H351-F351</f>
        <v>343</v>
      </c>
      <c r="L351" s="160">
        <f>K351/F351</f>
        <v>0.27007874015748029</v>
      </c>
      <c r="M351" s="155" t="s">
        <v>581</v>
      </c>
      <c r="N351" s="161">
        <v>45246</v>
      </c>
      <c r="O351" s="37"/>
      <c r="S351" s="54" t="s">
        <v>857</v>
      </c>
      <c r="U351" s="37"/>
      <c r="X351" s="54"/>
      <c r="Z351" s="37"/>
      <c r="AC351" s="54"/>
      <c r="AE351" s="37"/>
      <c r="AH351" s="54"/>
      <c r="AJ351" s="37"/>
      <c r="AM351" s="54"/>
    </row>
    <row r="352" spans="1:39" ht="12.75" customHeight="1">
      <c r="A352" s="202">
        <v>199</v>
      </c>
      <c r="B352" s="203">
        <v>45251</v>
      </c>
      <c r="C352" s="53"/>
      <c r="D352" s="53" t="s">
        <v>861</v>
      </c>
      <c r="E352" s="204" t="s">
        <v>578</v>
      </c>
      <c r="F352" s="51" t="s">
        <v>862</v>
      </c>
      <c r="G352" s="51"/>
      <c r="H352" s="51"/>
      <c r="I352" s="51">
        <v>1490</v>
      </c>
      <c r="J352" s="51" t="s">
        <v>579</v>
      </c>
      <c r="K352" s="51"/>
      <c r="L352" s="51"/>
      <c r="M352" s="51"/>
      <c r="N352" s="51"/>
      <c r="O352" s="37"/>
      <c r="S352" s="54" t="s">
        <v>845</v>
      </c>
      <c r="U352" s="37"/>
      <c r="X352" s="54"/>
      <c r="Z352" s="37"/>
      <c r="AC352" s="54"/>
      <c r="AE352" s="37"/>
      <c r="AH352" s="54"/>
      <c r="AJ352" s="37"/>
      <c r="AM352" s="54"/>
    </row>
    <row r="353" spans="1:39" ht="12.75" customHeight="1">
      <c r="A353" s="202">
        <v>200</v>
      </c>
      <c r="B353" s="203">
        <v>45254</v>
      </c>
      <c r="C353" s="53"/>
      <c r="D353" s="53" t="s">
        <v>859</v>
      </c>
      <c r="E353" s="204" t="s">
        <v>578</v>
      </c>
      <c r="F353" s="51" t="s">
        <v>864</v>
      </c>
      <c r="G353" s="51"/>
      <c r="H353" s="51"/>
      <c r="I353" s="51">
        <v>1806</v>
      </c>
      <c r="J353" s="51" t="s">
        <v>579</v>
      </c>
      <c r="K353" s="51"/>
      <c r="L353" s="51"/>
      <c r="M353" s="51"/>
      <c r="N353" s="51"/>
      <c r="O353" s="37"/>
      <c r="S353" s="54" t="s">
        <v>857</v>
      </c>
      <c r="U353" s="37"/>
      <c r="X353" s="54"/>
      <c r="Z353" s="37"/>
      <c r="AC353" s="54"/>
      <c r="AE353" s="37"/>
      <c r="AH353" s="54"/>
      <c r="AJ353" s="37"/>
      <c r="AM353" s="54"/>
    </row>
    <row r="354" spans="1:39" ht="12.75" customHeight="1">
      <c r="A354" s="202">
        <v>201</v>
      </c>
      <c r="B354" s="203">
        <v>45265</v>
      </c>
      <c r="C354" s="53"/>
      <c r="D354" s="219" t="s">
        <v>532</v>
      </c>
      <c r="E354" s="204" t="s">
        <v>578</v>
      </c>
      <c r="F354" s="51" t="s">
        <v>867</v>
      </c>
      <c r="G354" s="51"/>
      <c r="I354" s="51">
        <v>558</v>
      </c>
      <c r="J354" s="51" t="s">
        <v>579</v>
      </c>
      <c r="K354" s="51"/>
      <c r="L354" s="51"/>
      <c r="M354" s="51"/>
      <c r="N354" s="51"/>
      <c r="O354" s="37"/>
      <c r="S354" s="54" t="s">
        <v>845</v>
      </c>
      <c r="U354" s="37"/>
      <c r="X354" s="54"/>
      <c r="Z354" s="37"/>
      <c r="AC354" s="54"/>
      <c r="AE354" s="37"/>
      <c r="AH354" s="54"/>
      <c r="AJ354" s="37"/>
      <c r="AM354" s="54"/>
    </row>
    <row r="355" spans="1:39" ht="12.75" customHeight="1">
      <c r="A355" s="273">
        <v>202</v>
      </c>
      <c r="B355" s="274">
        <v>45272</v>
      </c>
      <c r="C355" s="274"/>
      <c r="D355" s="275" t="s">
        <v>869</v>
      </c>
      <c r="E355" s="276" t="s">
        <v>578</v>
      </c>
      <c r="F355" s="156">
        <v>4225</v>
      </c>
      <c r="G355" s="276"/>
      <c r="H355" s="276">
        <v>5512</v>
      </c>
      <c r="I355" s="277">
        <v>5512</v>
      </c>
      <c r="J355" s="278" t="s">
        <v>665</v>
      </c>
      <c r="K355" s="159">
        <f>H355-F355</f>
        <v>1287</v>
      </c>
      <c r="L355" s="160">
        <f>K355/F355</f>
        <v>0.30461538461538462</v>
      </c>
      <c r="M355" s="155" t="s">
        <v>581</v>
      </c>
      <c r="N355" s="161">
        <v>45329</v>
      </c>
      <c r="O355" s="37"/>
      <c r="S355" s="54" t="s">
        <v>857</v>
      </c>
      <c r="U355" s="37"/>
      <c r="X355" s="54"/>
      <c r="Z355" s="37"/>
      <c r="AC355" s="54"/>
      <c r="AE355" s="37"/>
      <c r="AH355" s="54"/>
      <c r="AJ355" s="37"/>
      <c r="AM355" s="54"/>
    </row>
    <row r="356" spans="1:39" ht="12.75" customHeight="1">
      <c r="A356" s="202">
        <v>203</v>
      </c>
      <c r="B356" s="203">
        <v>45292</v>
      </c>
      <c r="C356" s="53"/>
      <c r="D356" s="53" t="s">
        <v>314</v>
      </c>
      <c r="E356" s="204" t="s">
        <v>578</v>
      </c>
      <c r="F356" s="51" t="s">
        <v>873</v>
      </c>
      <c r="G356" s="51"/>
      <c r="H356" s="51"/>
      <c r="I356" s="51">
        <v>4909</v>
      </c>
      <c r="J356" s="51" t="s">
        <v>579</v>
      </c>
      <c r="K356" s="51"/>
      <c r="L356" s="51"/>
      <c r="M356" s="51"/>
      <c r="N356" s="51"/>
      <c r="O356" s="37"/>
      <c r="S356" s="54" t="s">
        <v>857</v>
      </c>
      <c r="U356" s="37"/>
      <c r="X356" s="54"/>
      <c r="Z356" s="37"/>
      <c r="AC356" s="54"/>
      <c r="AE356" s="37"/>
      <c r="AH356" s="54"/>
      <c r="AJ356" s="37"/>
      <c r="AM356" s="54"/>
    </row>
    <row r="357" spans="1:39" ht="12.75" customHeight="1">
      <c r="A357" s="202">
        <v>204</v>
      </c>
      <c r="B357" s="203">
        <v>45294</v>
      </c>
      <c r="C357" s="53"/>
      <c r="D357" s="53" t="s">
        <v>530</v>
      </c>
      <c r="E357" s="204" t="s">
        <v>578</v>
      </c>
      <c r="F357" s="51" t="s">
        <v>875</v>
      </c>
      <c r="G357" s="51"/>
      <c r="H357" s="51"/>
      <c r="I357" s="51">
        <v>1080</v>
      </c>
      <c r="J357" s="51" t="s">
        <v>579</v>
      </c>
      <c r="K357" s="51"/>
      <c r="L357" s="51"/>
      <c r="M357" s="51"/>
      <c r="N357" s="51"/>
      <c r="O357" s="37"/>
      <c r="S357" s="54" t="s">
        <v>845</v>
      </c>
      <c r="U357" s="37"/>
      <c r="X357" s="54"/>
      <c r="Z357" s="37"/>
      <c r="AC357" s="54"/>
      <c r="AE357" s="37"/>
      <c r="AH357" s="54"/>
      <c r="AJ357" s="37"/>
      <c r="AM357" s="54"/>
    </row>
    <row r="358" spans="1:39" ht="12.75" customHeight="1">
      <c r="A358" s="202">
        <v>205</v>
      </c>
      <c r="B358" s="203">
        <v>45315</v>
      </c>
      <c r="C358" s="53"/>
      <c r="D358" s="53" t="s">
        <v>315</v>
      </c>
      <c r="E358" s="204" t="s">
        <v>578</v>
      </c>
      <c r="F358" s="51" t="s">
        <v>879</v>
      </c>
      <c r="G358" s="51"/>
      <c r="H358" s="51"/>
      <c r="I358" s="51">
        <v>2077</v>
      </c>
      <c r="J358" s="51" t="s">
        <v>579</v>
      </c>
      <c r="K358" s="51"/>
      <c r="L358" s="51"/>
      <c r="M358" s="51"/>
      <c r="N358" s="51"/>
      <c r="O358" s="37"/>
      <c r="S358" s="54" t="s">
        <v>857</v>
      </c>
      <c r="U358" s="37"/>
      <c r="X358" s="54"/>
      <c r="Z358" s="37"/>
      <c r="AC358" s="54"/>
      <c r="AE358" s="37"/>
      <c r="AH358" s="54"/>
      <c r="AJ358" s="37"/>
      <c r="AM358" s="54"/>
    </row>
    <row r="359" spans="1:39" ht="12.75" customHeight="1">
      <c r="A359" s="202">
        <v>206</v>
      </c>
      <c r="B359" s="203">
        <v>45320</v>
      </c>
      <c r="C359" s="53"/>
      <c r="D359" s="53" t="s">
        <v>884</v>
      </c>
      <c r="E359" s="204" t="s">
        <v>578</v>
      </c>
      <c r="F359" s="51" t="s">
        <v>885</v>
      </c>
      <c r="G359" s="51"/>
      <c r="H359" s="51"/>
      <c r="I359" s="51">
        <v>2906</v>
      </c>
      <c r="J359" s="51" t="s">
        <v>579</v>
      </c>
      <c r="K359" s="51"/>
      <c r="L359" s="51"/>
      <c r="M359" s="51"/>
      <c r="N359" s="51"/>
      <c r="O359" s="37"/>
      <c r="S359" s="54" t="s">
        <v>845</v>
      </c>
      <c r="U359" s="37"/>
      <c r="X359" s="54"/>
      <c r="Z359" s="37"/>
      <c r="AC359" s="54"/>
      <c r="AE359" s="37"/>
      <c r="AH359" s="54"/>
      <c r="AJ359" s="37"/>
      <c r="AM359" s="54"/>
    </row>
    <row r="360" spans="1:39" ht="12.75" customHeight="1">
      <c r="A360" s="202">
        <v>207</v>
      </c>
      <c r="B360" s="203">
        <v>45331</v>
      </c>
      <c r="C360" s="53"/>
      <c r="D360" s="53" t="s">
        <v>528</v>
      </c>
      <c r="E360" s="204" t="s">
        <v>578</v>
      </c>
      <c r="F360" s="51" t="s">
        <v>956</v>
      </c>
      <c r="G360" s="51"/>
      <c r="H360" s="51"/>
      <c r="I360" s="51">
        <v>4096</v>
      </c>
      <c r="J360" s="51" t="s">
        <v>579</v>
      </c>
      <c r="K360" s="51"/>
      <c r="L360" s="51"/>
      <c r="M360" s="51"/>
      <c r="N360" s="51"/>
      <c r="O360" s="37"/>
      <c r="S360" s="54"/>
      <c r="U360" s="37"/>
      <c r="X360" s="54"/>
      <c r="Z360" s="37"/>
      <c r="AC360" s="54"/>
      <c r="AE360" s="37"/>
      <c r="AH360" s="54"/>
      <c r="AJ360" s="37"/>
      <c r="AM360" s="54"/>
    </row>
    <row r="361" spans="1:39" ht="12.75" customHeight="1">
      <c r="A361" s="53">
        <v>208</v>
      </c>
      <c r="B361" s="203">
        <v>45345</v>
      </c>
      <c r="C361" s="53"/>
      <c r="D361" s="53" t="s">
        <v>61</v>
      </c>
      <c r="E361" s="53" t="s">
        <v>578</v>
      </c>
      <c r="F361" s="51" t="s">
        <v>1146</v>
      </c>
      <c r="G361" s="51"/>
      <c r="H361" s="51"/>
      <c r="I361" s="51">
        <v>2627</v>
      </c>
      <c r="J361" s="51" t="s">
        <v>579</v>
      </c>
      <c r="K361" s="51"/>
      <c r="L361" s="51"/>
      <c r="M361" s="51"/>
      <c r="N361" s="53"/>
      <c r="O361" s="37"/>
      <c r="S361" s="54"/>
      <c r="U361" s="37"/>
      <c r="X361" s="54"/>
      <c r="Z361" s="37"/>
      <c r="AC361" s="54"/>
      <c r="AE361" s="37"/>
      <c r="AH361" s="54"/>
      <c r="AJ361" s="37"/>
      <c r="AM361" s="54"/>
    </row>
    <row r="362" spans="1:39" ht="12.75" customHeight="1">
      <c r="B362" s="205" t="s">
        <v>824</v>
      </c>
      <c r="F362" s="54"/>
      <c r="G362" s="54"/>
      <c r="H362" s="54"/>
      <c r="I362" s="54"/>
      <c r="J362" s="37"/>
      <c r="K362" s="54"/>
      <c r="L362" s="54"/>
      <c r="M362" s="54"/>
      <c r="O362" s="37"/>
      <c r="S362" s="54"/>
      <c r="U362" s="37"/>
      <c r="X362" s="54"/>
      <c r="Z362" s="37"/>
      <c r="AC362" s="54"/>
      <c r="AE362" s="37"/>
      <c r="AH362" s="54"/>
      <c r="AJ362" s="37"/>
      <c r="AM362" s="54"/>
    </row>
    <row r="363" spans="1:39" ht="12.75" customHeight="1">
      <c r="A363" s="206"/>
      <c r="F363" s="54"/>
      <c r="G363" s="54"/>
      <c r="H363" s="54"/>
      <c r="I363" s="54"/>
      <c r="J363" s="37"/>
      <c r="K363" s="54"/>
      <c r="L363" s="54"/>
      <c r="M363" s="54"/>
      <c r="O363" s="37"/>
      <c r="S363" s="54"/>
      <c r="U363" s="37"/>
      <c r="X363" s="54"/>
      <c r="Z363" s="37"/>
      <c r="AC363" s="54"/>
      <c r="AE363" s="37"/>
      <c r="AH363" s="54"/>
      <c r="AJ363" s="37"/>
      <c r="AM363" s="54"/>
    </row>
    <row r="364" spans="1:39" ht="12.75" customHeight="1">
      <c r="A364" s="206"/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1:39" ht="12.75" customHeight="1">
      <c r="A365" s="51"/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1:3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1:3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1:3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2.7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  <row r="537" spans="6:19" ht="12.75" customHeight="1">
      <c r="F537" s="54"/>
      <c r="G537" s="54"/>
      <c r="H537" s="54"/>
      <c r="I537" s="54"/>
      <c r="J537" s="37"/>
      <c r="K537" s="54"/>
      <c r="L537" s="54"/>
      <c r="M537" s="54"/>
      <c r="O537" s="37"/>
      <c r="S537" s="54"/>
    </row>
    <row r="538" spans="6:19" ht="15" customHeight="1">
      <c r="F538" s="54"/>
      <c r="G538" s="54"/>
      <c r="H538" s="54"/>
      <c r="I538" s="54"/>
      <c r="J538" s="37"/>
      <c r="K538" s="54"/>
      <c r="L538" s="54"/>
      <c r="M538" s="54"/>
      <c r="O538" s="37"/>
      <c r="S538" s="54"/>
    </row>
  </sheetData>
  <autoFilter ref="S1:S361" xr:uid="{00000000-0009-0000-0000-000005000000}"/>
  <mergeCells count="114">
    <mergeCell ref="A126:A127"/>
    <mergeCell ref="B126:B127"/>
    <mergeCell ref="J126:J127"/>
    <mergeCell ref="A128:A129"/>
    <mergeCell ref="B128:B129"/>
    <mergeCell ref="J128:J129"/>
    <mergeCell ref="O91:O92"/>
    <mergeCell ref="J97:J98"/>
    <mergeCell ref="P103:P104"/>
    <mergeCell ref="M95:M96"/>
    <mergeCell ref="A93:A94"/>
    <mergeCell ref="A95:A96"/>
    <mergeCell ref="A97:A98"/>
    <mergeCell ref="A91:A92"/>
    <mergeCell ref="P122:P123"/>
    <mergeCell ref="A122:A123"/>
    <mergeCell ref="B122:B123"/>
    <mergeCell ref="J122:J123"/>
    <mergeCell ref="M122:M123"/>
    <mergeCell ref="O122:O123"/>
    <mergeCell ref="A120:A121"/>
    <mergeCell ref="J120:J121"/>
    <mergeCell ref="M120:M121"/>
    <mergeCell ref="O120:O121"/>
    <mergeCell ref="B120:B121"/>
    <mergeCell ref="P120:P121"/>
    <mergeCell ref="O76:O77"/>
    <mergeCell ref="P76:P77"/>
    <mergeCell ref="J76:J77"/>
    <mergeCell ref="A86:A87"/>
    <mergeCell ref="B86:B87"/>
    <mergeCell ref="J86:J87"/>
    <mergeCell ref="A80:A81"/>
    <mergeCell ref="B80:B81"/>
    <mergeCell ref="J80:J81"/>
    <mergeCell ref="B91:B92"/>
    <mergeCell ref="B93:B94"/>
    <mergeCell ref="B95:B96"/>
    <mergeCell ref="B97:B98"/>
    <mergeCell ref="M91:M92"/>
    <mergeCell ref="J91:J92"/>
    <mergeCell ref="A101:A102"/>
    <mergeCell ref="B101:B102"/>
    <mergeCell ref="G50:G51"/>
    <mergeCell ref="J95:J96"/>
    <mergeCell ref="J93:J94"/>
    <mergeCell ref="A50:A51"/>
    <mergeCell ref="B50:B51"/>
    <mergeCell ref="J50:J51"/>
    <mergeCell ref="M93:M94"/>
    <mergeCell ref="M97:M98"/>
    <mergeCell ref="A99:A100"/>
    <mergeCell ref="B99:B100"/>
    <mergeCell ref="J99:J100"/>
    <mergeCell ref="J101:J102"/>
    <mergeCell ref="A76:A77"/>
    <mergeCell ref="B76:B77"/>
    <mergeCell ref="P50:P51"/>
    <mergeCell ref="O103:O104"/>
    <mergeCell ref="M103:M104"/>
    <mergeCell ref="P101:P102"/>
    <mergeCell ref="P99:P100"/>
    <mergeCell ref="M101:M102"/>
    <mergeCell ref="O101:O102"/>
    <mergeCell ref="O99:O100"/>
    <mergeCell ref="M99:M100"/>
    <mergeCell ref="P93:P94"/>
    <mergeCell ref="O95:O96"/>
    <mergeCell ref="P95:P96"/>
    <mergeCell ref="P91:P92"/>
    <mergeCell ref="O97:O98"/>
    <mergeCell ref="P97:P98"/>
    <mergeCell ref="M50:M51"/>
    <mergeCell ref="O50:O51"/>
    <mergeCell ref="M80:M81"/>
    <mergeCell ref="O80:O81"/>
    <mergeCell ref="P80:P81"/>
    <mergeCell ref="M86:M87"/>
    <mergeCell ref="O86:O87"/>
    <mergeCell ref="P86:P87"/>
    <mergeCell ref="O93:O94"/>
    <mergeCell ref="A103:A104"/>
    <mergeCell ref="B103:B104"/>
    <mergeCell ref="J103:J104"/>
    <mergeCell ref="P105:P106"/>
    <mergeCell ref="M105:M106"/>
    <mergeCell ref="O105:O106"/>
    <mergeCell ref="A105:A106"/>
    <mergeCell ref="B105:B106"/>
    <mergeCell ref="J105:J106"/>
    <mergeCell ref="J110:J111"/>
    <mergeCell ref="P110:P111"/>
    <mergeCell ref="A110:A111"/>
    <mergeCell ref="B110:B111"/>
    <mergeCell ref="O108:O109"/>
    <mergeCell ref="M108:M109"/>
    <mergeCell ref="P108:P109"/>
    <mergeCell ref="A108:A109"/>
    <mergeCell ref="B108:B109"/>
    <mergeCell ref="J108:J109"/>
    <mergeCell ref="O110:O111"/>
    <mergeCell ref="M110:M111"/>
    <mergeCell ref="A115:A116"/>
    <mergeCell ref="B115:B116"/>
    <mergeCell ref="J115:J116"/>
    <mergeCell ref="P115:P116"/>
    <mergeCell ref="A113:A114"/>
    <mergeCell ref="B113:B114"/>
    <mergeCell ref="O113:O114"/>
    <mergeCell ref="P113:P114"/>
    <mergeCell ref="J113:J114"/>
    <mergeCell ref="M113:M114"/>
    <mergeCell ref="M115:M116"/>
    <mergeCell ref="O115:O116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3 K45 K105:K107 K51 K93:K94 K95 K115:K116 K1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2024-02-25T08:28:06Z</dcterms:modified>
</cp:coreProperties>
</file>