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F&amp;O)'!$A$144:$B$355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4" i="6" l="1"/>
  <c r="K84" i="6"/>
  <c r="M84" i="6" s="1"/>
  <c r="L81" i="6"/>
  <c r="K81" i="6"/>
  <c r="M81" i="6" s="1"/>
  <c r="L83" i="6"/>
  <c r="K83" i="6"/>
  <c r="M83" i="6" s="1"/>
  <c r="L82" i="6"/>
  <c r="K82" i="6"/>
  <c r="M82" i="6" s="1"/>
  <c r="K124" i="6"/>
  <c r="M124" i="6" s="1"/>
  <c r="P43" i="6" l="1"/>
  <c r="L76" i="6" l="1"/>
  <c r="K76" i="6"/>
  <c r="L80" i="6"/>
  <c r="K80" i="6"/>
  <c r="P42" i="6"/>
  <c r="M80" i="6" l="1"/>
  <c r="M76" i="6"/>
  <c r="L79" i="6"/>
  <c r="K79" i="6"/>
  <c r="M79" i="6" s="1"/>
  <c r="P41" i="6"/>
  <c r="P40" i="6"/>
  <c r="L34" i="6"/>
  <c r="K34" i="6"/>
  <c r="L30" i="6"/>
  <c r="K30" i="6"/>
  <c r="P29" i="6"/>
  <c r="M34" i="6" l="1"/>
  <c r="M30" i="6"/>
  <c r="P39" i="6"/>
  <c r="L77" i="6"/>
  <c r="K77" i="6"/>
  <c r="M77" i="6" s="1"/>
  <c r="K114" i="6"/>
  <c r="K113" i="6"/>
  <c r="L78" i="6"/>
  <c r="K78" i="6"/>
  <c r="P38" i="6"/>
  <c r="L33" i="6"/>
  <c r="K33" i="6"/>
  <c r="M78" i="6" l="1"/>
  <c r="M33" i="6"/>
  <c r="K122" i="6"/>
  <c r="M122" i="6" s="1"/>
  <c r="L10" i="6"/>
  <c r="K10" i="6"/>
  <c r="M10" i="6" s="1"/>
  <c r="P37" i="6"/>
  <c r="K123" i="6" l="1"/>
  <c r="M123" i="6" s="1"/>
  <c r="P36" i="6"/>
  <c r="K121" i="6"/>
  <c r="M121" i="6" s="1"/>
  <c r="K118" i="6" l="1"/>
  <c r="M118" i="6" s="1"/>
  <c r="K120" i="6"/>
  <c r="M120" i="6" s="1"/>
  <c r="K119" i="6"/>
  <c r="M119" i="6" s="1"/>
  <c r="P35" i="6"/>
  <c r="L31" i="6"/>
  <c r="K31" i="6"/>
  <c r="L16" i="6"/>
  <c r="L23" i="6"/>
  <c r="L21" i="6"/>
  <c r="K21" i="6"/>
  <c r="L75" i="6"/>
  <c r="K75" i="6"/>
  <c r="M21" i="6" l="1"/>
  <c r="M31" i="6"/>
  <c r="M75" i="6"/>
  <c r="L74" i="6"/>
  <c r="K74" i="6"/>
  <c r="M74" i="6" l="1"/>
  <c r="L73" i="6"/>
  <c r="K73" i="6"/>
  <c r="L72" i="6"/>
  <c r="K72" i="6"/>
  <c r="M72" i="6" s="1"/>
  <c r="M73" i="6" l="1"/>
  <c r="M116" i="6"/>
  <c r="K117" i="6"/>
  <c r="K116" i="6"/>
  <c r="L70" i="6"/>
  <c r="K70" i="6"/>
  <c r="L71" i="6"/>
  <c r="K71" i="6"/>
  <c r="L69" i="6"/>
  <c r="K69" i="6"/>
  <c r="K16" i="6"/>
  <c r="M16" i="6" s="1"/>
  <c r="K23" i="6"/>
  <c r="M71" i="6" l="1"/>
  <c r="M23" i="6"/>
  <c r="M70" i="6"/>
  <c r="M69" i="6"/>
  <c r="L25" i="6"/>
  <c r="L24" i="6"/>
  <c r="L28" i="6"/>
  <c r="L27" i="6"/>
  <c r="L26" i="6"/>
  <c r="K28" i="6"/>
  <c r="P32" i="6"/>
  <c r="K27" i="6"/>
  <c r="K26" i="6"/>
  <c r="L66" i="6"/>
  <c r="K66" i="6"/>
  <c r="L65" i="6"/>
  <c r="K65" i="6"/>
  <c r="K68" i="6"/>
  <c r="L68" i="6"/>
  <c r="K115" i="6"/>
  <c r="M115" i="6" s="1"/>
  <c r="K102" i="6"/>
  <c r="K103" i="6"/>
  <c r="K108" i="6"/>
  <c r="K107" i="6"/>
  <c r="L67" i="6"/>
  <c r="K67" i="6"/>
  <c r="M65" i="6" l="1"/>
  <c r="M68" i="6"/>
  <c r="M66" i="6"/>
  <c r="M27" i="6"/>
  <c r="M67" i="6"/>
  <c r="M28" i="6"/>
  <c r="M26" i="6"/>
  <c r="L11" i="6"/>
  <c r="K11" i="6"/>
  <c r="K109" i="6"/>
  <c r="K110" i="6"/>
  <c r="K112" i="6"/>
  <c r="M112" i="6" s="1"/>
  <c r="K111" i="6"/>
  <c r="M111" i="6" s="1"/>
  <c r="L60" i="6"/>
  <c r="K60" i="6"/>
  <c r="M60" i="6" s="1"/>
  <c r="L63" i="6"/>
  <c r="K63" i="6"/>
  <c r="L64" i="6"/>
  <c r="K64" i="6"/>
  <c r="M11" i="6" l="1"/>
  <c r="M63" i="6"/>
  <c r="M64" i="6"/>
  <c r="K356" i="6"/>
  <c r="L356" i="6" s="1"/>
  <c r="P20" i="6" l="1"/>
  <c r="L62" i="6" l="1"/>
  <c r="K62" i="6"/>
  <c r="L61" i="6"/>
  <c r="K61" i="6"/>
  <c r="K25" i="6"/>
  <c r="M25" i="6" s="1"/>
  <c r="L59" i="6"/>
  <c r="K59" i="6"/>
  <c r="L130" i="6"/>
  <c r="K130" i="6"/>
  <c r="K24" i="6"/>
  <c r="M24" i="6" s="1"/>
  <c r="M59" i="6" l="1"/>
  <c r="M130" i="6"/>
  <c r="M62" i="6"/>
  <c r="M61" i="6"/>
  <c r="K106" i="6"/>
  <c r="M92" i="6"/>
  <c r="K93" i="6"/>
  <c r="K92" i="6"/>
  <c r="M98" i="6"/>
  <c r="K99" i="6"/>
  <c r="K98" i="6"/>
  <c r="L13" i="6"/>
  <c r="K13" i="6"/>
  <c r="L19" i="6"/>
  <c r="K19" i="6"/>
  <c r="L15" i="6"/>
  <c r="K15" i="6"/>
  <c r="L22" i="6"/>
  <c r="K22" i="6"/>
  <c r="M100" i="6"/>
  <c r="K101" i="6"/>
  <c r="K100" i="6"/>
  <c r="M22" i="6" l="1"/>
  <c r="M15" i="6"/>
  <c r="M19" i="6"/>
  <c r="M13" i="6"/>
  <c r="K97" i="6"/>
  <c r="K96" i="6"/>
  <c r="K95" i="6"/>
  <c r="K94" i="6"/>
  <c r="L58" i="6"/>
  <c r="K58" i="6"/>
  <c r="L56" i="6"/>
  <c r="K56" i="6"/>
  <c r="L57" i="6"/>
  <c r="K57" i="6"/>
  <c r="K104" i="6"/>
  <c r="M104" i="6" s="1"/>
  <c r="M57" i="6" l="1"/>
  <c r="M56" i="6"/>
  <c r="M58" i="6"/>
  <c r="L14" i="6" l="1"/>
  <c r="K14" i="6"/>
  <c r="L17" i="6"/>
  <c r="K17" i="6"/>
  <c r="L18" i="6"/>
  <c r="K18" i="6"/>
  <c r="M17" i="6" l="1"/>
  <c r="M18" i="6"/>
  <c r="M14" i="6"/>
  <c r="K333" i="6" l="1"/>
  <c r="L333" i="6" s="1"/>
  <c r="P131" i="6"/>
  <c r="K354" i="6" l="1"/>
  <c r="L354" i="6" s="1"/>
  <c r="P12" i="6" l="1"/>
  <c r="K355" i="6" l="1"/>
  <c r="L355" i="6" s="1"/>
  <c r="K321" i="6" l="1"/>
  <c r="L321" i="6" s="1"/>
  <c r="K340" i="6" l="1"/>
  <c r="L340" i="6" s="1"/>
  <c r="K346" i="6" l="1"/>
  <c r="L346" i="6" s="1"/>
  <c r="K352" i="6" l="1"/>
  <c r="L352" i="6" s="1"/>
  <c r="P129" i="6" l="1"/>
  <c r="K331" i="6" l="1"/>
  <c r="L331" i="6" s="1"/>
  <c r="K341" i="6" l="1"/>
  <c r="L341" i="6" s="1"/>
  <c r="K347" i="6" l="1"/>
  <c r="L347" i="6" s="1"/>
  <c r="K315" i="6" l="1"/>
  <c r="L315" i="6" s="1"/>
  <c r="K316" i="6" l="1"/>
  <c r="L316" i="6" s="1"/>
  <c r="K342" i="6" l="1"/>
  <c r="L342" i="6" s="1"/>
  <c r="K334" i="6" l="1"/>
  <c r="L334" i="6" s="1"/>
  <c r="K338" i="6" l="1"/>
  <c r="L338" i="6" s="1"/>
  <c r="K343" i="6" l="1"/>
  <c r="L343" i="6" s="1"/>
  <c r="K335" i="6" l="1"/>
  <c r="L335" i="6" s="1"/>
  <c r="K329" i="6"/>
  <c r="L329" i="6" s="1"/>
  <c r="K337" i="6" l="1"/>
  <c r="L337" i="6" s="1"/>
  <c r="K325" i="6" l="1"/>
  <c r="L325" i="6" s="1"/>
  <c r="K326" i="6" l="1"/>
  <c r="L326" i="6" s="1"/>
  <c r="K319" i="6"/>
  <c r="L319" i="6" s="1"/>
  <c r="K336" i="6" l="1"/>
  <c r="L336" i="6" s="1"/>
  <c r="K330" i="6"/>
  <c r="L330" i="6" s="1"/>
  <c r="K332" i="6" l="1"/>
  <c r="L332" i="6" s="1"/>
  <c r="L6" i="2" l="1"/>
  <c r="K6" i="3"/>
  <c r="D7" i="5" l="1"/>
  <c r="M7" i="6"/>
  <c r="K327" i="6" l="1"/>
  <c r="L327" i="6" s="1"/>
  <c r="K324" i="6" l="1"/>
  <c r="L324" i="6" s="1"/>
  <c r="K328" i="6" l="1"/>
  <c r="L328" i="6" s="1"/>
  <c r="K323" i="6"/>
  <c r="L323" i="6" s="1"/>
  <c r="K322" i="6"/>
  <c r="L322" i="6" s="1"/>
  <c r="K320" i="6"/>
  <c r="L320" i="6" s="1"/>
  <c r="H318" i="6"/>
  <c r="K318" i="6" s="1"/>
  <c r="L318" i="6" s="1"/>
  <c r="K317" i="6"/>
  <c r="L317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F286" i="6"/>
  <c r="K286" i="6" s="1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F280" i="6"/>
  <c r="K280" i="6" s="1"/>
  <c r="L280" i="6" s="1"/>
  <c r="F279" i="6"/>
  <c r="K279" i="6" s="1"/>
  <c r="L279" i="6" s="1"/>
  <c r="K278" i="6"/>
  <c r="L278" i="6" s="1"/>
  <c r="F277" i="6"/>
  <c r="K277" i="6" s="1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1" i="6"/>
  <c r="L261" i="6" s="1"/>
  <c r="K259" i="6"/>
  <c r="L259" i="6" s="1"/>
  <c r="K258" i="6"/>
  <c r="L258" i="6" s="1"/>
  <c r="F257" i="6"/>
  <c r="K257" i="6" s="1"/>
  <c r="L257" i="6" s="1"/>
  <c r="K256" i="6"/>
  <c r="L256" i="6" s="1"/>
  <c r="K253" i="6"/>
  <c r="L253" i="6" s="1"/>
  <c r="K252" i="6"/>
  <c r="L252" i="6" s="1"/>
  <c r="K251" i="6"/>
  <c r="L251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1" i="6"/>
  <c r="L231" i="6" s="1"/>
  <c r="K229" i="6"/>
  <c r="L229" i="6" s="1"/>
  <c r="K227" i="6"/>
  <c r="L227" i="6" s="1"/>
  <c r="K225" i="6"/>
  <c r="L225" i="6" s="1"/>
  <c r="K224" i="6"/>
  <c r="L224" i="6" s="1"/>
  <c r="K223" i="6"/>
  <c r="L223" i="6" s="1"/>
  <c r="K221" i="6"/>
  <c r="L221" i="6" s="1"/>
  <c r="K220" i="6"/>
  <c r="L220" i="6" s="1"/>
  <c r="K219" i="6"/>
  <c r="L219" i="6" s="1"/>
  <c r="K218" i="6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L211" i="6" s="1"/>
  <c r="K210" i="6"/>
  <c r="L210" i="6" s="1"/>
  <c r="F209" i="6"/>
  <c r="K209" i="6" s="1"/>
  <c r="L209" i="6" s="1"/>
  <c r="H208" i="6"/>
  <c r="K208" i="6" s="1"/>
  <c r="L208" i="6" s="1"/>
  <c r="K205" i="6"/>
  <c r="L205" i="6" s="1"/>
  <c r="K204" i="6"/>
  <c r="L204" i="6" s="1"/>
  <c r="K203" i="6"/>
  <c r="L203" i="6" s="1"/>
  <c r="K202" i="6"/>
  <c r="L202" i="6" s="1"/>
  <c r="K201" i="6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H174" i="6"/>
  <c r="K174" i="6" s="1"/>
  <c r="L174" i="6" s="1"/>
  <c r="F173" i="6"/>
  <c r="K173" i="6" s="1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6" i="4"/>
</calcChain>
</file>

<file path=xl/sharedStrings.xml><?xml version="1.0" encoding="utf-8"?>
<sst xmlns="http://schemas.openxmlformats.org/spreadsheetml/2006/main" count="4156" uniqueCount="1424">
  <si>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</si>
  <si>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</si>
  <si>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</si>
  <si>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</si>
  <si>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</si>
  <si>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</si>
  <si>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</si>
  <si>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</si>
  <si>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</si>
  <si>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</si>
  <si>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</si>
  <si>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</si>
  <si>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</si>
  <si>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</si>
  <si>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</si>
  <si>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</si>
  <si>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</si>
  <si>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</si>
  <si>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</si>
  <si>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</si>
  <si>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</si>
  <si>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</si>
  <si>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</si>
  <si>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</si>
  <si>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</si>
  <si>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</si>
  <si>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</si>
  <si>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</si>
  <si>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</si>
  <si>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</si>
  <si>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</si>
  <si>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</si>
  <si>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</si>
  <si>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</si>
  <si>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</si>
  <si>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</si>
  <si>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</si>
  <si>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</si>
  <si>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</si>
  <si>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</si>
  <si>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</si>
  <si>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</si>
  <si>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</si>
  <si>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</si>
  <si>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</si>
  <si>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</si>
  <si>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</si>
  <si>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</si>
  <si>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</si>
  <si>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</si>
  <si>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</si>
  <si>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</si>
  <si>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</si>
  <si>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</si>
  <si>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</si>
  <si>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</si>
  <si>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</si>
  <si>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</si>
  <si>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</si>
  <si>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</si>
  <si>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</si>
  <si>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</si>
  <si>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</si>
  <si>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</si>
  <si>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</si>
  <si>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</si>
  <si>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</si>
  <si>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</si>
  <si>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</si>
  <si>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</si>
  <si>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</si>
  <si>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</si>
  <si>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</si>
  <si>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</si>
  <si>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</si>
  <si>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</si>
  <si>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</si>
  <si>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</si>
  <si>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</si>
  <si>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</si>
  <si>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</si>
  <si>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</si>
  <si>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</si>
  <si>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</si>
  <si>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</si>
  <si>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</si>
  <si>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</si>
  <si>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</si>
  <si>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</si>
  <si>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</si>
  <si>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</si>
  <si>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</si>
  <si>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</si>
  <si>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</si>
  <si>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</si>
  <si>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</si>
  <si>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</si>
  <si>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</si>
  <si>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</si>
  <si>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</si>
  <si>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</si>
  <si>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</si>
  <si>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</si>
  <si>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</si>
  <si>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</si>
  <si>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</si>
  <si>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</si>
  <si>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</si>
  <si>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</si>
  <si>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</si>
  <si>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</si>
  <si>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</si>
  <si>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</si>
  <si>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</si>
  <si>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</si>
  <si>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</si>
  <si>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</si>
  <si>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</si>
  <si>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</si>
  <si>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</si>
  <si>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</si>
  <si>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</si>
  <si>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</si>
  <si>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</si>
  <si>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</si>
  <si>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</si>
  <si>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</si>
  <si>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</si>
  <si>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</si>
  <si>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</si>
  <si>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</si>
  <si>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</si>
  <si>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</si>
  <si>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</si>
  <si>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</si>
  <si>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</si>
  <si>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</si>
  <si>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</si>
  <si>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</si>
  <si>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</si>
  <si>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</si>
  <si>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</si>
  <si>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</si>
  <si>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</si>
  <si>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</si>
  <si>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</si>
  <si>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</si>
  <si>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</si>
  <si>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</si>
  <si>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</si>
  <si>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</si>
  <si>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</si>
  <si>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</si>
  <si>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</si>
  <si>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</si>
  <si>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</si>
  <si>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</si>
  <si>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</si>
  <si>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</si>
  <si>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</si>
  <si>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</si>
  <si>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</si>
  <si>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</si>
  <si>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</si>
  <si>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</si>
  <si>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</si>
  <si>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</si>
  <si>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</si>
  <si>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</si>
  <si>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</si>
  <si>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</si>
  <si>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</si>
  <si>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</si>
  <si>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</si>
  <si>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</si>
  <si>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</si>
  <si>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</si>
  <si>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</si>
  <si>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</si>
  <si>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</si>
  <si>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</si>
  <si>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</si>
  <si>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</si>
  <si>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</si>
  <si>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</si>
  <si>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</si>
  <si>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</si>
  <si>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</si>
  <si>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</si>
  <si>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</si>
  <si>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</si>
  <si>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</si>
  <si>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</si>
  <si>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</si>
  <si>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</si>
  <si>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</si>
  <si>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</si>
  <si>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</si>
  <si>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</si>
  <si>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</si>
  <si>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</si>
  <si>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</si>
  <si>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</si>
  <si>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</si>
  <si>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</si>
  <si>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</si>
  <si>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</si>
  <si>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</si>
  <si>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</si>
  <si>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</si>
  <si>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</si>
  <si>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</si>
  <si>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</si>
  <si>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</si>
  <si>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</si>
  <si>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</si>
  <si>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</si>
  <si>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</si>
  <si>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</si>
  <si>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</si>
  <si>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</si>
  <si>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</si>
  <si>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</si>
  <si>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</si>
  <si>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</si>
  <si>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</si>
  <si>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</si>
  <si>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</si>
  <si>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</si>
  <si>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</si>
  <si>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</si>
  <si>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</si>
  <si>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</si>
  <si>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</si>
  <si>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</si>
  <si>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</si>
  <si>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</si>
  <si>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</si>
  <si>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</si>
  <si>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</si>
  <si>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</si>
  <si>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</si>
  <si>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</si>
  <si>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</si>
  <si>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</si>
  <si>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</si>
  <si>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</si>
  <si>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</si>
  <si>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</si>
  <si>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</si>
  <si>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</si>
  <si>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</si>
  <si>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</si>
  <si>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</si>
  <si>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</si>
  <si>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</si>
  <si>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</si>
  <si>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</si>
  <si>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</si>
  <si>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</si>
  <si>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</si>
  <si>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</si>
  <si>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</si>
  <si>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</si>
  <si>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</si>
  <si>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</si>
  <si>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</si>
  <si>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</si>
  <si>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</si>
  <si>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</si>
  <si>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</si>
  <si>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</si>
  <si>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</si>
  <si>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</si>
  <si>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</si>
  <si>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</si>
  <si>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</si>
  <si>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</si>
  <si>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</si>
  <si>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</si>
  <si>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</si>
  <si>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</si>
  <si>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</si>
  <si>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</si>
  <si>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</si>
  <si>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</si>
  <si>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</si>
  <si>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</si>
  <si>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</si>
  <si>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</si>
  <si>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</si>
  <si>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</si>
  <si>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</si>
  <si>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</si>
  <si>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</si>
  <si>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</si>
  <si>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</si>
  <si>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</si>
  <si>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</si>
  <si>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</si>
  <si>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</si>
  <si>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</si>
  <si>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</si>
  <si>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</si>
  <si>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</si>
  <si>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</si>
  <si>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</si>
  <si>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</si>
  <si>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</si>
  <si>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</si>
  <si>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</si>
  <si>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</si>
  <si>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</si>
  <si>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</si>
  <si>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</si>
  <si>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</si>
  <si>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</si>
  <si>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</si>
  <si>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</si>
  <si>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</si>
  <si>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</si>
  <si>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</si>
  <si>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</si>
  <si>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</si>
  <si>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</si>
  <si>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</si>
  <si>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</si>
  <si>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</si>
  <si>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</si>
  <si>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</si>
  <si>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</si>
  <si>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</si>
  <si>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</si>
  <si>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</si>
  <si>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</si>
  <si>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</si>
  <si>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</si>
  <si>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</si>
  <si>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</si>
  <si>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</si>
  <si>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</si>
  <si>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</si>
  <si>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</si>
  <si>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</si>
  <si>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</si>
  <si>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</si>
  <si>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</si>
  <si>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</si>
  <si>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</si>
  <si>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</si>
  <si>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</si>
  <si>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</si>
  <si>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</si>
  <si>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</si>
  <si>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</si>
  <si>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</si>
  <si>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</si>
  <si>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</si>
  <si>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</si>
  <si>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</si>
  <si>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</si>
  <si>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</si>
  <si>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</si>
  <si>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</si>
  <si>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</si>
  <si>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</si>
  <si>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</si>
  <si>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</si>
  <si>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</si>
  <si>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</si>
  <si>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</si>
  <si>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</si>
  <si>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</si>
  <si>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</si>
  <si>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</si>
  <si>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</si>
  <si>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</si>
  <si>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</si>
  <si>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</si>
  <si>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</si>
  <si>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</si>
  <si>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</si>
  <si>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</si>
  <si>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</si>
  <si>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</si>
  <si>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</si>
  <si>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</si>
  <si>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</si>
  <si>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</si>
  <si>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</si>
  <si>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</si>
  <si>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</si>
  <si>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</si>
  <si>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</si>
  <si>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</si>
  <si>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</si>
  <si>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</si>
  <si>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</si>
  <si>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</si>
  <si>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</si>
  <si>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</si>
  <si>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</si>
  <si>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</si>
  <si>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</si>
  <si>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</si>
  <si>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</si>
  <si>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</si>
  <si>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</si>
  <si>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</si>
  <si>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</si>
  <si>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</si>
  <si>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</si>
  <si>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</si>
  <si>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</si>
  <si>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</si>
  <si>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</si>
  <si>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</si>
  <si>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</si>
  <si>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</si>
  <si>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</si>
  <si>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</si>
  <si>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</si>
  <si>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</si>
  <si>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</si>
  <si>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</si>
  <si>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</si>
  <si>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</si>
  <si>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</si>
  <si>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</si>
  <si>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</si>
  <si>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</si>
  <si>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</si>
  <si>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</si>
  <si>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</si>
  <si>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</si>
  <si>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</si>
  <si>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</si>
  <si>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</si>
  <si>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</si>
  <si>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</si>
  <si>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</si>
  <si>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</si>
  <si>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</si>
  <si>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</si>
  <si>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</si>
  <si>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</si>
  <si>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</si>
  <si>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</si>
  <si>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</si>
  <si>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</si>
  <si>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</si>
  <si>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</si>
  <si>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</si>
  <si>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</si>
  <si>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</si>
  <si>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</si>
  <si>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</si>
  <si>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</si>
  <si>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</si>
  <si>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</si>
  <si>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</si>
  <si>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</si>
  <si>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</si>
  <si>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</si>
  <si>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</si>
  <si>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</si>
  <si>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</si>
  <si>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</si>
  <si>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</si>
  <si>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</si>
  <si>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</si>
  <si>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</si>
  <si>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</si>
  <si>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</si>
  <si>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</si>
  <si>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</si>
  <si>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</si>
  <si>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</si>
  <si>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</si>
  <si>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</si>
  <si>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</si>
  <si>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</si>
  <si>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</si>
  <si>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</si>
  <si>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</si>
  <si>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</si>
  <si>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</si>
  <si>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</si>
  <si>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</si>
  <si>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</si>
  <si>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</si>
  <si>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</si>
  <si>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</si>
  <si>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</si>
  <si>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</si>
  <si>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</si>
  <si>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</si>
  <si>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</si>
  <si>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</si>
  <si>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</si>
  <si>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</si>
  <si>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</si>
  <si>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</si>
  <si>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</si>
  <si>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</si>
  <si>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</si>
  <si>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</si>
  <si>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</si>
  <si>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</si>
  <si>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</si>
  <si>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</si>
  <si>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</si>
  <si>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</si>
  <si>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</si>
  <si>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</si>
  <si>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</si>
  <si>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</si>
  <si>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</si>
  <si>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</si>
  <si>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</si>
  <si>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</si>
  <si>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</si>
  <si>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</si>
  <si>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</si>
  <si>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</si>
  <si>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</si>
  <si>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</si>
  <si>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</si>
  <si>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</si>
  <si>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</si>
  <si>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</si>
  <si>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</si>
  <si>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</si>
  <si>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</si>
  <si>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</si>
  <si>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</si>
  <si>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</si>
  <si>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</si>
  <si>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</si>
  <si>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</si>
  <si>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</si>
  <si>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</si>
  <si>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</si>
  <si>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</si>
  <si>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</si>
  <si>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</si>
  <si>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</si>
  <si>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</si>
  <si>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</si>
  <si>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</si>
  <si>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</si>
  <si>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</si>
  <si>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</si>
  <si>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</si>
  <si>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</si>
  <si>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</si>
  <si>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</si>
  <si>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</si>
  <si>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</si>
  <si>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</si>
  <si>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</si>
  <si>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</si>
  <si>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</si>
  <si>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</si>
  <si>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</si>
  <si>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</si>
  <si>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</si>
  <si>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</si>
  <si>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</si>
  <si>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</si>
  <si>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</si>
  <si>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</si>
  <si>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</si>
  <si>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</si>
  <si>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</si>
  <si>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</si>
  <si>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</si>
  <si>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</si>
  <si>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</si>
  <si>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</si>
  <si>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</si>
  <si>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</si>
  <si>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</si>
  <si>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</si>
  <si>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</si>
  <si>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</si>
  <si>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</si>
  <si>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</si>
  <si>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</si>
  <si>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</si>
  <si>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</si>
  <si>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</si>
  <si>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</si>
  <si>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</si>
  <si>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</si>
  <si>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</si>
  <si>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</si>
  <si>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</si>
  <si>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</si>
  <si>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</si>
  <si>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</si>
  <si>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</si>
  <si>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</si>
  <si>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</si>
  <si>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</si>
  <si>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</si>
  <si>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</si>
  <si>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</si>
  <si>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</si>
  <si>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</si>
  <si>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</si>
  <si>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</si>
  <si>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</si>
  <si>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</si>
  <si>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</si>
  <si>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</si>
  <si>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</si>
  <si>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</si>
  <si>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</si>
  <si>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</si>
  <si>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</si>
  <si>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</si>
  <si>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</si>
  <si>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</si>
  <si>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</si>
  <si>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</si>
  <si>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</si>
  <si>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</si>
  <si>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</si>
  <si>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</si>
  <si>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</si>
  <si>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</si>
  <si>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</si>
  <si>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</si>
  <si>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</si>
  <si>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</si>
  <si>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</si>
  <si>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</si>
  <si>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</si>
  <si>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</si>
  <si>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</si>
  <si>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</si>
  <si>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</si>
  <si>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</si>
  <si>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</si>
  <si>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</si>
  <si>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</si>
  <si>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</si>
  <si>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</si>
  <si>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</si>
  <si>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</si>
  <si>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</si>
  <si>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</si>
  <si>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</si>
  <si>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</si>
  <si>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</si>
  <si>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</si>
  <si>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</si>
  <si>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</si>
  <si>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</si>
  <si>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</si>
  <si>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</si>
  <si>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</si>
  <si>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</si>
  <si>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</si>
  <si>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</si>
  <si>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</si>
  <si>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</si>
  <si>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</si>
  <si>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</si>
  <si>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</si>
  <si>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</si>
  <si>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</si>
  <si>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</si>
  <si>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</si>
  <si>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</si>
  <si>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</si>
  <si>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</si>
  <si>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</si>
  <si>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</si>
  <si>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</si>
  <si>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</si>
  <si>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</si>
  <si>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</si>
  <si>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</si>
  <si>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</si>
  <si>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</si>
  <si>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</si>
  <si>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</si>
  <si>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</si>
  <si>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</si>
  <si>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</si>
  <si>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</si>
  <si>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</si>
  <si>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</si>
  <si>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</si>
  <si>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</si>
  <si>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</si>
  <si>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</si>
  <si>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</si>
  <si>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</si>
  <si>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</si>
  <si>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</si>
  <si>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</si>
  <si>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</si>
  <si>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</si>
  <si>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</si>
  <si>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</si>
  <si>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</si>
  <si>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</si>
  <si>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</si>
  <si>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</si>
  <si>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</si>
  <si>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</si>
  <si>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</si>
  <si>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</si>
  <si>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</si>
  <si>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</si>
  <si>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</si>
  <si>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</si>
  <si>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</si>
  <si>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</si>
  <si>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</si>
  <si>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</si>
  <si>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</si>
  <si>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</si>
  <si>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</si>
  <si>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</si>
  <si>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</si>
  <si>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</si>
  <si>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</si>
  <si>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</si>
  <si>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</si>
  <si>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</si>
  <si>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</si>
  <si>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</si>
  <si>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</si>
  <si>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</si>
  <si>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</si>
  <si>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</si>
  <si>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</si>
  <si>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</si>
  <si>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</si>
  <si>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</si>
  <si>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</si>
  <si>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</si>
  <si>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</si>
  <si>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</si>
  <si>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</si>
  <si>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</si>
  <si>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</si>
  <si>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</si>
  <si>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</si>
  <si>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</si>
  <si>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</si>
  <si>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</si>
  <si>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</si>
  <si>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</si>
  <si>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</si>
  <si>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</si>
  <si>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</si>
  <si>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</si>
  <si>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</si>
  <si>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</si>
  <si>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</si>
  <si>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</si>
  <si>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</si>
  <si>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</si>
  <si>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</si>
  <si>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</si>
  <si>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</si>
  <si>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</si>
  <si>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</si>
  <si>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</si>
  <si>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</si>
  <si>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</si>
  <si>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</si>
  <si>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</si>
  <si>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</si>
  <si>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</si>
  <si>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</si>
  <si>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</si>
  <si>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</si>
  <si>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</si>
  <si>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</si>
  <si>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</si>
  <si>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</si>
  <si>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</si>
  <si>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</si>
  <si>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</si>
  <si>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</si>
  <si>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</si>
  <si>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</si>
  <si>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</si>
  <si>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</si>
  <si>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</si>
  <si>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</si>
  <si>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</si>
  <si>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</si>
  <si>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</si>
  <si>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</si>
  <si>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</si>
  <si>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</si>
  <si>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</si>
  <si>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</si>
  <si>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</si>
  <si>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</si>
  <si>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</si>
  <si>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</si>
  <si>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</si>
  <si>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</si>
  <si>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</si>
  <si>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</si>
  <si>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</si>
  <si>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</si>
  <si>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</si>
  <si>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</si>
  <si>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</si>
  <si>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</si>
  <si>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</si>
  <si>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</si>
  <si>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</si>
  <si>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</si>
  <si>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</si>
  <si>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</si>
  <si>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</si>
  <si>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</si>
  <si>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</si>
  <si>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</si>
  <si>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</si>
  <si>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</si>
  <si>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</si>
  <si>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</si>
  <si>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</si>
  <si>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</si>
  <si>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</si>
  <si>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</si>
  <si>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</si>
  <si>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</si>
  <si>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</si>
  <si>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</si>
  <si>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</si>
  <si>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</si>
  <si>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</si>
  <si>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</si>
  <si>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</si>
  <si>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</si>
  <si>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</si>
  <si>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</si>
  <si>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</si>
  <si>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</si>
  <si>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4072-4172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</si>
  <si>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</si>
  <si>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</si>
  <si>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</si>
  <si>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</si>
  <si>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</si>
  <si>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</si>
  <si>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</si>
  <si>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</si>
  <si>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</si>
  <si>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</si>
  <si>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</si>
  <si>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</si>
  <si>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</si>
  <si>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</si>
  <si>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</si>
  <si>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</si>
  <si>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</si>
  <si>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</si>
  <si>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</si>
  <si>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</si>
  <si>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</si>
  <si>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</si>
  <si>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</si>
  <si>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</si>
  <si>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</si>
  <si>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</si>
  <si>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</si>
  <si>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</si>
  <si>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</si>
  <si>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</si>
  <si>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</si>
  <si>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</si>
  <si>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</si>
  <si>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</si>
  <si>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</si>
  <si>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</si>
  <si>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</si>
  <si>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</si>
  <si>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</si>
  <si>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</si>
  <si>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</si>
  <si>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680-720</t>
  </si>
  <si>
    <t>2750-2850</t>
  </si>
  <si>
    <t>450-500</t>
  </si>
  <si>
    <t>MARUTI JUNE FUT</t>
  </si>
  <si>
    <t>47.64-51.64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</si>
  <si>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</si>
  <si>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</si>
  <si>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</si>
  <si>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</si>
  <si>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</si>
  <si>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</si>
  <si>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</si>
  <si>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</si>
  <si>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</si>
  <si>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</si>
  <si>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</si>
  <si>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</si>
  <si>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</si>
  <si>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MANSI SHARE AND STOCK ADVISORS PVT LTD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</si>
  <si>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</si>
  <si>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</si>
  <si>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</si>
  <si>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</si>
  <si>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</si>
  <si>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</si>
  <si>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</si>
  <si>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</si>
  <si>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</si>
  <si>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</si>
  <si>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</si>
  <si>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NIFTY 24200 CE 27 JUNE</t>
  </si>
  <si>
    <t>40-1</t>
  </si>
  <si>
    <t>Retail Research Technical Calls &amp; Fundamental Performance Report for the month of June-2024</t>
  </si>
  <si>
    <t>Profit of Rs.110/-</t>
  </si>
  <si>
    <t>2815-2915</t>
  </si>
  <si>
    <t>3100-3200</t>
  </si>
  <si>
    <t>Loss of Rs.26.5/-</t>
  </si>
  <si>
    <t>Loss of Rs.250/-</t>
  </si>
  <si>
    <t>Loss of Rs.7.5/-</t>
  </si>
  <si>
    <t>Loss of Rs.45/-</t>
  </si>
  <si>
    <t>312.5-352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</si>
  <si>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</si>
  <si>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</si>
  <si>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</si>
  <si>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</si>
  <si>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</si>
  <si>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</si>
  <si>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</si>
  <si>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</si>
  <si>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</si>
  <si>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</si>
  <si>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</si>
  <si>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</si>
  <si>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</si>
  <si>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180-190</t>
  </si>
  <si>
    <t>265-290</t>
  </si>
  <si>
    <t>Profit of Rs.19/-</t>
  </si>
  <si>
    <t>Loss of Rs.110/-</t>
  </si>
  <si>
    <t>TITAN JUNE FUT</t>
  </si>
  <si>
    <t>3330-3390</t>
  </si>
  <si>
    <t>Profit of Rs.62.5/-</t>
  </si>
  <si>
    <t>1530-1630</t>
  </si>
  <si>
    <t>MARUTI 12600 CE JUNE</t>
  </si>
  <si>
    <t>MARUTI 13000 CE JUNE</t>
  </si>
  <si>
    <t>380-390</t>
  </si>
  <si>
    <t>Profit of Rs.77.5/-</t>
  </si>
  <si>
    <t>DRREDDY JUNE FUT</t>
  </si>
  <si>
    <t>5934-6018</t>
  </si>
  <si>
    <t>ASTRAL JUNE FUT</t>
  </si>
  <si>
    <t>2100-2130</t>
  </si>
  <si>
    <t>2700-2900</t>
  </si>
  <si>
    <t>720-780</t>
  </si>
  <si>
    <t>Profit of Rs.25.5/-</t>
  </si>
  <si>
    <t>HAVELLS JUNE FUT</t>
  </si>
  <si>
    <t>1814-1835</t>
  </si>
  <si>
    <t>Profit of Rs.22/-</t>
  </si>
  <si>
    <t>TCS JUNE FUT</t>
  </si>
  <si>
    <t>BRITANNIA JUNE FUT</t>
  </si>
  <si>
    <t>3825-3885</t>
  </si>
  <si>
    <t>5563-5615</t>
  </si>
  <si>
    <t>MULTIPLIER SHARE &amp; STOCK ADVISORS PRIVATE LIMITED</t>
  </si>
  <si>
    <t>Loss of Rs.60/-</t>
  </si>
  <si>
    <t>ABBOTINDIA JUNE FUT</t>
  </si>
  <si>
    <t>27725-28250</t>
  </si>
  <si>
    <t>Profit of Rs.80/-</t>
  </si>
  <si>
    <t>TORNTPHARM JUNE FUT</t>
  </si>
  <si>
    <t>2844-2885</t>
  </si>
  <si>
    <t>LTTS JUNE FUT</t>
  </si>
  <si>
    <t>4785-4890</t>
  </si>
  <si>
    <t>NIFTY 22800 CE 13-JUNE</t>
  </si>
  <si>
    <t>NIFTY 22850 CE 6-JUNE</t>
  </si>
  <si>
    <t>NIFTY 22700 CE 6-JUNE</t>
  </si>
  <si>
    <t>100-140</t>
  </si>
  <si>
    <t>Profit of Rs.35/-</t>
  </si>
  <si>
    <t>60-90</t>
  </si>
  <si>
    <t>Profit of Rs.24/-</t>
  </si>
  <si>
    <t>Profit of Rs.47.4/-</t>
  </si>
  <si>
    <t>290-310</t>
  </si>
  <si>
    <t>1600-1750</t>
  </si>
  <si>
    <t>Profit of Rs.76/-</t>
  </si>
  <si>
    <t>HRTI PRIVATE LIMITED</t>
  </si>
  <si>
    <t>Profit of Rs.87.5/-</t>
  </si>
  <si>
    <t>Profit of Rs.52.5/-</t>
  </si>
  <si>
    <t>Loss of Rs.30/-</t>
  </si>
  <si>
    <t>NIFTY 23000 PE 27-JUNE</t>
  </si>
  <si>
    <t>NIFTY 22500 PE 27-JUNE</t>
  </si>
  <si>
    <t>NIFTY 23200 PE 13-JUNE</t>
  </si>
  <si>
    <t>330-420</t>
  </si>
  <si>
    <t>Loss of Rs.50/-</t>
  </si>
  <si>
    <t>METROPOLIS JUNE FUT</t>
  </si>
  <si>
    <t>2008-1982</t>
  </si>
  <si>
    <t>Profit of Rs.20/-</t>
  </si>
  <si>
    <t>Profit of Rs.390/-</t>
  </si>
  <si>
    <t>2195-2225</t>
  </si>
  <si>
    <t>MPHASIS JUNE FUT</t>
  </si>
  <si>
    <t>2512-2550</t>
  </si>
  <si>
    <t>WIPRO JUNE FUT</t>
  </si>
  <si>
    <t>492-500</t>
  </si>
  <si>
    <t>2500-2700</t>
  </si>
  <si>
    <t>Profit of Rs.43/-</t>
  </si>
  <si>
    <t>915-955</t>
  </si>
  <si>
    <t>1020-1100</t>
  </si>
  <si>
    <t>Profit of Rs.14/-</t>
  </si>
  <si>
    <t>UNITDSPR</t>
  </si>
  <si>
    <t>AEGISLOG</t>
  </si>
  <si>
    <t>1080-1120</t>
  </si>
  <si>
    <t>1220-1280</t>
  </si>
  <si>
    <t>Profit of Rs.6.25/-</t>
  </si>
  <si>
    <t>Profit of Rs.42.5/-</t>
  </si>
  <si>
    <t>Profit of Rs.10/-</t>
  </si>
  <si>
    <t>Loss of Rs.6.5/-</t>
  </si>
  <si>
    <t>PIIND JUNE FUT</t>
  </si>
  <si>
    <t>3680-3730</t>
  </si>
  <si>
    <t>Loss of Rs.20/-</t>
  </si>
  <si>
    <t>BANKNIFTY 49000 PE 26-JUNE</t>
  </si>
  <si>
    <t>BANKNIFTY 48500 PE 12-JUNE</t>
  </si>
  <si>
    <t>SAWABUSI</t>
  </si>
  <si>
    <t>705-750</t>
  </si>
  <si>
    <t>214-230</t>
  </si>
  <si>
    <t>3670-3720</t>
  </si>
  <si>
    <t>Profit of Rs.37/-</t>
  </si>
  <si>
    <t>PIDILITIND JUNE FUT</t>
  </si>
  <si>
    <t>3235-3275</t>
  </si>
  <si>
    <t>COLPAL JUNE FUT</t>
  </si>
  <si>
    <t>2983-3025</t>
  </si>
  <si>
    <t>SAKUMA</t>
  </si>
  <si>
    <t>Sakuma Exports Limited</t>
  </si>
  <si>
    <t>OSIAHYPER</t>
  </si>
  <si>
    <t>Osia Hyper Retail Ltd</t>
  </si>
  <si>
    <t>SHUBHAM ASHOKBHAI PATEL</t>
  </si>
  <si>
    <t>Loss of Rs.47.5/-</t>
  </si>
  <si>
    <t>TOPGAIN FINANCE PRIVATE LIMITED</t>
  </si>
  <si>
    <t>Loss of Rs.32.5/-</t>
  </si>
  <si>
    <t>NIFTY 23400 PE 13-JUNE</t>
  </si>
  <si>
    <t>Profit of Rs.102.5/-</t>
  </si>
  <si>
    <t>1355-1395</t>
  </si>
  <si>
    <t>350-450</t>
  </si>
  <si>
    <t>Loss of Rs.18/-</t>
  </si>
  <si>
    <t>Profit of Rs.37.5/-</t>
  </si>
  <si>
    <t>Profit of Rs.22.5/-</t>
  </si>
  <si>
    <t>SAHASTRAA ADVISORS PRIVATE LIMITED</t>
  </si>
  <si>
    <t>BANKNIFTY 49500 PE 26-JUNE</t>
  </si>
  <si>
    <t>450-600</t>
  </si>
  <si>
    <t>458-478</t>
  </si>
  <si>
    <t>520-570</t>
  </si>
  <si>
    <t>BANKNIFTY 49600 PE 26-JUNE</t>
  </si>
  <si>
    <t>430-550</t>
  </si>
  <si>
    <t>NIFTY 23400 PE 20-JUNE</t>
  </si>
  <si>
    <t>150-180</t>
  </si>
  <si>
    <t>Loss of Rs.15.5/-</t>
  </si>
  <si>
    <t>MANSI SHARE &amp; STOCK ADVISORS PRIVATE LIMITED</t>
  </si>
  <si>
    <t>GSMFOILS</t>
  </si>
  <si>
    <t>GSM Foils Limited</t>
  </si>
  <si>
    <t>6080-6163</t>
  </si>
  <si>
    <t>12850-13060</t>
  </si>
  <si>
    <t>2292-2320</t>
  </si>
  <si>
    <t>1195-1240</t>
  </si>
  <si>
    <t>1340-1430</t>
  </si>
  <si>
    <t>Profit of Rs.38/-</t>
  </si>
  <si>
    <t>Loss of Rs.120/-</t>
  </si>
  <si>
    <t>KAUSHAL HITESHBHAI PARIKH</t>
  </si>
  <si>
    <t>NCLRESE</t>
  </si>
  <si>
    <t>VIBRANT SECURITIES PRIVATE LIMITED</t>
  </si>
  <si>
    <t>LIESHA CORPORATION PRIVATE LIMITED .</t>
  </si>
  <si>
    <t>HI GROWTH CORPORATE SERVICES PVT LTD</t>
  </si>
  <si>
    <t>NDL</t>
  </si>
  <si>
    <t>Nandan Denim Limited</t>
  </si>
  <si>
    <t>NFL</t>
  </si>
  <si>
    <t>National Fertilizers Limi</t>
  </si>
  <si>
    <t>Profit of Rs.33.5/-</t>
  </si>
  <si>
    <t>117.5-120.5</t>
  </si>
  <si>
    <t>128-135</t>
  </si>
  <si>
    <t>Loss of Rs.129/-</t>
  </si>
  <si>
    <t>Loss of Rs.235/-</t>
  </si>
  <si>
    <t>1315-1355</t>
  </si>
  <si>
    <t>1440-1520</t>
  </si>
  <si>
    <t>BANKNIFTY JUNE FUT</t>
  </si>
  <si>
    <t>51600-52000</t>
  </si>
  <si>
    <t>AVANCE</t>
  </si>
  <si>
    <t>GOYALASS</t>
  </si>
  <si>
    <t>GAURANG MANUBHAI SHAH</t>
  </si>
  <si>
    <t>INDRAIND</t>
  </si>
  <si>
    <t>GREEN PEAKS ENTERPRISES LLP</t>
  </si>
  <si>
    <t>VMS</t>
  </si>
  <si>
    <t>PALAK MUKESH JAIN</t>
  </si>
  <si>
    <t>EXICOM</t>
  </si>
  <si>
    <t>Exicom Tele Systems Ltd</t>
  </si>
  <si>
    <t>Piramal Enterprises Ltd.</t>
  </si>
  <si>
    <t>ANUTHAM REALTY PRIVATE LIMITED</t>
  </si>
  <si>
    <t>Rashtriya Chem Fert Ltd.</t>
  </si>
  <si>
    <t>THE SRIKRISHNA TRUST</t>
  </si>
  <si>
    <t>Profit of Rs.10.5/-</t>
  </si>
  <si>
    <t>462-474</t>
  </si>
  <si>
    <t>500-530</t>
  </si>
  <si>
    <t>3320-3420</t>
  </si>
  <si>
    <t>3670-3900</t>
  </si>
  <si>
    <t>Profit of Rs.365/-</t>
  </si>
  <si>
    <t>AFEL</t>
  </si>
  <si>
    <t>OMPRAKASH PURANLAL TOMAR</t>
  </si>
  <si>
    <t>GCONNECT</t>
  </si>
  <si>
    <t>CINCO STOCK VISION LLP</t>
  </si>
  <si>
    <t>ADHP INVESTMENT &amp; TRADING PRIVATE LIMITED</t>
  </si>
  <si>
    <t>SEIFER RICHARD MASCARENHAS</t>
  </si>
  <si>
    <t>SPAR</t>
  </si>
  <si>
    <t>TITANIN</t>
  </si>
  <si>
    <t>GRAI CONSTRUCTIONS LLP</t>
  </si>
  <si>
    <t>BPL</t>
  </si>
  <si>
    <t>BPL Ltd.</t>
  </si>
  <si>
    <t>PARTH INFIN BROKERS PVT LTD</t>
  </si>
  <si>
    <t>IBREALEST</t>
  </si>
  <si>
    <t>Indiabulls Real Estate Li</t>
  </si>
  <si>
    <t>MADRASFERT</t>
  </si>
  <si>
    <t>Madras Fertilizers Ltd</t>
  </si>
  <si>
    <t>SLONE</t>
  </si>
  <si>
    <t>Slone Infosystems Limited</t>
  </si>
  <si>
    <t>SUULD</t>
  </si>
  <si>
    <t>Suumaya Industries Ltd</t>
  </si>
  <si>
    <t>ZTECH</t>
  </si>
  <si>
    <t>Z-Tech (India) Limited</t>
  </si>
  <si>
    <t>SRESTHA FINVEST LIMITED</t>
  </si>
  <si>
    <t>5280-5450</t>
  </si>
  <si>
    <t>5800-6000</t>
  </si>
  <si>
    <t>BSOFT JUNE FUT</t>
  </si>
  <si>
    <t>710-720</t>
  </si>
  <si>
    <t>PGEL</t>
  </si>
  <si>
    <t>3190-3230</t>
  </si>
  <si>
    <t>BANKNIFTY 51700 CE 26-JUNE</t>
  </si>
  <si>
    <t>Loss of Rs.9.5/-</t>
  </si>
  <si>
    <t>696-726</t>
  </si>
  <si>
    <t>780-840</t>
  </si>
  <si>
    <t>ASHCAP</t>
  </si>
  <si>
    <t>ASSOCIATED</t>
  </si>
  <si>
    <t>HIRISE INFRACON LIMITED</t>
  </si>
  <si>
    <t>EMPOWER TRADEX PRIVATE LIMITED</t>
  </si>
  <si>
    <t>BILLWIN</t>
  </si>
  <si>
    <t>DCXINDIA</t>
  </si>
  <si>
    <t>HEALTHYLIFE</t>
  </si>
  <si>
    <t>INDRENEW</t>
  </si>
  <si>
    <t>MARKOBENZ</t>
  </si>
  <si>
    <t>MILEFUR</t>
  </si>
  <si>
    <t>MLKFOOD</t>
  </si>
  <si>
    <t>THE ROYAL BANK OF SCOTLAND PLC AS TRUSTEE OF JUPITER INDIA FUND</t>
  </si>
  <si>
    <t>PVVINFRA</t>
  </si>
  <si>
    <t>APPLE EQUIFIN PVT LTD</t>
  </si>
  <si>
    <t>NIKHIL RAJESH SINGH</t>
  </si>
  <si>
    <t>SAUMIL ARVINDBHAI BHAVNAGARI</t>
  </si>
  <si>
    <t>SRESTHA</t>
  </si>
  <si>
    <t>FARTILE TRADING PRIVATE LIMITED</t>
  </si>
  <si>
    <t>SUMUKA</t>
  </si>
  <si>
    <t>VARYAA</t>
  </si>
  <si>
    <t>20MICRONS</t>
  </si>
  <si>
    <t>20 Microns Limited</t>
  </si>
  <si>
    <t>BAJAJHCARE</t>
  </si>
  <si>
    <t>Bajaj Healthcare Limited</t>
  </si>
  <si>
    <t>CRONY VYAPAR PVT LTD</t>
  </si>
  <si>
    <t>ORIENTPPR</t>
  </si>
  <si>
    <t>Orient Paper &amp; Ind Ltd</t>
  </si>
  <si>
    <t>POCL</t>
  </si>
  <si>
    <t>Pondy Oxides &amp; Chem Ltd</t>
  </si>
  <si>
    <t>Railtel Corp of Ind Ltd</t>
  </si>
  <si>
    <t>TFCILTD</t>
  </si>
  <si>
    <t>Tourism Finance Corp</t>
  </si>
  <si>
    <t>VAISHALI</t>
  </si>
  <si>
    <t>Vaishali Pharma Limited</t>
  </si>
  <si>
    <t>DAVANGERE</t>
  </si>
  <si>
    <t>Davangere Sugar Company L</t>
  </si>
  <si>
    <t>GANESH S S</t>
  </si>
  <si>
    <t>GLOBE</t>
  </si>
  <si>
    <t>Globe Textiles (I) Ltd.</t>
  </si>
  <si>
    <t>IDEAFORGE</t>
  </si>
  <si>
    <t>Ideaforge Techno Ltd</t>
  </si>
  <si>
    <t>IEML</t>
  </si>
  <si>
    <t>Indian Emulsifiers Ltd</t>
  </si>
  <si>
    <t>ARUNA R JAIN</t>
  </si>
  <si>
    <t>AARAV FINANCIAL SERVICES PVT.LTD</t>
  </si>
  <si>
    <t>Loss of Rs.130/-</t>
  </si>
  <si>
    <t>TATACONSUM JULY FUT</t>
  </si>
  <si>
    <t>1125-1150</t>
  </si>
  <si>
    <t>51800-52000</t>
  </si>
  <si>
    <t>JUBLFOOD JULY FUT</t>
  </si>
  <si>
    <t>541-550</t>
  </si>
  <si>
    <t>Profit of Rs.275/-</t>
  </si>
  <si>
    <t>Profit of Rs.6.5/-</t>
  </si>
  <si>
    <t>UBL JULY FUT</t>
  </si>
  <si>
    <t>2090-2117</t>
  </si>
  <si>
    <t>Profit of Rs.18.25/-</t>
  </si>
  <si>
    <t>VOLTAS JULY FUT</t>
  </si>
  <si>
    <t>1519-1521</t>
  </si>
  <si>
    <t>1540-1558</t>
  </si>
  <si>
    <t>ADORFO</t>
  </si>
  <si>
    <t>AJAY KUMAR AGGARWAL</t>
  </si>
  <si>
    <t>MANISH MITTAL HUF</t>
  </si>
  <si>
    <t>SHIVAM JINDAL</t>
  </si>
  <si>
    <t>AGOL</t>
  </si>
  <si>
    <t>ANKITA VISHAL SHAH</t>
  </si>
  <si>
    <t>ANUROOP</t>
  </si>
  <si>
    <t>BHARAT BRIJMOHAN SHARMA</t>
  </si>
  <si>
    <t>ARVIND</t>
  </si>
  <si>
    <t>AURA SECURITIES PRIVATE LIMITED</t>
  </si>
  <si>
    <t>PRITHVI FINMART PRIVATE LIMITED</t>
  </si>
  <si>
    <t>ASPIRA</t>
  </si>
  <si>
    <t>GLORIOUS HOLDINGS PVT LTD</t>
  </si>
  <si>
    <t>MANJULA DEVJI NANDA</t>
  </si>
  <si>
    <t>INTERTICK DEVELOPERS PRIVATE LIMITED</t>
  </si>
  <si>
    <t>KAILASHBEN ASHOKKUMAR PATEL</t>
  </si>
  <si>
    <t>BABALBHAI MANILAL PATEL</t>
  </si>
  <si>
    <t>NARENDRAKUMAR BECHARPURA PATEL</t>
  </si>
  <si>
    <t>KIFS ENTERPRISE</t>
  </si>
  <si>
    <t>N L RUNGTA (HUF)</t>
  </si>
  <si>
    <t>RADHIKA MITTAL</t>
  </si>
  <si>
    <t>CARTRADE</t>
  </si>
  <si>
    <t>CLSA GLOBAL MARKETS PTE LTD - ODI</t>
  </si>
  <si>
    <t>HIGHDELL INVESTMENT LTD</t>
  </si>
  <si>
    <t>MACRITCHIE INVESTMENTS PTE.LTD.</t>
  </si>
  <si>
    <t>BAJAJ ALLIANZ LIFE INSURANCE COMPANY LIMITED</t>
  </si>
  <si>
    <t>HSBC GLOBAL INVESTMENT FUNDS ASIA EX JAPAN EQUITY SMALLER COMPANIES</t>
  </si>
  <si>
    <t>SOCIETE GENERALE</t>
  </si>
  <si>
    <t>VERITION MULTI-STRATEGY MASTER FUND LTD.</t>
  </si>
  <si>
    <t>IRAGE BROKING SERVICES LLP</t>
  </si>
  <si>
    <t>PATRONUS TRADETECH LLP</t>
  </si>
  <si>
    <t>GOLDMAN SACHS FUNDS GOLDMAN SACHS INDIA EQUITY PORTFOLIO</t>
  </si>
  <si>
    <t>COTFAB</t>
  </si>
  <si>
    <t>GOWTHAMANABILASH</t>
  </si>
  <si>
    <t>GALAXY NOBLE GLOBAL OPPORTUNITIES FUND PCC - GNGOF 1</t>
  </si>
  <si>
    <t>DARSHANORNA</t>
  </si>
  <si>
    <t>SALIM MOHAMMED HUSSEIN PUNJANI</t>
  </si>
  <si>
    <t>DHYAANITR</t>
  </si>
  <si>
    <t>JIGNESH VALCHANDBHAI SHAH</t>
  </si>
  <si>
    <t>YASH LAXMAN NARANG</t>
  </si>
  <si>
    <t>BHAVNABEN DHIRENBHAI SHAH</t>
  </si>
  <si>
    <t>EMMFORCE</t>
  </si>
  <si>
    <t>VARUN KRISHNAVTAR KABRA</t>
  </si>
  <si>
    <t>GUJTLRM</t>
  </si>
  <si>
    <t>VARUN GUPTA</t>
  </si>
  <si>
    <t>IGCIL</t>
  </si>
  <si>
    <t>MANUBHAI AMRUTLAL SHAH</t>
  </si>
  <si>
    <t>COMFORT ADVERTISING PVT LTD</t>
  </si>
  <si>
    <t>IISL</t>
  </si>
  <si>
    <t>ARPNA DINESH LODHA</t>
  </si>
  <si>
    <t>INDICAP</t>
  </si>
  <si>
    <t>EVERMORE SHARE BROKING PRIVATE LIMITED</t>
  </si>
  <si>
    <t>SETU SECURITIES PVT. LTD.</t>
  </si>
  <si>
    <t>KUNAL S GOGRI</t>
  </si>
  <si>
    <t>MUFIN GREEN FINANCE LIMITED</t>
  </si>
  <si>
    <t>MAHESHBHAITHAKARARASHIBHAISAKHIYA</t>
  </si>
  <si>
    <t>DAYANAND SWAMY KUNA</t>
  </si>
  <si>
    <t>ITCONS</t>
  </si>
  <si>
    <t>VANDANA SANDEEP MEHTA</t>
  </si>
  <si>
    <t>TEENA KIRTI JAIN</t>
  </si>
  <si>
    <t>JANUSCORP</t>
  </si>
  <si>
    <t>TINA JAIN</t>
  </si>
  <si>
    <t>DEEPAK JAIN</t>
  </si>
  <si>
    <t>ANAND SINGH</t>
  </si>
  <si>
    <t>DESAI SANJAY MAHENDRABHAI</t>
  </si>
  <si>
    <t>SUNILKUMAR DAHYABHAI PATEL</t>
  </si>
  <si>
    <t>DIPAKKUMAR DAHYALAL PATEL</t>
  </si>
  <si>
    <t>MMLF</t>
  </si>
  <si>
    <t>RAKESH ANIL BISSA</t>
  </si>
  <si>
    <t>KARMRAJSINH RAJENDRASINH PARMAR</t>
  </si>
  <si>
    <t>VIKRAM JAIN</t>
  </si>
  <si>
    <t>MNIL</t>
  </si>
  <si>
    <t>RAVINDER RAO POLSANI</t>
  </si>
  <si>
    <t>NEOINFRA</t>
  </si>
  <si>
    <t>SAPNA GARG</t>
  </si>
  <si>
    <t>DARSHIK DILIPKUMAR MEHTA</t>
  </si>
  <si>
    <t>ONTIC</t>
  </si>
  <si>
    <t>RAGHAV KAMALAKSH RAO</t>
  </si>
  <si>
    <t>RAJESH PANNA</t>
  </si>
  <si>
    <t>PANKAJPO</t>
  </si>
  <si>
    <t>PREMIUM CAPITAL MARKET &amp; INVESTMENTS LIMITED .</t>
  </si>
  <si>
    <t>PVV AGRO PRIVATE LIMITED</t>
  </si>
  <si>
    <t>RLFL</t>
  </si>
  <si>
    <t>JITENDERSHARMA</t>
  </si>
  <si>
    <t>RAM RATNA RESEARCH AND HOLDINGS PRIVATE LIMITED</t>
  </si>
  <si>
    <t>SCAGRO</t>
  </si>
  <si>
    <t>SHIBHUMAURYA</t>
  </si>
  <si>
    <t>RATHOD MANOJ CHHAGANLAL HUF</t>
  </si>
  <si>
    <t>AMITAV BASUDEB HALDER</t>
  </si>
  <si>
    <t>SATYA NARAYAN CHANDAK</t>
  </si>
  <si>
    <t>SELLWIN</t>
  </si>
  <si>
    <t>NARENDRAKUMAR MAGANLAL PATEL</t>
  </si>
  <si>
    <t>SHREEPAC</t>
  </si>
  <si>
    <t>SILVERPRL</t>
  </si>
  <si>
    <t>SANJAY KUMAR MODI HUF</t>
  </si>
  <si>
    <t>RUCHI COMMOTRADE PVT LTD</t>
  </si>
  <si>
    <t>SRDAPRT</t>
  </si>
  <si>
    <t>MEENA RAJANI PAREKH</t>
  </si>
  <si>
    <t>MILLENNIUM STOCK BROKING PVT LTD</t>
  </si>
  <si>
    <t>SSLEL</t>
  </si>
  <si>
    <t>BIJAL KISHORECHAND MADHANI (HUF)</t>
  </si>
  <si>
    <t>MANISHKUMAR JASHWANTLAL SHAH</t>
  </si>
  <si>
    <t>ATRUN FISCAL PVT LTD</t>
  </si>
  <si>
    <t>STURDY</t>
  </si>
  <si>
    <t>AASHITASETH</t>
  </si>
  <si>
    <t>HASMUKHBHAI CHAMPAKBHAI PAREKH</t>
  </si>
  <si>
    <t>SVS</t>
  </si>
  <si>
    <t>SHASHIKANT SHARMA (HUF)</t>
  </si>
  <si>
    <t>YELLOWSTONE VENTURES LLP</t>
  </si>
  <si>
    <t>SUDHAVINODSHAH</t>
  </si>
  <si>
    <t>SWADHATURE</t>
  </si>
  <si>
    <t>JIGAM SHASHIKANT GANDHI</t>
  </si>
  <si>
    <t>SARAF ERGONOMICS FINANCIAL SERVICES PRIVATE LIMITED</t>
  </si>
  <si>
    <t>SILKON TRADES LLP</t>
  </si>
  <si>
    <t>RAVI YOGESHBHAI SHAH</t>
  </si>
  <si>
    <t>SIMONI GUPTA</t>
  </si>
  <si>
    <t>SIDDHI YASH SHAH</t>
  </si>
  <si>
    <t>TIRTPLS</t>
  </si>
  <si>
    <t>PRAGNESHKUMAR GIRISHCHANDRA DAVE</t>
  </si>
  <si>
    <t>CHAUSA TECHNOLOGIES PRIVATE LIMITED</t>
  </si>
  <si>
    <t>RANDEEP SINGH</t>
  </si>
  <si>
    <t>VJTFEDU</t>
  </si>
  <si>
    <t>BADRI PRITHVIRAJ BALDAWA</t>
  </si>
  <si>
    <t>VINAY DHARAMCHAND JAIN</t>
  </si>
  <si>
    <t>ANLON</t>
  </si>
  <si>
    <t>Anlon Technology Sol Ltd</t>
  </si>
  <si>
    <t>BFINVEST</t>
  </si>
  <si>
    <t>BF Investment Limited</t>
  </si>
  <si>
    <t>BOMDYEING</t>
  </si>
  <si>
    <t>Bombay Dyeing &amp; Mfg Co.</t>
  </si>
  <si>
    <t>CADSYS</t>
  </si>
  <si>
    <t>Cadsys (India) Limited</t>
  </si>
  <si>
    <t>Cartrade Tech Limited</t>
  </si>
  <si>
    <t>CLOUD</t>
  </si>
  <si>
    <t>Varanium Cloud Limited</t>
  </si>
  <si>
    <t>DCX Systems Limited</t>
  </si>
  <si>
    <t>DELTACORP</t>
  </si>
  <si>
    <t>Delta Corp Limited</t>
  </si>
  <si>
    <t>DLINKINDIA</t>
  </si>
  <si>
    <t>D-Link India Ltd</t>
  </si>
  <si>
    <t>ESSENTIA</t>
  </si>
  <si>
    <t>Integra Essentia Limited</t>
  </si>
  <si>
    <t>FELIX</t>
  </si>
  <si>
    <t>Felix Industries Ltd.</t>
  </si>
  <si>
    <t>FONEBOX</t>
  </si>
  <si>
    <t>Fonebox Retail Limited</t>
  </si>
  <si>
    <t>VINEY EQUITY MARKET LLP</t>
  </si>
  <si>
    <t>GLOBALPET</t>
  </si>
  <si>
    <t>Global Pet Industries Ltd</t>
  </si>
  <si>
    <t>SHRENI SHARES PVT</t>
  </si>
  <si>
    <t>GPECO</t>
  </si>
  <si>
    <t>GP Eco Solutions India L</t>
  </si>
  <si>
    <t>VISHAL BIPINKUMAR DOSHI</t>
  </si>
  <si>
    <t>SS CORPORATE SECURITIES LIMITED</t>
  </si>
  <si>
    <t>Garden Reach Ship</t>
  </si>
  <si>
    <t>HILTON</t>
  </si>
  <si>
    <t>Hilton Metal Forging Limi</t>
  </si>
  <si>
    <t>ELAN VENTURES PRIVATE LIMITED</t>
  </si>
  <si>
    <t>QE SECURITIES LLP</t>
  </si>
  <si>
    <t>RAJ RATAN COMMODITIES PRIVATE LIMITED</t>
  </si>
  <si>
    <t>KBCGLOBAL</t>
  </si>
  <si>
    <t>KBC Global Limited</t>
  </si>
  <si>
    <t>CITADEL SECURITIES INDIA MARKETS PRIVATE LIMITED</t>
  </si>
  <si>
    <t>KRYSTAL</t>
  </si>
  <si>
    <t>Krystal Integrated Ser L</t>
  </si>
  <si>
    <t>LIKHITHA</t>
  </si>
  <si>
    <t>Likhitha Infrastruc Ltd</t>
  </si>
  <si>
    <t>MAXPOSURE</t>
  </si>
  <si>
    <t>Maxposure Limited</t>
  </si>
  <si>
    <t>MENONBE</t>
  </si>
  <si>
    <t>Menon Bearings Limited</t>
  </si>
  <si>
    <t>MOIL</t>
  </si>
  <si>
    <t>MOIL Limited</t>
  </si>
  <si>
    <t>NISHCHAYA TRADINGS PRIVATE LIMITED</t>
  </si>
  <si>
    <t>NIDAN</t>
  </si>
  <si>
    <t>Nidan Labs and Health Ltd</t>
  </si>
  <si>
    <t>MITTAL PUNEET</t>
  </si>
  <si>
    <t>RATNAVEER</t>
  </si>
  <si>
    <t>Ratnaveer Precision Eng L</t>
  </si>
  <si>
    <t>ROUTE MOBILE LIMITED</t>
  </si>
  <si>
    <t>RULKA</t>
  </si>
  <si>
    <t>Rulka Electricals Limited</t>
  </si>
  <si>
    <t>CHANDAN  CHAURASIYA</t>
  </si>
  <si>
    <t>KULDEEP RANVIRSINGH TOMAR</t>
  </si>
  <si>
    <t>SECURCRED</t>
  </si>
  <si>
    <t>SecUR Credentials Limited</t>
  </si>
  <si>
    <t>ANKITABEN SOHIL JOBANPUTRA</t>
  </si>
  <si>
    <t>SUMEETINDS</t>
  </si>
  <si>
    <t>Sumeet Ind Limited</t>
  </si>
  <si>
    <t>BADRIKEDAR COMMERCIALS PRIVATE LIMITED</t>
  </si>
  <si>
    <t>CNM FINVEST PRIVATE LIMITED .</t>
  </si>
  <si>
    <t>TIDEWATER</t>
  </si>
  <si>
    <t>Tide Water Oil Co. (India</t>
  </si>
  <si>
    <t>STANDARD GREASES AND SPECIALITIES PRIVATE LIMITED</t>
  </si>
  <si>
    <t>TNPETRO</t>
  </si>
  <si>
    <t>Tamilnadu Petro Prod Ltd</t>
  </si>
  <si>
    <t>JOLLY ANKIT SHAH</t>
  </si>
  <si>
    <t>ALTAB USMANBHAI PATHAN</t>
  </si>
  <si>
    <t>ZUARIIND</t>
  </si>
  <si>
    <t>Zuari Industries Limited</t>
  </si>
  <si>
    <t>Allcargo Logistics Ltd</t>
  </si>
  <si>
    <t>SHASHI KIRAN JANARDHAN SHETTY</t>
  </si>
  <si>
    <t>KUTIR NAVINCHANDRA PATEL</t>
  </si>
  <si>
    <t>CMDB II</t>
  </si>
  <si>
    <t>INTEX COMMOSALES LLP</t>
  </si>
  <si>
    <t>ESAAR (INDIA) LIMITED</t>
  </si>
  <si>
    <t>CHIRIPAL EXIM LLP</t>
  </si>
  <si>
    <t>CAMELLIA TRADEX PRIVATE LIMITED</t>
  </si>
  <si>
    <t>PRUDMOULI</t>
  </si>
  <si>
    <t>Prudential Sugars Corp</t>
  </si>
  <si>
    <t>BIJCO HOLDINGS LTD</t>
  </si>
  <si>
    <t>BAJIRAO HARIBA DESAI</t>
  </si>
  <si>
    <t>SPRL</t>
  </si>
  <si>
    <t>SP Refractories Limited</t>
  </si>
  <si>
    <t>NOPEA CAPITAL SERVICES PRIVATE LIMITED</t>
  </si>
  <si>
    <t>SHRENI CONSTRUCTION PRIVATE LIMITED .</t>
  </si>
  <si>
    <t>TCIFINANCE</t>
  </si>
  <si>
    <t>TCIFinanceLtd-Roll Sett</t>
  </si>
  <si>
    <t>SARALAMMA  THANKAPPAN</t>
  </si>
  <si>
    <t>WINSOL</t>
  </si>
  <si>
    <t>Winsol Engineers Limited</t>
  </si>
  <si>
    <t>SATWANT CHAMANLAL KAUR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</si>
</sst>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0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2" borderId="28" xfId="0" applyFont="1" applyFill="1" applyBorder="1"/>
    <xf numFmtId="0" fontId="3" fillId="0" borderId="40" xfId="0" applyFont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16" fontId="36" fillId="47" borderId="28" xfId="0" applyNumberFormat="1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0" borderId="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7" fillId="41" borderId="42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0" fillId="42" borderId="28" xfId="0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16" fontId="36" fillId="0" borderId="28" xfId="0" applyNumberFormat="1" applyFont="1" applyFill="1" applyBorder="1" applyAlignment="1">
      <alignment horizontal="center" vertical="center"/>
    </xf>
    <xf numFmtId="0" fontId="36" fillId="0" borderId="28" xfId="0" applyFont="1" applyFill="1" applyBorder="1"/>
    <xf numFmtId="0" fontId="37" fillId="0" borderId="28" xfId="0" applyFont="1" applyFill="1" applyBorder="1" applyAlignment="1">
      <alignment horizontal="center" vertical="center"/>
    </xf>
    <xf numFmtId="2" fontId="37" fillId="0" borderId="28" xfId="0" applyNumberFormat="1" applyFont="1" applyFill="1" applyBorder="1" applyAlignment="1">
      <alignment horizontal="center" vertical="center"/>
    </xf>
    <xf numFmtId="166" fontId="36" fillId="0" borderId="28" xfId="0" applyNumberFormat="1" applyFont="1" applyFill="1" applyBorder="1" applyAlignment="1">
      <alignment horizontal="center" vertical="center"/>
    </xf>
    <xf numFmtId="0" fontId="3" fillId="43" borderId="28" xfId="0" applyFont="1" applyFill="1" applyBorder="1" applyAlignment="1">
      <alignment horizontal="center" vertical="center"/>
    </xf>
    <xf numFmtId="165" fontId="36" fillId="43" borderId="28" xfId="0" applyNumberFormat="1" applyFont="1" applyFill="1" applyBorder="1" applyAlignment="1">
      <alignment horizontal="center" vertical="center"/>
    </xf>
    <xf numFmtId="15" fontId="3" fillId="43" borderId="28" xfId="0" applyNumberFormat="1" applyFont="1" applyFill="1" applyBorder="1" applyAlignment="1">
      <alignment horizontal="center" vertical="center"/>
    </xf>
    <xf numFmtId="0" fontId="36" fillId="43" borderId="28" xfId="0" applyFont="1" applyFill="1" applyBorder="1" applyAlignment="1">
      <alignment horizontal="left"/>
    </xf>
    <xf numFmtId="43" fontId="36" fillId="43" borderId="28" xfId="0" applyNumberFormat="1" applyFont="1" applyFill="1" applyBorder="1" applyAlignment="1">
      <alignment horizontal="center" vertical="top"/>
    </xf>
    <xf numFmtId="0" fontId="36" fillId="43" borderId="28" xfId="0" applyFont="1" applyFill="1" applyBorder="1" applyAlignment="1">
      <alignment horizontal="center" vertical="center"/>
    </xf>
    <xf numFmtId="0" fontId="37" fillId="43" borderId="28" xfId="0" applyFont="1" applyFill="1" applyBorder="1" applyAlignment="1">
      <alignment horizontal="center" vertical="center"/>
    </xf>
    <xf numFmtId="0" fontId="36" fillId="48" borderId="28" xfId="0" applyFont="1" applyFill="1" applyBorder="1" applyAlignment="1">
      <alignment horizontal="center" vertical="center"/>
    </xf>
    <xf numFmtId="2" fontId="36" fillId="48" borderId="28" xfId="0" applyNumberFormat="1" applyFont="1" applyFill="1" applyBorder="1" applyAlignment="1">
      <alignment horizontal="center" vertical="center"/>
    </xf>
    <xf numFmtId="10" fontId="36" fillId="48" borderId="28" xfId="0" applyNumberFormat="1" applyFont="1" applyFill="1" applyBorder="1" applyAlignment="1">
      <alignment horizontal="center" vertical="center" wrapText="1"/>
    </xf>
    <xf numFmtId="16" fontId="36" fillId="48" borderId="28" xfId="0" applyNumberFormat="1" applyFont="1" applyFill="1" applyBorder="1" applyAlignment="1">
      <alignment horizontal="center" vertical="center"/>
    </xf>
    <xf numFmtId="2" fontId="37" fillId="43" borderId="28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6" fontId="36" fillId="41" borderId="38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6" borderId="38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45468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45468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6" t="s">
        <v>20</v>
      </c>
      <c r="F9" s="26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6"/>
      <c r="N9" s="27"/>
      <c r="O9" s="27"/>
      <c r="P9" s="27"/>
    </row>
    <row r="10" spans="1:16" ht="40.200000000000003">
      <c r="A10" s="365"/>
      <c r="B10" s="367"/>
      <c r="C10" s="367"/>
      <c r="D10" s="367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23543.200000000001</v>
      </c>
      <c r="F11" s="204">
        <v>23481.183333333334</v>
      </c>
      <c r="G11" s="203">
        <v>23397.01666666667</v>
      </c>
      <c r="H11" s="203">
        <v>23250.833333333336</v>
      </c>
      <c r="I11" s="203">
        <v>23166.666666666672</v>
      </c>
      <c r="J11" s="203">
        <v>23627.366666666669</v>
      </c>
      <c r="K11" s="203">
        <v>23711.533333333333</v>
      </c>
      <c r="L11" s="203">
        <v>23857.716666666667</v>
      </c>
      <c r="M11" s="202">
        <v>23565.35</v>
      </c>
      <c r="N11" s="202">
        <v>23335</v>
      </c>
      <c r="O11" s="202">
        <v>15588025</v>
      </c>
      <c r="P11" s="205">
        <v>1.8286070772989462E-2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51751.05</v>
      </c>
      <c r="F12" s="204">
        <v>51588.6</v>
      </c>
      <c r="G12" s="203">
        <v>51312.45</v>
      </c>
      <c r="H12" s="203">
        <v>50873.85</v>
      </c>
      <c r="I12" s="203">
        <v>50597.7</v>
      </c>
      <c r="J12" s="203">
        <v>52027.199999999997</v>
      </c>
      <c r="K12" s="203">
        <v>52303.350000000006</v>
      </c>
      <c r="L12" s="203">
        <v>52741.95</v>
      </c>
      <c r="M12" s="202">
        <v>51864.75</v>
      </c>
      <c r="N12" s="202">
        <v>51150</v>
      </c>
      <c r="O12" s="202">
        <v>2944335</v>
      </c>
      <c r="P12" s="205">
        <v>1.0288743630655206E-2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23091.200000000001</v>
      </c>
      <c r="F13" s="217">
        <v>23004.366666666669</v>
      </c>
      <c r="G13" s="219">
        <v>22897.883333333339</v>
      </c>
      <c r="H13" s="219">
        <v>22704.566666666669</v>
      </c>
      <c r="I13" s="219">
        <v>22598.083333333339</v>
      </c>
      <c r="J13" s="219">
        <v>23197.683333333338</v>
      </c>
      <c r="K13" s="219">
        <v>23304.166666666668</v>
      </c>
      <c r="L13" s="219">
        <v>23497.483333333337</v>
      </c>
      <c r="M13" s="220">
        <v>23110.85</v>
      </c>
      <c r="N13" s="220">
        <v>22811.05</v>
      </c>
      <c r="O13" s="220">
        <v>91655</v>
      </c>
      <c r="P13" s="221">
        <v>0.10794802055001511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12303.65</v>
      </c>
      <c r="F14" s="217">
        <v>12222.016666666668</v>
      </c>
      <c r="G14" s="219">
        <v>12094.033333333336</v>
      </c>
      <c r="H14" s="219">
        <v>11884.416666666668</v>
      </c>
      <c r="I14" s="219">
        <v>11756.433333333336</v>
      </c>
      <c r="J14" s="219">
        <v>12431.633333333337</v>
      </c>
      <c r="K14" s="219">
        <v>12559.61666666667</v>
      </c>
      <c r="L14" s="219">
        <v>12769.233333333337</v>
      </c>
      <c r="M14" s="220">
        <v>12350</v>
      </c>
      <c r="N14" s="220">
        <v>12012.4</v>
      </c>
      <c r="O14" s="220">
        <v>2678300</v>
      </c>
      <c r="P14" s="221">
        <v>0.29068478627536021</v>
      </c>
    </row>
    <row r="15" spans="1:16" ht="12.75" customHeight="1">
      <c r="A15" s="213">
        <v>5</v>
      </c>
      <c r="B15" s="283" t="s">
        <v>34</v>
      </c>
      <c r="C15" s="217" t="s">
        <v>861</v>
      </c>
      <c r="D15" s="218">
        <v>45471</v>
      </c>
      <c r="E15" s="217">
        <v>71571</v>
      </c>
      <c r="F15" s="217">
        <v>71210.366666666669</v>
      </c>
      <c r="G15" s="219">
        <v>70770.733333333337</v>
      </c>
      <c r="H15" s="219">
        <v>69970.466666666674</v>
      </c>
      <c r="I15" s="219">
        <v>69530.833333333343</v>
      </c>
      <c r="J15" s="219">
        <v>72010.633333333331</v>
      </c>
      <c r="K15" s="219">
        <v>72450.266666666663</v>
      </c>
      <c r="L15" s="219">
        <v>73250.533333333326</v>
      </c>
      <c r="M15" s="220">
        <v>71650</v>
      </c>
      <c r="N15" s="220">
        <v>70410.100000000006</v>
      </c>
      <c r="O15" s="220">
        <v>8460</v>
      </c>
      <c r="P15" s="221">
        <v>2.5454545454545455E-2</v>
      </c>
    </row>
    <row r="16" spans="1:16" ht="12.75" customHeight="1">
      <c r="A16" s="213">
        <v>6</v>
      </c>
      <c r="B16" s="225" t="s">
        <v>842</v>
      </c>
      <c r="C16" s="222" t="s">
        <v>39</v>
      </c>
      <c r="D16" s="218">
        <v>45470</v>
      </c>
      <c r="E16" s="217">
        <v>706.7</v>
      </c>
      <c r="F16" s="217">
        <v>703.48333333333323</v>
      </c>
      <c r="G16" s="219">
        <v>693.16666666666652</v>
      </c>
      <c r="H16" s="219">
        <v>679.63333333333333</v>
      </c>
      <c r="I16" s="219">
        <v>669.31666666666661</v>
      </c>
      <c r="J16" s="219">
        <v>717.01666666666642</v>
      </c>
      <c r="K16" s="219">
        <v>727.33333333333326</v>
      </c>
      <c r="L16" s="219">
        <v>740.86666666666633</v>
      </c>
      <c r="M16" s="220">
        <v>713.8</v>
      </c>
      <c r="N16" s="220">
        <v>689.95</v>
      </c>
      <c r="O16" s="220">
        <v>11419000</v>
      </c>
      <c r="P16" s="221">
        <v>8.3002207505518764E-3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8476.4500000000007</v>
      </c>
      <c r="F17" s="217">
        <v>8452.1</v>
      </c>
      <c r="G17" s="219">
        <v>8324.2000000000007</v>
      </c>
      <c r="H17" s="219">
        <v>8171.9500000000007</v>
      </c>
      <c r="I17" s="219">
        <v>8044.0500000000011</v>
      </c>
      <c r="J17" s="219">
        <v>8604.35</v>
      </c>
      <c r="K17" s="219">
        <v>8732.2499999999982</v>
      </c>
      <c r="L17" s="219">
        <v>8884.5</v>
      </c>
      <c r="M17" s="220">
        <v>8580</v>
      </c>
      <c r="N17" s="220">
        <v>8299.85</v>
      </c>
      <c r="O17" s="220">
        <v>1518375</v>
      </c>
      <c r="P17" s="221">
        <v>1.4786967418546366E-2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26835.4</v>
      </c>
      <c r="F18" s="217">
        <v>26732.899999999998</v>
      </c>
      <c r="G18" s="219">
        <v>26581.949999999997</v>
      </c>
      <c r="H18" s="219">
        <v>26328.5</v>
      </c>
      <c r="I18" s="219">
        <v>26177.55</v>
      </c>
      <c r="J18" s="219">
        <v>26986.349999999995</v>
      </c>
      <c r="K18" s="219">
        <v>27137.3</v>
      </c>
      <c r="L18" s="219">
        <v>27390.749999999993</v>
      </c>
      <c r="M18" s="220">
        <v>26883.85</v>
      </c>
      <c r="N18" s="220">
        <v>26479.45</v>
      </c>
      <c r="O18" s="220">
        <v>163840</v>
      </c>
      <c r="P18" s="221">
        <v>-9.6711798839458421E-3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239.55</v>
      </c>
      <c r="F19" s="217">
        <v>238.56666666666669</v>
      </c>
      <c r="G19" s="219">
        <v>236.13333333333338</v>
      </c>
      <c r="H19" s="219">
        <v>232.7166666666667</v>
      </c>
      <c r="I19" s="219">
        <v>230.28333333333339</v>
      </c>
      <c r="J19" s="219">
        <v>241.98333333333338</v>
      </c>
      <c r="K19" s="219">
        <v>244.41666666666671</v>
      </c>
      <c r="L19" s="219">
        <v>247.83333333333337</v>
      </c>
      <c r="M19" s="220">
        <v>241</v>
      </c>
      <c r="N19" s="220">
        <v>235.15</v>
      </c>
      <c r="O19" s="220">
        <v>72959400</v>
      </c>
      <c r="P19" s="221">
        <v>-1.544851708810027E-2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318.64999999999998</v>
      </c>
      <c r="F20" s="217">
        <v>315.21666666666664</v>
      </c>
      <c r="G20" s="219">
        <v>310.5333333333333</v>
      </c>
      <c r="H20" s="219">
        <v>302.41666666666669</v>
      </c>
      <c r="I20" s="219">
        <v>297.73333333333335</v>
      </c>
      <c r="J20" s="219">
        <v>323.33333333333326</v>
      </c>
      <c r="K20" s="219">
        <v>328.01666666666654</v>
      </c>
      <c r="L20" s="219">
        <v>336.13333333333321</v>
      </c>
      <c r="M20" s="220">
        <v>319.89999999999998</v>
      </c>
      <c r="N20" s="220">
        <v>307.10000000000002</v>
      </c>
      <c r="O20" s="220">
        <v>40336400</v>
      </c>
      <c r="P20" s="221">
        <v>-1.9962097283638659E-2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2588.6</v>
      </c>
      <c r="F21" s="217">
        <v>2568.1333333333332</v>
      </c>
      <c r="G21" s="219">
        <v>2540.4666666666662</v>
      </c>
      <c r="H21" s="219">
        <v>2492.333333333333</v>
      </c>
      <c r="I21" s="219">
        <v>2464.6666666666661</v>
      </c>
      <c r="J21" s="219">
        <v>2616.2666666666664</v>
      </c>
      <c r="K21" s="219">
        <v>2643.9333333333334</v>
      </c>
      <c r="L21" s="219">
        <v>2692.0666666666666</v>
      </c>
      <c r="M21" s="220">
        <v>2595.8000000000002</v>
      </c>
      <c r="N21" s="220">
        <v>2520</v>
      </c>
      <c r="O21" s="220">
        <v>4812000</v>
      </c>
      <c r="P21" s="221">
        <v>6.9052102950408036E-3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3198.5</v>
      </c>
      <c r="F22" s="217">
        <v>3184.2666666666664</v>
      </c>
      <c r="G22" s="219">
        <v>3149.5333333333328</v>
      </c>
      <c r="H22" s="219">
        <v>3100.5666666666666</v>
      </c>
      <c r="I22" s="219">
        <v>3065.833333333333</v>
      </c>
      <c r="J22" s="219">
        <v>3233.2333333333327</v>
      </c>
      <c r="K22" s="219">
        <v>3267.9666666666662</v>
      </c>
      <c r="L22" s="219">
        <v>3316.9333333333325</v>
      </c>
      <c r="M22" s="220">
        <v>3219</v>
      </c>
      <c r="N22" s="220">
        <v>3135.3</v>
      </c>
      <c r="O22" s="220">
        <v>16130700</v>
      </c>
      <c r="P22" s="221">
        <v>-1.1199382103056384E-2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1458.5</v>
      </c>
      <c r="F23" s="217">
        <v>1460.6833333333334</v>
      </c>
      <c r="G23" s="219">
        <v>1444.8166666666668</v>
      </c>
      <c r="H23" s="219">
        <v>1431.1333333333334</v>
      </c>
      <c r="I23" s="219">
        <v>1415.2666666666669</v>
      </c>
      <c r="J23" s="219">
        <v>1474.3666666666668</v>
      </c>
      <c r="K23" s="219">
        <v>1490.2333333333336</v>
      </c>
      <c r="L23" s="219">
        <v>1503.9166666666667</v>
      </c>
      <c r="M23" s="220">
        <v>1476.55</v>
      </c>
      <c r="N23" s="220">
        <v>1447</v>
      </c>
      <c r="O23" s="220">
        <v>33066800</v>
      </c>
      <c r="P23" s="221">
        <v>-7.551383019592778E-3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5009.6499999999996</v>
      </c>
      <c r="F24" s="217">
        <v>5027</v>
      </c>
      <c r="G24" s="219">
        <v>4957.75</v>
      </c>
      <c r="H24" s="219">
        <v>4905.8500000000004</v>
      </c>
      <c r="I24" s="219">
        <v>4836.6000000000004</v>
      </c>
      <c r="J24" s="219">
        <v>5078.8999999999996</v>
      </c>
      <c r="K24" s="219">
        <v>5148.1499999999996</v>
      </c>
      <c r="L24" s="219">
        <v>5200.0499999999993</v>
      </c>
      <c r="M24" s="220">
        <v>5096.25</v>
      </c>
      <c r="N24" s="220">
        <v>4975.1000000000004</v>
      </c>
      <c r="O24" s="220">
        <v>1343100</v>
      </c>
      <c r="P24" s="221">
        <v>2.7070428997476484E-2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657.3</v>
      </c>
      <c r="F25" s="217">
        <v>653.23333333333323</v>
      </c>
      <c r="G25" s="219">
        <v>646.06666666666649</v>
      </c>
      <c r="H25" s="219">
        <v>634.83333333333326</v>
      </c>
      <c r="I25" s="219">
        <v>627.66666666666652</v>
      </c>
      <c r="J25" s="219">
        <v>664.46666666666647</v>
      </c>
      <c r="K25" s="219">
        <v>671.63333333333321</v>
      </c>
      <c r="L25" s="219">
        <v>682.86666666666645</v>
      </c>
      <c r="M25" s="220">
        <v>660.4</v>
      </c>
      <c r="N25" s="220">
        <v>642</v>
      </c>
      <c r="O25" s="220">
        <v>36948600</v>
      </c>
      <c r="P25" s="221">
        <v>-5.1125989044430924E-4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6261.35</v>
      </c>
      <c r="F26" s="217">
        <v>6242.1833333333334</v>
      </c>
      <c r="G26" s="219">
        <v>6185.3666666666668</v>
      </c>
      <c r="H26" s="219">
        <v>6109.3833333333332</v>
      </c>
      <c r="I26" s="219">
        <v>6052.5666666666666</v>
      </c>
      <c r="J26" s="219">
        <v>6318.166666666667</v>
      </c>
      <c r="K26" s="219">
        <v>6374.9833333333345</v>
      </c>
      <c r="L26" s="219">
        <v>6450.9666666666672</v>
      </c>
      <c r="M26" s="220">
        <v>6299</v>
      </c>
      <c r="N26" s="220">
        <v>6166.2</v>
      </c>
      <c r="O26" s="220">
        <v>2201250</v>
      </c>
      <c r="P26" s="221">
        <v>3.5455988710530961E-2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498.5</v>
      </c>
      <c r="F27" s="217">
        <v>495.86666666666662</v>
      </c>
      <c r="G27" s="219">
        <v>491.03333333333325</v>
      </c>
      <c r="H27" s="219">
        <v>483.56666666666661</v>
      </c>
      <c r="I27" s="219">
        <v>478.73333333333323</v>
      </c>
      <c r="J27" s="219">
        <v>503.33333333333326</v>
      </c>
      <c r="K27" s="219">
        <v>508.16666666666663</v>
      </c>
      <c r="L27" s="219">
        <v>515.63333333333321</v>
      </c>
      <c r="M27" s="220">
        <v>500.7</v>
      </c>
      <c r="N27" s="220">
        <v>488.4</v>
      </c>
      <c r="O27" s="220">
        <v>18116900</v>
      </c>
      <c r="P27" s="221">
        <v>1.4095094906972374E-3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240.65</v>
      </c>
      <c r="F28" s="217">
        <v>237.75</v>
      </c>
      <c r="G28" s="219">
        <v>234.1</v>
      </c>
      <c r="H28" s="219">
        <v>227.54999999999998</v>
      </c>
      <c r="I28" s="219">
        <v>223.89999999999998</v>
      </c>
      <c r="J28" s="219">
        <v>244.3</v>
      </c>
      <c r="K28" s="219">
        <v>247.95</v>
      </c>
      <c r="L28" s="219">
        <v>254.50000000000003</v>
      </c>
      <c r="M28" s="220">
        <v>241.4</v>
      </c>
      <c r="N28" s="220">
        <v>231.2</v>
      </c>
      <c r="O28" s="220">
        <v>85040000</v>
      </c>
      <c r="P28" s="221">
        <v>-1.7219461458453714E-2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2891.35</v>
      </c>
      <c r="F29" s="217">
        <v>2888.0500000000006</v>
      </c>
      <c r="G29" s="219">
        <v>2874.1000000000013</v>
      </c>
      <c r="H29" s="219">
        <v>2856.8500000000008</v>
      </c>
      <c r="I29" s="219">
        <v>2842.9000000000015</v>
      </c>
      <c r="J29" s="219">
        <v>2905.3000000000011</v>
      </c>
      <c r="K29" s="219">
        <v>2919.2500000000009</v>
      </c>
      <c r="L29" s="219">
        <v>2936.5000000000009</v>
      </c>
      <c r="M29" s="220">
        <v>2902</v>
      </c>
      <c r="N29" s="220">
        <v>2870.8</v>
      </c>
      <c r="O29" s="220">
        <v>11866400</v>
      </c>
      <c r="P29" s="221">
        <v>-3.1772711695686941E-2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2382.75</v>
      </c>
      <c r="F30" s="217">
        <v>2341.2999999999997</v>
      </c>
      <c r="G30" s="219">
        <v>2291.6499999999996</v>
      </c>
      <c r="H30" s="219">
        <v>2200.5499999999997</v>
      </c>
      <c r="I30" s="219">
        <v>2150.8999999999996</v>
      </c>
      <c r="J30" s="219">
        <v>2432.3999999999996</v>
      </c>
      <c r="K30" s="219">
        <v>2482.0500000000002</v>
      </c>
      <c r="L30" s="219">
        <v>2573.1499999999996</v>
      </c>
      <c r="M30" s="220">
        <v>2390.9499999999998</v>
      </c>
      <c r="N30" s="220">
        <v>2250.1999999999998</v>
      </c>
      <c r="O30" s="220">
        <v>3068854</v>
      </c>
      <c r="P30" s="221">
        <v>0.12649872019399164</v>
      </c>
    </row>
    <row r="31" spans="1:16" ht="12.75" customHeight="1">
      <c r="A31" s="213">
        <v>21</v>
      </c>
      <c r="B31" s="225" t="s">
        <v>842</v>
      </c>
      <c r="C31" s="217" t="s">
        <v>60</v>
      </c>
      <c r="D31" s="218">
        <v>45470</v>
      </c>
      <c r="E31" s="217">
        <v>6450.35</v>
      </c>
      <c r="F31" s="217">
        <v>6432.1333333333341</v>
      </c>
      <c r="G31" s="219">
        <v>6376.0666666666684</v>
      </c>
      <c r="H31" s="219">
        <v>6301.7833333333347</v>
      </c>
      <c r="I31" s="219">
        <v>6245.716666666669</v>
      </c>
      <c r="J31" s="219">
        <v>6506.4166666666679</v>
      </c>
      <c r="K31" s="219">
        <v>6562.4833333333336</v>
      </c>
      <c r="L31" s="219">
        <v>6636.7666666666673</v>
      </c>
      <c r="M31" s="220">
        <v>6488.2</v>
      </c>
      <c r="N31" s="220">
        <v>6357.85</v>
      </c>
      <c r="O31" s="220">
        <v>547550</v>
      </c>
      <c r="P31" s="221">
        <v>1.8318765110656499E-2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680.25</v>
      </c>
      <c r="F32" s="217">
        <v>667.35</v>
      </c>
      <c r="G32" s="219">
        <v>651.45000000000005</v>
      </c>
      <c r="H32" s="219">
        <v>622.65</v>
      </c>
      <c r="I32" s="219">
        <v>606.75</v>
      </c>
      <c r="J32" s="219">
        <v>696.15000000000009</v>
      </c>
      <c r="K32" s="219">
        <v>712.05</v>
      </c>
      <c r="L32" s="219">
        <v>740.85000000000014</v>
      </c>
      <c r="M32" s="220">
        <v>683.25</v>
      </c>
      <c r="N32" s="220">
        <v>638.54999999999995</v>
      </c>
      <c r="O32" s="220">
        <v>27175000</v>
      </c>
      <c r="P32" s="221">
        <v>-8.7995435782125722E-2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1218.3499999999999</v>
      </c>
      <c r="F33" s="217">
        <v>1225.1499999999999</v>
      </c>
      <c r="G33" s="219">
        <v>1206.2999999999997</v>
      </c>
      <c r="H33" s="219">
        <v>1194.2499999999998</v>
      </c>
      <c r="I33" s="219">
        <v>1175.3999999999996</v>
      </c>
      <c r="J33" s="219">
        <v>1237.1999999999998</v>
      </c>
      <c r="K33" s="219">
        <v>1256.0499999999997</v>
      </c>
      <c r="L33" s="219">
        <v>1268.0999999999999</v>
      </c>
      <c r="M33" s="220">
        <v>1244</v>
      </c>
      <c r="N33" s="220">
        <v>1213.0999999999999</v>
      </c>
      <c r="O33" s="220">
        <v>12479500</v>
      </c>
      <c r="P33" s="221">
        <v>5.5841162914376883E-3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1229.8</v>
      </c>
      <c r="F34" s="217">
        <v>1230.3500000000001</v>
      </c>
      <c r="G34" s="219">
        <v>1225.7000000000003</v>
      </c>
      <c r="H34" s="219">
        <v>1221.6000000000001</v>
      </c>
      <c r="I34" s="219">
        <v>1216.9500000000003</v>
      </c>
      <c r="J34" s="219">
        <v>1234.4500000000003</v>
      </c>
      <c r="K34" s="219">
        <v>1239.1000000000004</v>
      </c>
      <c r="L34" s="219">
        <v>1243.2000000000003</v>
      </c>
      <c r="M34" s="220">
        <v>1235</v>
      </c>
      <c r="N34" s="220">
        <v>1226.25</v>
      </c>
      <c r="O34" s="220">
        <v>42113750</v>
      </c>
      <c r="P34" s="221">
        <v>-1.1718807292354175E-2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9757</v>
      </c>
      <c r="F35" s="217">
        <v>9686.3000000000011</v>
      </c>
      <c r="G35" s="219">
        <v>9600.6000000000022</v>
      </c>
      <c r="H35" s="219">
        <v>9444.2000000000007</v>
      </c>
      <c r="I35" s="219">
        <v>9358.5000000000018</v>
      </c>
      <c r="J35" s="219">
        <v>9842.7000000000025</v>
      </c>
      <c r="K35" s="219">
        <v>9928.4000000000033</v>
      </c>
      <c r="L35" s="219">
        <v>10084.800000000003</v>
      </c>
      <c r="M35" s="220">
        <v>9772</v>
      </c>
      <c r="N35" s="220">
        <v>9529.9</v>
      </c>
      <c r="O35" s="220">
        <v>2022625</v>
      </c>
      <c r="P35" s="221">
        <v>-2.933093427652416E-3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1589.5</v>
      </c>
      <c r="F36" s="217">
        <v>1580.1000000000001</v>
      </c>
      <c r="G36" s="219">
        <v>1568.6500000000003</v>
      </c>
      <c r="H36" s="219">
        <v>1547.8000000000002</v>
      </c>
      <c r="I36" s="219">
        <v>1536.3500000000004</v>
      </c>
      <c r="J36" s="219">
        <v>1600.9500000000003</v>
      </c>
      <c r="K36" s="219">
        <v>1612.4</v>
      </c>
      <c r="L36" s="219">
        <v>1633.2500000000002</v>
      </c>
      <c r="M36" s="220">
        <v>1591.55</v>
      </c>
      <c r="N36" s="220">
        <v>1559.25</v>
      </c>
      <c r="O36" s="220">
        <v>12182500</v>
      </c>
      <c r="P36" s="221">
        <v>1.2676641729010805E-2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7092</v>
      </c>
      <c r="F37" s="217">
        <v>7108.6000000000013</v>
      </c>
      <c r="G37" s="219">
        <v>7007.2500000000027</v>
      </c>
      <c r="H37" s="219">
        <v>6922.5000000000018</v>
      </c>
      <c r="I37" s="219">
        <v>6821.1500000000033</v>
      </c>
      <c r="J37" s="219">
        <v>7193.3500000000022</v>
      </c>
      <c r="K37" s="219">
        <v>7294.7000000000007</v>
      </c>
      <c r="L37" s="219">
        <v>7379.4500000000016</v>
      </c>
      <c r="M37" s="220">
        <v>7209.95</v>
      </c>
      <c r="N37" s="220">
        <v>7023.85</v>
      </c>
      <c r="O37" s="220">
        <v>8433875</v>
      </c>
      <c r="P37" s="221">
        <v>3.569781797087653E-3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3217.05</v>
      </c>
      <c r="F38" s="217">
        <v>3208.6333333333332</v>
      </c>
      <c r="G38" s="219">
        <v>3173.8166666666666</v>
      </c>
      <c r="H38" s="219">
        <v>3130.5833333333335</v>
      </c>
      <c r="I38" s="219">
        <v>3095.7666666666669</v>
      </c>
      <c r="J38" s="219">
        <v>3251.8666666666663</v>
      </c>
      <c r="K38" s="219">
        <v>3286.6833333333329</v>
      </c>
      <c r="L38" s="219">
        <v>3329.9166666666661</v>
      </c>
      <c r="M38" s="220">
        <v>3243.45</v>
      </c>
      <c r="N38" s="220">
        <v>3165.4</v>
      </c>
      <c r="O38" s="220">
        <v>2009400</v>
      </c>
      <c r="P38" s="221">
        <v>2.8720626631853787E-2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443.45</v>
      </c>
      <c r="F39" s="217">
        <v>443.18333333333334</v>
      </c>
      <c r="G39" s="219">
        <v>439.26666666666665</v>
      </c>
      <c r="H39" s="219">
        <v>435.08333333333331</v>
      </c>
      <c r="I39" s="219">
        <v>431.16666666666663</v>
      </c>
      <c r="J39" s="219">
        <v>447.36666666666667</v>
      </c>
      <c r="K39" s="219">
        <v>451.2833333333333</v>
      </c>
      <c r="L39" s="219">
        <v>455.4666666666667</v>
      </c>
      <c r="M39" s="220">
        <v>447.1</v>
      </c>
      <c r="N39" s="220">
        <v>439</v>
      </c>
      <c r="O39" s="220">
        <v>10385600</v>
      </c>
      <c r="P39" s="221">
        <v>-1.9338268620637557E-2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208.05</v>
      </c>
      <c r="F40" s="217">
        <v>207.20000000000002</v>
      </c>
      <c r="G40" s="219">
        <v>205.15000000000003</v>
      </c>
      <c r="H40" s="219">
        <v>202.25000000000003</v>
      </c>
      <c r="I40" s="219">
        <v>200.20000000000005</v>
      </c>
      <c r="J40" s="219">
        <v>210.10000000000002</v>
      </c>
      <c r="K40" s="219">
        <v>212.15000000000003</v>
      </c>
      <c r="L40" s="219">
        <v>215.05</v>
      </c>
      <c r="M40" s="220">
        <v>209.25</v>
      </c>
      <c r="N40" s="220">
        <v>204.3</v>
      </c>
      <c r="O40" s="220">
        <v>93146400</v>
      </c>
      <c r="P40" s="221">
        <v>-1.6269410023984309E-2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280.39999999999998</v>
      </c>
      <c r="F41" s="217">
        <v>278.5</v>
      </c>
      <c r="G41" s="219">
        <v>275</v>
      </c>
      <c r="H41" s="219">
        <v>269.60000000000002</v>
      </c>
      <c r="I41" s="219">
        <v>266.10000000000002</v>
      </c>
      <c r="J41" s="219">
        <v>283.89999999999998</v>
      </c>
      <c r="K41" s="219">
        <v>287.39999999999998</v>
      </c>
      <c r="L41" s="219">
        <v>292.79999999999995</v>
      </c>
      <c r="M41" s="220">
        <v>282</v>
      </c>
      <c r="N41" s="220">
        <v>273.10000000000002</v>
      </c>
      <c r="O41" s="220">
        <v>160901325</v>
      </c>
      <c r="P41" s="221">
        <v>6.6427551879369032E-3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1457.2</v>
      </c>
      <c r="F42" s="217">
        <v>1457.5166666666667</v>
      </c>
      <c r="G42" s="219">
        <v>1447.0833333333333</v>
      </c>
      <c r="H42" s="219">
        <v>1436.9666666666667</v>
      </c>
      <c r="I42" s="219">
        <v>1426.5333333333333</v>
      </c>
      <c r="J42" s="219">
        <v>1467.6333333333332</v>
      </c>
      <c r="K42" s="219">
        <v>1478.0666666666666</v>
      </c>
      <c r="L42" s="219">
        <v>1488.1833333333332</v>
      </c>
      <c r="M42" s="220">
        <v>1467.95</v>
      </c>
      <c r="N42" s="220">
        <v>1447.4</v>
      </c>
      <c r="O42" s="220">
        <v>3810750</v>
      </c>
      <c r="P42" s="221">
        <v>-2.8675205505639456E-2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310.25</v>
      </c>
      <c r="F43" s="217">
        <v>306.53333333333336</v>
      </c>
      <c r="G43" s="219">
        <v>300.81666666666672</v>
      </c>
      <c r="H43" s="219">
        <v>291.38333333333338</v>
      </c>
      <c r="I43" s="219">
        <v>285.66666666666674</v>
      </c>
      <c r="J43" s="219">
        <v>315.9666666666667</v>
      </c>
      <c r="K43" s="219">
        <v>321.68333333333328</v>
      </c>
      <c r="L43" s="219">
        <v>331.11666666666667</v>
      </c>
      <c r="M43" s="220">
        <v>312.25</v>
      </c>
      <c r="N43" s="220">
        <v>297.10000000000002</v>
      </c>
      <c r="O43" s="220">
        <v>141739050</v>
      </c>
      <c r="P43" s="221">
        <v>3.4299780077880677E-3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503.15</v>
      </c>
      <c r="F44" s="217">
        <v>501.31666666666666</v>
      </c>
      <c r="G44" s="219">
        <v>497.83333333333331</v>
      </c>
      <c r="H44" s="219">
        <v>492.51666666666665</v>
      </c>
      <c r="I44" s="219">
        <v>489.0333333333333</v>
      </c>
      <c r="J44" s="219">
        <v>506.63333333333333</v>
      </c>
      <c r="K44" s="219">
        <v>510.11666666666667</v>
      </c>
      <c r="L44" s="219">
        <v>515.43333333333339</v>
      </c>
      <c r="M44" s="220">
        <v>504.8</v>
      </c>
      <c r="N44" s="220">
        <v>496</v>
      </c>
      <c r="O44" s="220">
        <v>28585920</v>
      </c>
      <c r="P44" s="221">
        <v>7.2026137319934652E-2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1746.5</v>
      </c>
      <c r="F45" s="217">
        <v>1750</v>
      </c>
      <c r="G45" s="219">
        <v>1728</v>
      </c>
      <c r="H45" s="219">
        <v>1709.5</v>
      </c>
      <c r="I45" s="219">
        <v>1687.5</v>
      </c>
      <c r="J45" s="219">
        <v>1768.5</v>
      </c>
      <c r="K45" s="219">
        <v>1790.5</v>
      </c>
      <c r="L45" s="219">
        <v>1809</v>
      </c>
      <c r="M45" s="220">
        <v>1772</v>
      </c>
      <c r="N45" s="220">
        <v>1731.5</v>
      </c>
      <c r="O45" s="220">
        <v>6027000</v>
      </c>
      <c r="P45" s="221">
        <v>-1.0994420741713161E-2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1421.1</v>
      </c>
      <c r="F46" s="217">
        <v>1413.3333333333333</v>
      </c>
      <c r="G46" s="219">
        <v>1401.4666666666665</v>
      </c>
      <c r="H46" s="219">
        <v>1381.8333333333333</v>
      </c>
      <c r="I46" s="219">
        <v>1369.9666666666665</v>
      </c>
      <c r="J46" s="219">
        <v>1432.9666666666665</v>
      </c>
      <c r="K46" s="219">
        <v>1444.8333333333333</v>
      </c>
      <c r="L46" s="219">
        <v>1464.4666666666665</v>
      </c>
      <c r="M46" s="220">
        <v>1425.2</v>
      </c>
      <c r="N46" s="220">
        <v>1393.7</v>
      </c>
      <c r="O46" s="220">
        <v>47161800</v>
      </c>
      <c r="P46" s="221">
        <v>2.1817882430429772E-2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295.10000000000002</v>
      </c>
      <c r="F47" s="217">
        <v>293.53333333333336</v>
      </c>
      <c r="G47" s="219">
        <v>289.41666666666674</v>
      </c>
      <c r="H47" s="219">
        <v>283.73333333333341</v>
      </c>
      <c r="I47" s="219">
        <v>279.61666666666679</v>
      </c>
      <c r="J47" s="219">
        <v>299.2166666666667</v>
      </c>
      <c r="K47" s="219">
        <v>303.33333333333337</v>
      </c>
      <c r="L47" s="219">
        <v>309.01666666666665</v>
      </c>
      <c r="M47" s="220">
        <v>297.64999999999998</v>
      </c>
      <c r="N47" s="220">
        <v>287.85000000000002</v>
      </c>
      <c r="O47" s="220">
        <v>83414625</v>
      </c>
      <c r="P47" s="221">
        <v>-6.6583307283526105E-3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342.7</v>
      </c>
      <c r="F48" s="217">
        <v>341.4666666666667</v>
      </c>
      <c r="G48" s="219">
        <v>337.73333333333341</v>
      </c>
      <c r="H48" s="219">
        <v>332.76666666666671</v>
      </c>
      <c r="I48" s="219">
        <v>329.03333333333342</v>
      </c>
      <c r="J48" s="219">
        <v>346.43333333333339</v>
      </c>
      <c r="K48" s="219">
        <v>350.16666666666674</v>
      </c>
      <c r="L48" s="219">
        <v>355.13333333333338</v>
      </c>
      <c r="M48" s="220">
        <v>345.2</v>
      </c>
      <c r="N48" s="220">
        <v>336.5</v>
      </c>
      <c r="O48" s="220">
        <v>49720000</v>
      </c>
      <c r="P48" s="221">
        <v>-6.8414481897627966E-3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32959.300000000003</v>
      </c>
      <c r="F49" s="217">
        <v>32714.2</v>
      </c>
      <c r="G49" s="219">
        <v>32381.4</v>
      </c>
      <c r="H49" s="219">
        <v>31803.5</v>
      </c>
      <c r="I49" s="219">
        <v>31470.7</v>
      </c>
      <c r="J49" s="219">
        <v>33292.100000000006</v>
      </c>
      <c r="K49" s="219">
        <v>33624.899999999994</v>
      </c>
      <c r="L49" s="219">
        <v>34202.800000000003</v>
      </c>
      <c r="M49" s="220">
        <v>33047</v>
      </c>
      <c r="N49" s="220">
        <v>32136.3</v>
      </c>
      <c r="O49" s="220">
        <v>284075</v>
      </c>
      <c r="P49" s="221">
        <v>-6.0676200710920065E-2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304.85000000000002</v>
      </c>
      <c r="F50" s="217">
        <v>305.43333333333334</v>
      </c>
      <c r="G50" s="219">
        <v>302.06666666666666</v>
      </c>
      <c r="H50" s="219">
        <v>299.2833333333333</v>
      </c>
      <c r="I50" s="219">
        <v>295.91666666666663</v>
      </c>
      <c r="J50" s="219">
        <v>308.2166666666667</v>
      </c>
      <c r="K50" s="219">
        <v>311.58333333333337</v>
      </c>
      <c r="L50" s="219">
        <v>314.36666666666673</v>
      </c>
      <c r="M50" s="220">
        <v>308.8</v>
      </c>
      <c r="N50" s="220">
        <v>302.64999999999998</v>
      </c>
      <c r="O50" s="220">
        <v>71616600</v>
      </c>
      <c r="P50" s="221">
        <v>-6.3434979146374968E-3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5316.35</v>
      </c>
      <c r="F51" s="217">
        <v>5300.166666666667</v>
      </c>
      <c r="G51" s="219">
        <v>5266.2833333333338</v>
      </c>
      <c r="H51" s="219">
        <v>5216.2166666666672</v>
      </c>
      <c r="I51" s="219">
        <v>5182.3333333333339</v>
      </c>
      <c r="J51" s="219">
        <v>5350.2333333333336</v>
      </c>
      <c r="K51" s="219">
        <v>5384.1166666666668</v>
      </c>
      <c r="L51" s="219">
        <v>5434.1833333333334</v>
      </c>
      <c r="M51" s="220">
        <v>5334.05</v>
      </c>
      <c r="N51" s="220">
        <v>5250.1</v>
      </c>
      <c r="O51" s="220">
        <v>2571000</v>
      </c>
      <c r="P51" s="221">
        <v>5.3774899581932947E-2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687.5</v>
      </c>
      <c r="F52" s="217">
        <v>687.26666666666677</v>
      </c>
      <c r="G52" s="219">
        <v>676.58333333333348</v>
      </c>
      <c r="H52" s="219">
        <v>665.66666666666674</v>
      </c>
      <c r="I52" s="219">
        <v>654.98333333333346</v>
      </c>
      <c r="J52" s="219">
        <v>698.18333333333351</v>
      </c>
      <c r="K52" s="219">
        <v>708.86666666666667</v>
      </c>
      <c r="L52" s="219">
        <v>719.78333333333353</v>
      </c>
      <c r="M52" s="220">
        <v>697.95</v>
      </c>
      <c r="N52" s="220">
        <v>676.35</v>
      </c>
      <c r="O52" s="220">
        <v>14916000</v>
      </c>
      <c r="P52" s="221">
        <v>-9.430203214238278E-3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118.55</v>
      </c>
      <c r="F53" s="217">
        <v>118.88333333333333</v>
      </c>
      <c r="G53" s="219">
        <v>115.86666666666665</v>
      </c>
      <c r="H53" s="219">
        <v>113.18333333333332</v>
      </c>
      <c r="I53" s="219">
        <v>110.16666666666664</v>
      </c>
      <c r="J53" s="219">
        <v>121.56666666666665</v>
      </c>
      <c r="K53" s="219">
        <v>124.58333333333333</v>
      </c>
      <c r="L53" s="219">
        <v>127.26666666666665</v>
      </c>
      <c r="M53" s="220">
        <v>121.9</v>
      </c>
      <c r="N53" s="220">
        <v>116.2</v>
      </c>
      <c r="O53" s="220">
        <v>238963500</v>
      </c>
      <c r="P53" s="221">
        <v>1.6160050518097536E-2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882.4</v>
      </c>
      <c r="F54" s="217">
        <v>879.0333333333333</v>
      </c>
      <c r="G54" s="219">
        <v>857.76666666666665</v>
      </c>
      <c r="H54" s="219">
        <v>833.13333333333333</v>
      </c>
      <c r="I54" s="219">
        <v>811.86666666666667</v>
      </c>
      <c r="J54" s="219">
        <v>903.66666666666663</v>
      </c>
      <c r="K54" s="219">
        <v>924.93333333333328</v>
      </c>
      <c r="L54" s="219">
        <v>949.56666666666661</v>
      </c>
      <c r="M54" s="220">
        <v>900.3</v>
      </c>
      <c r="N54" s="220">
        <v>854.4</v>
      </c>
      <c r="O54" s="220">
        <v>5364450</v>
      </c>
      <c r="P54" s="221">
        <v>6.1547366390121552E-2</v>
      </c>
    </row>
    <row r="55" spans="1:16" ht="12.75" customHeight="1">
      <c r="A55" s="213">
        <v>45</v>
      </c>
      <c r="B55" s="225" t="s">
        <v>842</v>
      </c>
      <c r="C55" s="217" t="s">
        <v>89</v>
      </c>
      <c r="D55" s="218">
        <v>45470</v>
      </c>
      <c r="E55" s="217">
        <v>515.85</v>
      </c>
      <c r="F55" s="217">
        <v>512.7833333333333</v>
      </c>
      <c r="G55" s="219">
        <v>502.56666666666661</v>
      </c>
      <c r="H55" s="219">
        <v>489.2833333333333</v>
      </c>
      <c r="I55" s="219">
        <v>479.06666666666661</v>
      </c>
      <c r="J55" s="219">
        <v>526.06666666666661</v>
      </c>
      <c r="K55" s="219">
        <v>536.2833333333333</v>
      </c>
      <c r="L55" s="219">
        <v>549.56666666666661</v>
      </c>
      <c r="M55" s="220">
        <v>523</v>
      </c>
      <c r="N55" s="220">
        <v>499.5</v>
      </c>
      <c r="O55" s="220">
        <v>9268200</v>
      </c>
      <c r="P55" s="221">
        <v>-0.26001213592233008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1433.95</v>
      </c>
      <c r="F56" s="217">
        <v>1420.7</v>
      </c>
      <c r="G56" s="219">
        <v>1399.9</v>
      </c>
      <c r="H56" s="219">
        <v>1365.8500000000001</v>
      </c>
      <c r="I56" s="219">
        <v>1345.0500000000002</v>
      </c>
      <c r="J56" s="219">
        <v>1454.75</v>
      </c>
      <c r="K56" s="219">
        <v>1475.5499999999997</v>
      </c>
      <c r="L56" s="219">
        <v>1509.6</v>
      </c>
      <c r="M56" s="220">
        <v>1441.5</v>
      </c>
      <c r="N56" s="220">
        <v>1386.65</v>
      </c>
      <c r="O56" s="220">
        <v>9632500</v>
      </c>
      <c r="P56" s="221">
        <v>8.3087994766110566E-3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1506.8</v>
      </c>
      <c r="F57" s="217">
        <v>1505.1499999999999</v>
      </c>
      <c r="G57" s="219">
        <v>1491.6999999999998</v>
      </c>
      <c r="H57" s="219">
        <v>1476.6</v>
      </c>
      <c r="I57" s="219">
        <v>1463.1499999999999</v>
      </c>
      <c r="J57" s="219">
        <v>1520.2499999999998</v>
      </c>
      <c r="K57" s="219">
        <v>1533.7</v>
      </c>
      <c r="L57" s="219">
        <v>1548.7999999999997</v>
      </c>
      <c r="M57" s="220">
        <v>1518.6</v>
      </c>
      <c r="N57" s="220">
        <v>1490.05</v>
      </c>
      <c r="O57" s="220">
        <v>9416550</v>
      </c>
      <c r="P57" s="221">
        <v>2.0283118529473905E-2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474.15</v>
      </c>
      <c r="F58" s="217">
        <v>475.2166666666667</v>
      </c>
      <c r="G58" s="219">
        <v>470.18333333333339</v>
      </c>
      <c r="H58" s="219">
        <v>466.2166666666667</v>
      </c>
      <c r="I58" s="219">
        <v>461.18333333333339</v>
      </c>
      <c r="J58" s="219">
        <v>479.18333333333339</v>
      </c>
      <c r="K58" s="219">
        <v>484.2166666666667</v>
      </c>
      <c r="L58" s="219">
        <v>488.18333333333339</v>
      </c>
      <c r="M58" s="220">
        <v>480.25</v>
      </c>
      <c r="N58" s="220">
        <v>471.25</v>
      </c>
      <c r="O58" s="220">
        <v>57848700</v>
      </c>
      <c r="P58" s="221">
        <v>1.4846743295019157E-2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5355</v>
      </c>
      <c r="F59" s="217">
        <v>5363.0166666666673</v>
      </c>
      <c r="G59" s="219">
        <v>5306.5833333333348</v>
      </c>
      <c r="H59" s="219">
        <v>5258.1666666666679</v>
      </c>
      <c r="I59" s="219">
        <v>5201.7333333333354</v>
      </c>
      <c r="J59" s="219">
        <v>5411.4333333333343</v>
      </c>
      <c r="K59" s="219">
        <v>5467.8666666666668</v>
      </c>
      <c r="L59" s="219">
        <v>5516.2833333333338</v>
      </c>
      <c r="M59" s="220">
        <v>5419.45</v>
      </c>
      <c r="N59" s="220">
        <v>5314.6</v>
      </c>
      <c r="O59" s="220">
        <v>2412300</v>
      </c>
      <c r="P59" s="221">
        <v>-3.7063648883300403E-2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2839.55</v>
      </c>
      <c r="F60" s="217">
        <v>2836.6</v>
      </c>
      <c r="G60" s="219">
        <v>2818.7</v>
      </c>
      <c r="H60" s="219">
        <v>2797.85</v>
      </c>
      <c r="I60" s="219">
        <v>2779.95</v>
      </c>
      <c r="J60" s="219">
        <v>2857.45</v>
      </c>
      <c r="K60" s="219">
        <v>2875.3500000000004</v>
      </c>
      <c r="L60" s="219">
        <v>2896.2</v>
      </c>
      <c r="M60" s="220">
        <v>2854.5</v>
      </c>
      <c r="N60" s="220">
        <v>2815.75</v>
      </c>
      <c r="O60" s="220">
        <v>2705150</v>
      </c>
      <c r="P60" s="221">
        <v>2.5474326655167839E-2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1051.0999999999999</v>
      </c>
      <c r="F61" s="217">
        <v>1056.75</v>
      </c>
      <c r="G61" s="219">
        <v>1033.1500000000001</v>
      </c>
      <c r="H61" s="219">
        <v>1015.2</v>
      </c>
      <c r="I61" s="219">
        <v>991.60000000000014</v>
      </c>
      <c r="J61" s="219">
        <v>1074.7</v>
      </c>
      <c r="K61" s="219">
        <v>1098.3</v>
      </c>
      <c r="L61" s="219">
        <v>1116.25</v>
      </c>
      <c r="M61" s="220">
        <v>1080.3499999999999</v>
      </c>
      <c r="N61" s="220">
        <v>1038.8</v>
      </c>
      <c r="O61" s="220">
        <v>12881000</v>
      </c>
      <c r="P61" s="221">
        <v>0.11052676954909905</v>
      </c>
    </row>
    <row r="62" spans="1:16" ht="12.75" customHeight="1">
      <c r="A62" s="213">
        <v>52</v>
      </c>
      <c r="B62" s="225" t="s">
        <v>842</v>
      </c>
      <c r="C62" s="222" t="s">
        <v>96</v>
      </c>
      <c r="D62" s="218">
        <v>45470</v>
      </c>
      <c r="E62" s="217">
        <v>1535.35</v>
      </c>
      <c r="F62" s="217">
        <v>1527.75</v>
      </c>
      <c r="G62" s="219">
        <v>1500</v>
      </c>
      <c r="H62" s="219">
        <v>1464.65</v>
      </c>
      <c r="I62" s="219">
        <v>1436.9</v>
      </c>
      <c r="J62" s="219">
        <v>1563.1</v>
      </c>
      <c r="K62" s="219">
        <v>1590.85</v>
      </c>
      <c r="L62" s="219">
        <v>1626.1999999999998</v>
      </c>
      <c r="M62" s="220">
        <v>1555.5</v>
      </c>
      <c r="N62" s="220">
        <v>1492.4</v>
      </c>
      <c r="O62" s="220">
        <v>6032600</v>
      </c>
      <c r="P62" s="221">
        <v>-0.100886802295253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430.9</v>
      </c>
      <c r="F63" s="217">
        <v>425.88333333333338</v>
      </c>
      <c r="G63" s="219">
        <v>419.61666666666679</v>
      </c>
      <c r="H63" s="219">
        <v>408.33333333333343</v>
      </c>
      <c r="I63" s="219">
        <v>402.06666666666683</v>
      </c>
      <c r="J63" s="219">
        <v>437.16666666666674</v>
      </c>
      <c r="K63" s="219">
        <v>443.43333333333328</v>
      </c>
      <c r="L63" s="219">
        <v>454.7166666666667</v>
      </c>
      <c r="M63" s="220">
        <v>432.15</v>
      </c>
      <c r="N63" s="220">
        <v>414.6</v>
      </c>
      <c r="O63" s="220">
        <v>18837000</v>
      </c>
      <c r="P63" s="221">
        <v>2.247191011235955E-2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162.19999999999999</v>
      </c>
      <c r="F64" s="217">
        <v>161.28333333333333</v>
      </c>
      <c r="G64" s="219">
        <v>159.71666666666667</v>
      </c>
      <c r="H64" s="219">
        <v>157.23333333333335</v>
      </c>
      <c r="I64" s="219">
        <v>155.66666666666669</v>
      </c>
      <c r="J64" s="219">
        <v>163.76666666666665</v>
      </c>
      <c r="K64" s="219">
        <v>165.33333333333331</v>
      </c>
      <c r="L64" s="219">
        <v>167.81666666666663</v>
      </c>
      <c r="M64" s="220">
        <v>162.85</v>
      </c>
      <c r="N64" s="220">
        <v>158.80000000000001</v>
      </c>
      <c r="O64" s="220">
        <v>27905000</v>
      </c>
      <c r="P64" s="221">
        <v>-2.5152838427947598E-2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4048.5</v>
      </c>
      <c r="F65" s="217">
        <v>3980.4500000000003</v>
      </c>
      <c r="G65" s="219">
        <v>3881.1000000000004</v>
      </c>
      <c r="H65" s="219">
        <v>3713.7000000000003</v>
      </c>
      <c r="I65" s="219">
        <v>3614.3500000000004</v>
      </c>
      <c r="J65" s="219">
        <v>4147.8500000000004</v>
      </c>
      <c r="K65" s="219">
        <v>4247.2</v>
      </c>
      <c r="L65" s="219">
        <v>4414.6000000000004</v>
      </c>
      <c r="M65" s="220">
        <v>4079.8</v>
      </c>
      <c r="N65" s="220">
        <v>3813.05</v>
      </c>
      <c r="O65" s="220">
        <v>4275900</v>
      </c>
      <c r="P65" s="221">
        <v>1.7490005711022272E-2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600.1</v>
      </c>
      <c r="F66" s="217">
        <v>597.15</v>
      </c>
      <c r="G66" s="219">
        <v>591.54999999999995</v>
      </c>
      <c r="H66" s="219">
        <v>583</v>
      </c>
      <c r="I66" s="219">
        <v>577.4</v>
      </c>
      <c r="J66" s="219">
        <v>605.69999999999993</v>
      </c>
      <c r="K66" s="219">
        <v>611.30000000000007</v>
      </c>
      <c r="L66" s="219">
        <v>619.84999999999991</v>
      </c>
      <c r="M66" s="220">
        <v>602.75</v>
      </c>
      <c r="N66" s="220">
        <v>588.6</v>
      </c>
      <c r="O66" s="220">
        <v>21930000</v>
      </c>
      <c r="P66" s="221">
        <v>-2.0477815699658703E-3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1820.15</v>
      </c>
      <c r="F67" s="217">
        <v>1811.3999999999999</v>
      </c>
      <c r="G67" s="219">
        <v>1787.9499999999998</v>
      </c>
      <c r="H67" s="219">
        <v>1755.75</v>
      </c>
      <c r="I67" s="219">
        <v>1732.3</v>
      </c>
      <c r="J67" s="219">
        <v>1843.5999999999997</v>
      </c>
      <c r="K67" s="219">
        <v>1867.05</v>
      </c>
      <c r="L67" s="219">
        <v>1899.2499999999995</v>
      </c>
      <c r="M67" s="220">
        <v>1834.85</v>
      </c>
      <c r="N67" s="220">
        <v>1779.2</v>
      </c>
      <c r="O67" s="220">
        <v>3709900</v>
      </c>
      <c r="P67" s="221">
        <v>6.3679581166034846E-3</v>
      </c>
    </row>
    <row r="68" spans="1:16" ht="12.75" customHeight="1">
      <c r="A68" s="213">
        <v>58</v>
      </c>
      <c r="B68" s="225" t="s">
        <v>842</v>
      </c>
      <c r="C68" s="222" t="s">
        <v>102</v>
      </c>
      <c r="D68" s="218">
        <v>45470</v>
      </c>
      <c r="E68" s="217">
        <v>2508.8000000000002</v>
      </c>
      <c r="F68" s="217">
        <v>2512.4833333333336</v>
      </c>
      <c r="G68" s="219">
        <v>2482.166666666667</v>
      </c>
      <c r="H68" s="219">
        <v>2455.5333333333333</v>
      </c>
      <c r="I68" s="219">
        <v>2425.2166666666667</v>
      </c>
      <c r="J68" s="219">
        <v>2539.1166666666672</v>
      </c>
      <c r="K68" s="219">
        <v>2569.4333333333338</v>
      </c>
      <c r="L68" s="219">
        <v>2596.0666666666675</v>
      </c>
      <c r="M68" s="220">
        <v>2542.8000000000002</v>
      </c>
      <c r="N68" s="220">
        <v>2485.85</v>
      </c>
      <c r="O68" s="220">
        <v>2245800</v>
      </c>
      <c r="P68" s="221">
        <v>-7.190676915447558E-2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4521.05</v>
      </c>
      <c r="F69" s="217">
        <v>4520.6833333333334</v>
      </c>
      <c r="G69" s="219">
        <v>4491.3666666666668</v>
      </c>
      <c r="H69" s="219">
        <v>4461.6833333333334</v>
      </c>
      <c r="I69" s="219">
        <v>4432.3666666666668</v>
      </c>
      <c r="J69" s="219">
        <v>4550.3666666666668</v>
      </c>
      <c r="K69" s="219">
        <v>4579.6833333333343</v>
      </c>
      <c r="L69" s="219">
        <v>4609.3666666666668</v>
      </c>
      <c r="M69" s="220">
        <v>4550</v>
      </c>
      <c r="N69" s="220">
        <v>4491</v>
      </c>
      <c r="O69" s="220">
        <v>2194000</v>
      </c>
      <c r="P69" s="221">
        <v>-1.144453455888979E-2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11613.55</v>
      </c>
      <c r="F70" s="217">
        <v>11568.583333333334</v>
      </c>
      <c r="G70" s="219">
        <v>11479.116666666669</v>
      </c>
      <c r="H70" s="219">
        <v>11344.683333333334</v>
      </c>
      <c r="I70" s="219">
        <v>11255.216666666669</v>
      </c>
      <c r="J70" s="219">
        <v>11703.016666666668</v>
      </c>
      <c r="K70" s="219">
        <v>11792.483333333332</v>
      </c>
      <c r="L70" s="219">
        <v>11926.916666666668</v>
      </c>
      <c r="M70" s="220">
        <v>11658.05</v>
      </c>
      <c r="N70" s="220">
        <v>11434.15</v>
      </c>
      <c r="O70" s="220">
        <v>1777500</v>
      </c>
      <c r="P70" s="221">
        <v>2.1023608478373257E-2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840.2</v>
      </c>
      <c r="F71" s="217">
        <v>842.08333333333337</v>
      </c>
      <c r="G71" s="219">
        <v>831.01666666666677</v>
      </c>
      <c r="H71" s="219">
        <v>821.83333333333337</v>
      </c>
      <c r="I71" s="219">
        <v>810.76666666666677</v>
      </c>
      <c r="J71" s="219">
        <v>851.26666666666677</v>
      </c>
      <c r="K71" s="219">
        <v>862.33333333333337</v>
      </c>
      <c r="L71" s="219">
        <v>871.51666666666677</v>
      </c>
      <c r="M71" s="220">
        <v>853.15</v>
      </c>
      <c r="N71" s="220">
        <v>832.9</v>
      </c>
      <c r="O71" s="220">
        <v>41870400</v>
      </c>
      <c r="P71" s="221">
        <v>3.488917436430742E-2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6035.4</v>
      </c>
      <c r="F72" s="217">
        <v>6021.8666666666659</v>
      </c>
      <c r="G72" s="219">
        <v>5992.3833333333314</v>
      </c>
      <c r="H72" s="219">
        <v>5949.3666666666659</v>
      </c>
      <c r="I72" s="219">
        <v>5919.8833333333314</v>
      </c>
      <c r="J72" s="219">
        <v>6064.8833333333314</v>
      </c>
      <c r="K72" s="219">
        <v>6094.3666666666668</v>
      </c>
      <c r="L72" s="219">
        <v>6137.3833333333314</v>
      </c>
      <c r="M72" s="220">
        <v>6051.35</v>
      </c>
      <c r="N72" s="220">
        <v>5978.85</v>
      </c>
      <c r="O72" s="220">
        <v>2911875</v>
      </c>
      <c r="P72" s="221">
        <v>-4.9222480715072854E-2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4868.25</v>
      </c>
      <c r="F73" s="217">
        <v>4848.5333333333338</v>
      </c>
      <c r="G73" s="219">
        <v>4806.1166666666677</v>
      </c>
      <c r="H73" s="219">
        <v>4743.9833333333336</v>
      </c>
      <c r="I73" s="219">
        <v>4701.5666666666675</v>
      </c>
      <c r="J73" s="219">
        <v>4910.6666666666679</v>
      </c>
      <c r="K73" s="219">
        <v>4953.0833333333339</v>
      </c>
      <c r="L73" s="219">
        <v>5015.2166666666681</v>
      </c>
      <c r="M73" s="220">
        <v>4890.95</v>
      </c>
      <c r="N73" s="220">
        <v>4786.3999999999996</v>
      </c>
      <c r="O73" s="220">
        <v>3956750</v>
      </c>
      <c r="P73" s="221">
        <v>4.3281653746770024E-2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4256.8999999999996</v>
      </c>
      <c r="F74" s="217">
        <v>4282.2333333333327</v>
      </c>
      <c r="G74" s="219">
        <v>4215.5166666666655</v>
      </c>
      <c r="H74" s="219">
        <v>4174.1333333333332</v>
      </c>
      <c r="I74" s="219">
        <v>4107.4166666666661</v>
      </c>
      <c r="J74" s="219">
        <v>4323.616666666665</v>
      </c>
      <c r="K74" s="219">
        <v>4390.3333333333321</v>
      </c>
      <c r="L74" s="219">
        <v>4431.7166666666644</v>
      </c>
      <c r="M74" s="220">
        <v>4348.95</v>
      </c>
      <c r="N74" s="220">
        <v>4240.8500000000004</v>
      </c>
      <c r="O74" s="220">
        <v>1264725</v>
      </c>
      <c r="P74" s="221">
        <v>1.9960079840319361E-2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573.5</v>
      </c>
      <c r="F75" s="217">
        <v>569.63333333333333</v>
      </c>
      <c r="G75" s="219">
        <v>562.76666666666665</v>
      </c>
      <c r="H75" s="219">
        <v>552.0333333333333</v>
      </c>
      <c r="I75" s="219">
        <v>545.16666666666663</v>
      </c>
      <c r="J75" s="219">
        <v>580.36666666666667</v>
      </c>
      <c r="K75" s="219">
        <v>587.23333333333323</v>
      </c>
      <c r="L75" s="219">
        <v>597.9666666666667</v>
      </c>
      <c r="M75" s="220">
        <v>576.5</v>
      </c>
      <c r="N75" s="220">
        <v>558.9</v>
      </c>
      <c r="O75" s="220">
        <v>21024000</v>
      </c>
      <c r="P75" s="221">
        <v>2.2319474835886213E-2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176.25</v>
      </c>
      <c r="F76" s="217">
        <v>175.35</v>
      </c>
      <c r="G76" s="219">
        <v>173.35</v>
      </c>
      <c r="H76" s="219">
        <v>170.45</v>
      </c>
      <c r="I76" s="219">
        <v>168.45</v>
      </c>
      <c r="J76" s="219">
        <v>178.25</v>
      </c>
      <c r="K76" s="219">
        <v>180.25</v>
      </c>
      <c r="L76" s="219">
        <v>183.15</v>
      </c>
      <c r="M76" s="220">
        <v>177.35</v>
      </c>
      <c r="N76" s="220">
        <v>172.45</v>
      </c>
      <c r="O76" s="220">
        <v>89340000</v>
      </c>
      <c r="P76" s="221">
        <v>-7.2702868967060004E-4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212.85</v>
      </c>
      <c r="F77" s="217">
        <v>211.88333333333335</v>
      </c>
      <c r="G77" s="219">
        <v>209.26666666666671</v>
      </c>
      <c r="H77" s="219">
        <v>205.68333333333337</v>
      </c>
      <c r="I77" s="219">
        <v>203.06666666666672</v>
      </c>
      <c r="J77" s="219">
        <v>215.4666666666667</v>
      </c>
      <c r="K77" s="219">
        <v>218.08333333333331</v>
      </c>
      <c r="L77" s="219">
        <v>221.66666666666669</v>
      </c>
      <c r="M77" s="220">
        <v>214.5</v>
      </c>
      <c r="N77" s="220">
        <v>208.3</v>
      </c>
      <c r="O77" s="220">
        <v>139830300</v>
      </c>
      <c r="P77" s="221">
        <v>-5.4342520581822911E-3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1220.3</v>
      </c>
      <c r="F78" s="217">
        <v>1221.1166666666666</v>
      </c>
      <c r="G78" s="219">
        <v>1211.1333333333332</v>
      </c>
      <c r="H78" s="219">
        <v>1201.9666666666667</v>
      </c>
      <c r="I78" s="219">
        <v>1191.9833333333333</v>
      </c>
      <c r="J78" s="219">
        <v>1230.2833333333331</v>
      </c>
      <c r="K78" s="219">
        <v>1240.2666666666662</v>
      </c>
      <c r="L78" s="219">
        <v>1249.4333333333329</v>
      </c>
      <c r="M78" s="220">
        <v>1231.0999999999999</v>
      </c>
      <c r="N78" s="220">
        <v>1211.95</v>
      </c>
      <c r="O78" s="220">
        <v>9662800</v>
      </c>
      <c r="P78" s="221">
        <v>2.3970497848801474E-2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96.8</v>
      </c>
      <c r="F79" s="217">
        <v>97.25</v>
      </c>
      <c r="G79" s="219">
        <v>95.6</v>
      </c>
      <c r="H79" s="219">
        <v>94.399999999999991</v>
      </c>
      <c r="I79" s="219">
        <v>92.749999999999986</v>
      </c>
      <c r="J79" s="219">
        <v>98.45</v>
      </c>
      <c r="K79" s="219">
        <v>100.10000000000001</v>
      </c>
      <c r="L79" s="219">
        <v>101.30000000000001</v>
      </c>
      <c r="M79" s="220">
        <v>98.9</v>
      </c>
      <c r="N79" s="220">
        <v>96.05</v>
      </c>
      <c r="O79" s="220">
        <v>230028750</v>
      </c>
      <c r="P79" s="221">
        <v>-1.9986579754601226E-2</v>
      </c>
    </row>
    <row r="80" spans="1:16" ht="12.75" customHeight="1">
      <c r="A80" s="213">
        <v>70</v>
      </c>
      <c r="B80" s="225" t="s">
        <v>842</v>
      </c>
      <c r="C80" s="223" t="s">
        <v>116</v>
      </c>
      <c r="D80" s="218">
        <v>45470</v>
      </c>
      <c r="E80" s="217">
        <v>704.55</v>
      </c>
      <c r="F80" s="217">
        <v>699.81666666666661</v>
      </c>
      <c r="G80" s="219">
        <v>689.63333333333321</v>
      </c>
      <c r="H80" s="219">
        <v>674.71666666666658</v>
      </c>
      <c r="I80" s="219">
        <v>664.53333333333319</v>
      </c>
      <c r="J80" s="219">
        <v>714.73333333333323</v>
      </c>
      <c r="K80" s="219">
        <v>724.91666666666663</v>
      </c>
      <c r="L80" s="219">
        <v>739.83333333333326</v>
      </c>
      <c r="M80" s="220">
        <v>710</v>
      </c>
      <c r="N80" s="220">
        <v>684.9</v>
      </c>
      <c r="O80" s="220">
        <v>8398000</v>
      </c>
      <c r="P80" s="221">
        <v>-9.269662921348315E-2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1379.35</v>
      </c>
      <c r="F81" s="217">
        <v>1363.8333333333333</v>
      </c>
      <c r="G81" s="219">
        <v>1342.5166666666664</v>
      </c>
      <c r="H81" s="219">
        <v>1305.6833333333332</v>
      </c>
      <c r="I81" s="219">
        <v>1284.3666666666663</v>
      </c>
      <c r="J81" s="219">
        <v>1400.6666666666665</v>
      </c>
      <c r="K81" s="219">
        <v>1421.9833333333336</v>
      </c>
      <c r="L81" s="219">
        <v>1458.8166666666666</v>
      </c>
      <c r="M81" s="220">
        <v>1385.15</v>
      </c>
      <c r="N81" s="220">
        <v>1327</v>
      </c>
      <c r="O81" s="220">
        <v>6099000</v>
      </c>
      <c r="P81" s="221">
        <v>1.6398819285011479E-4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3110.45</v>
      </c>
      <c r="F82" s="217">
        <v>3062.6</v>
      </c>
      <c r="G82" s="219">
        <v>3006.2</v>
      </c>
      <c r="H82" s="219">
        <v>2901.95</v>
      </c>
      <c r="I82" s="219">
        <v>2845.5499999999997</v>
      </c>
      <c r="J82" s="219">
        <v>3166.85</v>
      </c>
      <c r="K82" s="219">
        <v>3223.2500000000005</v>
      </c>
      <c r="L82" s="219">
        <v>3327.5</v>
      </c>
      <c r="M82" s="220">
        <v>3119</v>
      </c>
      <c r="N82" s="220">
        <v>2958.35</v>
      </c>
      <c r="O82" s="220">
        <v>3668625</v>
      </c>
      <c r="P82" s="221">
        <v>-3.2388877532853744E-2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487.35</v>
      </c>
      <c r="F83" s="217">
        <v>487.25</v>
      </c>
      <c r="G83" s="219">
        <v>479.5</v>
      </c>
      <c r="H83" s="219">
        <v>471.65</v>
      </c>
      <c r="I83" s="219">
        <v>463.9</v>
      </c>
      <c r="J83" s="219">
        <v>495.1</v>
      </c>
      <c r="K83" s="219">
        <v>502.85</v>
      </c>
      <c r="L83" s="219">
        <v>510.70000000000005</v>
      </c>
      <c r="M83" s="220">
        <v>495</v>
      </c>
      <c r="N83" s="220">
        <v>479.4</v>
      </c>
      <c r="O83" s="220">
        <v>9996000</v>
      </c>
      <c r="P83" s="221">
        <v>-0.16253351206434316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2513.5</v>
      </c>
      <c r="F84" s="217">
        <v>2495.0833333333335</v>
      </c>
      <c r="G84" s="219">
        <v>2468.9666666666672</v>
      </c>
      <c r="H84" s="219">
        <v>2424.4333333333338</v>
      </c>
      <c r="I84" s="219">
        <v>2398.3166666666675</v>
      </c>
      <c r="J84" s="219">
        <v>2539.6166666666668</v>
      </c>
      <c r="K84" s="219">
        <v>2565.7333333333327</v>
      </c>
      <c r="L84" s="219">
        <v>2610.2666666666664</v>
      </c>
      <c r="M84" s="220">
        <v>2521.1999999999998</v>
      </c>
      <c r="N84" s="220">
        <v>2450.5500000000002</v>
      </c>
      <c r="O84" s="220">
        <v>16057826</v>
      </c>
      <c r="P84" s="221">
        <v>8.4745310319667526E-3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607.75</v>
      </c>
      <c r="F85" s="217">
        <v>598.30000000000007</v>
      </c>
      <c r="G85" s="219">
        <v>585.30000000000018</v>
      </c>
      <c r="H85" s="219">
        <v>562.85000000000014</v>
      </c>
      <c r="I85" s="219">
        <v>549.85000000000025</v>
      </c>
      <c r="J85" s="219">
        <v>620.75000000000011</v>
      </c>
      <c r="K85" s="219">
        <v>633.74999999999989</v>
      </c>
      <c r="L85" s="219">
        <v>656.2</v>
      </c>
      <c r="M85" s="220">
        <v>611.29999999999995</v>
      </c>
      <c r="N85" s="220">
        <v>575.85</v>
      </c>
      <c r="O85" s="220">
        <v>11593750</v>
      </c>
      <c r="P85" s="221">
        <v>-6.1080154307758252E-3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5320.75</v>
      </c>
      <c r="F86" s="217">
        <v>5260</v>
      </c>
      <c r="G86" s="219">
        <v>5180</v>
      </c>
      <c r="H86" s="219">
        <v>5039.25</v>
      </c>
      <c r="I86" s="219">
        <v>4959.25</v>
      </c>
      <c r="J86" s="219">
        <v>5400.75</v>
      </c>
      <c r="K86" s="219">
        <v>5480.75</v>
      </c>
      <c r="L86" s="219">
        <v>5621.5</v>
      </c>
      <c r="M86" s="220">
        <v>5340</v>
      </c>
      <c r="N86" s="220">
        <v>5119.25</v>
      </c>
      <c r="O86" s="220">
        <v>11838000</v>
      </c>
      <c r="P86" s="221">
        <v>-4.7504103504875932E-2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1914.3</v>
      </c>
      <c r="F87" s="217">
        <v>1909.1833333333334</v>
      </c>
      <c r="G87" s="219">
        <v>1886.9166666666667</v>
      </c>
      <c r="H87" s="219">
        <v>1859.5333333333333</v>
      </c>
      <c r="I87" s="219">
        <v>1837.2666666666667</v>
      </c>
      <c r="J87" s="219">
        <v>1936.5666666666668</v>
      </c>
      <c r="K87" s="219">
        <v>1958.8333333333333</v>
      </c>
      <c r="L87" s="219">
        <v>1986.2166666666669</v>
      </c>
      <c r="M87" s="220">
        <v>1931.45</v>
      </c>
      <c r="N87" s="220">
        <v>1881.8</v>
      </c>
      <c r="O87" s="220">
        <v>7793000</v>
      </c>
      <c r="P87" s="221">
        <v>2.5057546859585663E-2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1439.3</v>
      </c>
      <c r="F88" s="217">
        <v>1435.9833333333333</v>
      </c>
      <c r="G88" s="219">
        <v>1423.3166666666666</v>
      </c>
      <c r="H88" s="219">
        <v>1407.3333333333333</v>
      </c>
      <c r="I88" s="219">
        <v>1394.6666666666665</v>
      </c>
      <c r="J88" s="219">
        <v>1451.9666666666667</v>
      </c>
      <c r="K88" s="219">
        <v>1464.6333333333332</v>
      </c>
      <c r="L88" s="219">
        <v>1480.6166666666668</v>
      </c>
      <c r="M88" s="220">
        <v>1448.65</v>
      </c>
      <c r="N88" s="220">
        <v>1420</v>
      </c>
      <c r="O88" s="220">
        <v>19563600</v>
      </c>
      <c r="P88" s="221">
        <v>1.6327866467871557E-2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3979.4</v>
      </c>
      <c r="F89" s="217">
        <v>3928.9833333333336</v>
      </c>
      <c r="G89" s="219">
        <v>3857.5166666666673</v>
      </c>
      <c r="H89" s="219">
        <v>3735.6333333333337</v>
      </c>
      <c r="I89" s="219">
        <v>3664.1666666666674</v>
      </c>
      <c r="J89" s="219">
        <v>4050.8666666666672</v>
      </c>
      <c r="K89" s="219">
        <v>4122.3333333333339</v>
      </c>
      <c r="L89" s="219">
        <v>4244.2166666666672</v>
      </c>
      <c r="M89" s="220">
        <v>4000.45</v>
      </c>
      <c r="N89" s="220">
        <v>3807.1</v>
      </c>
      <c r="O89" s="220">
        <v>2940300</v>
      </c>
      <c r="P89" s="221">
        <v>-1.2095554883580285E-2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1672.4</v>
      </c>
      <c r="F90" s="217">
        <v>1664.7333333333333</v>
      </c>
      <c r="G90" s="219">
        <v>1654.6666666666667</v>
      </c>
      <c r="H90" s="219">
        <v>1636.9333333333334</v>
      </c>
      <c r="I90" s="219">
        <v>1626.8666666666668</v>
      </c>
      <c r="J90" s="219">
        <v>1682.4666666666667</v>
      </c>
      <c r="K90" s="219">
        <v>1692.5333333333333</v>
      </c>
      <c r="L90" s="219">
        <v>1710.2666666666667</v>
      </c>
      <c r="M90" s="220">
        <v>1674.8</v>
      </c>
      <c r="N90" s="220">
        <v>1647</v>
      </c>
      <c r="O90" s="220">
        <v>171977300</v>
      </c>
      <c r="P90" s="221">
        <v>-1.0834801699403058E-2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580.45000000000005</v>
      </c>
      <c r="F91" s="217">
        <v>579.4</v>
      </c>
      <c r="G91" s="219">
        <v>575.84999999999991</v>
      </c>
      <c r="H91" s="219">
        <v>571.24999999999989</v>
      </c>
      <c r="I91" s="219">
        <v>567.69999999999982</v>
      </c>
      <c r="J91" s="219">
        <v>584</v>
      </c>
      <c r="K91" s="219">
        <v>587.54999999999995</v>
      </c>
      <c r="L91" s="219">
        <v>592.15000000000009</v>
      </c>
      <c r="M91" s="220">
        <v>582.95000000000005</v>
      </c>
      <c r="N91" s="220">
        <v>574.79999999999995</v>
      </c>
      <c r="O91" s="220">
        <v>41792300</v>
      </c>
      <c r="P91" s="221">
        <v>1.8194283303449004E-3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5522</v>
      </c>
      <c r="F92" s="217">
        <v>5482.1500000000005</v>
      </c>
      <c r="G92" s="219">
        <v>5430.8500000000013</v>
      </c>
      <c r="H92" s="219">
        <v>5339.7000000000007</v>
      </c>
      <c r="I92" s="219">
        <v>5288.4000000000015</v>
      </c>
      <c r="J92" s="219">
        <v>5573.3000000000011</v>
      </c>
      <c r="K92" s="219">
        <v>5624.6</v>
      </c>
      <c r="L92" s="219">
        <v>5715.7500000000009</v>
      </c>
      <c r="M92" s="220">
        <v>5533.45</v>
      </c>
      <c r="N92" s="220">
        <v>5391</v>
      </c>
      <c r="O92" s="220">
        <v>3866850</v>
      </c>
      <c r="P92" s="221">
        <v>-9.2621060722521131E-3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684.65</v>
      </c>
      <c r="F93" s="217">
        <v>682.05000000000007</v>
      </c>
      <c r="G93" s="219">
        <v>677.60000000000014</v>
      </c>
      <c r="H93" s="219">
        <v>670.55000000000007</v>
      </c>
      <c r="I93" s="219">
        <v>666.10000000000014</v>
      </c>
      <c r="J93" s="219">
        <v>689.10000000000014</v>
      </c>
      <c r="K93" s="219">
        <v>693.55000000000018</v>
      </c>
      <c r="L93" s="219">
        <v>700.60000000000014</v>
      </c>
      <c r="M93" s="220">
        <v>686.5</v>
      </c>
      <c r="N93" s="220">
        <v>675</v>
      </c>
      <c r="O93" s="220">
        <v>39986800</v>
      </c>
      <c r="P93" s="221">
        <v>-1.5273228753663161E-2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332.6</v>
      </c>
      <c r="F94" s="217">
        <v>329.43333333333334</v>
      </c>
      <c r="G94" s="219">
        <v>325.4666666666667</v>
      </c>
      <c r="H94" s="219">
        <v>318.33333333333337</v>
      </c>
      <c r="I94" s="219">
        <v>314.36666666666673</v>
      </c>
      <c r="J94" s="219">
        <v>336.56666666666666</v>
      </c>
      <c r="K94" s="219">
        <v>340.53333333333325</v>
      </c>
      <c r="L94" s="219">
        <v>347.66666666666663</v>
      </c>
      <c r="M94" s="220">
        <v>333.4</v>
      </c>
      <c r="N94" s="220">
        <v>322.3</v>
      </c>
      <c r="O94" s="220">
        <v>31429000</v>
      </c>
      <c r="P94" s="221">
        <v>-4.5780030573658377E-2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338.55</v>
      </c>
      <c r="F95" s="217">
        <v>339.2833333333333</v>
      </c>
      <c r="G95" s="219">
        <v>333.81666666666661</v>
      </c>
      <c r="H95" s="219">
        <v>329.08333333333331</v>
      </c>
      <c r="I95" s="219">
        <v>323.61666666666662</v>
      </c>
      <c r="J95" s="219">
        <v>344.01666666666659</v>
      </c>
      <c r="K95" s="219">
        <v>349.48333333333329</v>
      </c>
      <c r="L95" s="219">
        <v>354.21666666666658</v>
      </c>
      <c r="M95" s="220">
        <v>344.75</v>
      </c>
      <c r="N95" s="220">
        <v>334.55</v>
      </c>
      <c r="O95" s="220">
        <v>52253100</v>
      </c>
      <c r="P95" s="221">
        <v>-3.9207655359868934E-2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2437.6999999999998</v>
      </c>
      <c r="F96" s="217">
        <v>2442.75</v>
      </c>
      <c r="G96" s="219">
        <v>2421.6</v>
      </c>
      <c r="H96" s="219">
        <v>2405.5</v>
      </c>
      <c r="I96" s="219">
        <v>2384.35</v>
      </c>
      <c r="J96" s="219">
        <v>2458.85</v>
      </c>
      <c r="K96" s="219">
        <v>2479.9999999999995</v>
      </c>
      <c r="L96" s="219">
        <v>2496.1</v>
      </c>
      <c r="M96" s="220">
        <v>2463.9</v>
      </c>
      <c r="N96" s="220">
        <v>2426.65</v>
      </c>
      <c r="O96" s="220">
        <v>18564000</v>
      </c>
      <c r="P96" s="221">
        <v>-7.6813290784008724E-3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1168.6500000000001</v>
      </c>
      <c r="F97" s="217">
        <v>1162.4666666666667</v>
      </c>
      <c r="G97" s="219">
        <v>1152.4333333333334</v>
      </c>
      <c r="H97" s="219">
        <v>1136.2166666666667</v>
      </c>
      <c r="I97" s="219">
        <v>1126.1833333333334</v>
      </c>
      <c r="J97" s="219">
        <v>1178.6833333333334</v>
      </c>
      <c r="K97" s="219">
        <v>1188.7166666666667</v>
      </c>
      <c r="L97" s="219">
        <v>1204.9333333333334</v>
      </c>
      <c r="M97" s="220">
        <v>1172.5</v>
      </c>
      <c r="N97" s="220">
        <v>1146.25</v>
      </c>
      <c r="O97" s="220">
        <v>82061000</v>
      </c>
      <c r="P97" s="221">
        <v>-1.8790541954383764E-2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1773.75</v>
      </c>
      <c r="F98" s="217">
        <v>1762.6499999999999</v>
      </c>
      <c r="G98" s="219">
        <v>1741.6499999999996</v>
      </c>
      <c r="H98" s="219">
        <v>1709.5499999999997</v>
      </c>
      <c r="I98" s="219">
        <v>1688.5499999999995</v>
      </c>
      <c r="J98" s="219">
        <v>1794.7499999999998</v>
      </c>
      <c r="K98" s="219">
        <v>1815.7500000000002</v>
      </c>
      <c r="L98" s="219">
        <v>1847.85</v>
      </c>
      <c r="M98" s="220">
        <v>1783.65</v>
      </c>
      <c r="N98" s="220">
        <v>1730.55</v>
      </c>
      <c r="O98" s="220">
        <v>4049500</v>
      </c>
      <c r="P98" s="221">
        <v>3.5148261758691207E-2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607</v>
      </c>
      <c r="F99" s="217">
        <v>605.01666666666677</v>
      </c>
      <c r="G99" s="219">
        <v>598.33333333333348</v>
      </c>
      <c r="H99" s="219">
        <v>589.66666666666674</v>
      </c>
      <c r="I99" s="219">
        <v>582.98333333333346</v>
      </c>
      <c r="J99" s="219">
        <v>613.68333333333351</v>
      </c>
      <c r="K99" s="219">
        <v>620.36666666666667</v>
      </c>
      <c r="L99" s="219">
        <v>629.03333333333353</v>
      </c>
      <c r="M99" s="220">
        <v>611.70000000000005</v>
      </c>
      <c r="N99" s="220">
        <v>596.35</v>
      </c>
      <c r="O99" s="220">
        <v>14101500</v>
      </c>
      <c r="P99" s="221">
        <v>-5.6060926591918765E-3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17.350000000000001</v>
      </c>
      <c r="F100" s="217">
        <v>17.2</v>
      </c>
      <c r="G100" s="219">
        <v>17</v>
      </c>
      <c r="H100" s="219">
        <v>16.650000000000002</v>
      </c>
      <c r="I100" s="219">
        <v>16.450000000000003</v>
      </c>
      <c r="J100" s="219">
        <v>17.549999999999997</v>
      </c>
      <c r="K100" s="219">
        <v>17.749999999999993</v>
      </c>
      <c r="L100" s="219">
        <v>18.099999999999994</v>
      </c>
      <c r="M100" s="220">
        <v>17.399999999999999</v>
      </c>
      <c r="N100" s="220">
        <v>16.850000000000001</v>
      </c>
      <c r="O100" s="220">
        <v>4183760000</v>
      </c>
      <c r="P100" s="221">
        <v>-8.1200622856542385E-4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122.8</v>
      </c>
      <c r="F101" s="217">
        <v>122.36666666666667</v>
      </c>
      <c r="G101" s="219">
        <v>121.23333333333335</v>
      </c>
      <c r="H101" s="219">
        <v>119.66666666666667</v>
      </c>
      <c r="I101" s="219">
        <v>118.53333333333335</v>
      </c>
      <c r="J101" s="219">
        <v>123.93333333333335</v>
      </c>
      <c r="K101" s="219">
        <v>125.06666666666668</v>
      </c>
      <c r="L101" s="219">
        <v>126.63333333333335</v>
      </c>
      <c r="M101" s="220">
        <v>123.5</v>
      </c>
      <c r="N101" s="220">
        <v>120.8</v>
      </c>
      <c r="O101" s="220">
        <v>102830000</v>
      </c>
      <c r="P101" s="221">
        <v>5.3514959863780107E-4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83.2</v>
      </c>
      <c r="F102" s="217">
        <v>82.933333333333323</v>
      </c>
      <c r="G102" s="219">
        <v>82.116666666666646</v>
      </c>
      <c r="H102" s="219">
        <v>81.033333333333317</v>
      </c>
      <c r="I102" s="219">
        <v>80.21666666666664</v>
      </c>
      <c r="J102" s="219">
        <v>84.016666666666652</v>
      </c>
      <c r="K102" s="219">
        <v>84.833333333333343</v>
      </c>
      <c r="L102" s="219">
        <v>85.916666666666657</v>
      </c>
      <c r="M102" s="220">
        <v>83.75</v>
      </c>
      <c r="N102" s="220">
        <v>81.849999999999994</v>
      </c>
      <c r="O102" s="220">
        <v>382155000</v>
      </c>
      <c r="P102" s="221">
        <v>-6.0218742507239159E-2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182.9</v>
      </c>
      <c r="F103" s="217">
        <v>182.33333333333334</v>
      </c>
      <c r="G103" s="219">
        <v>179.76666666666668</v>
      </c>
      <c r="H103" s="219">
        <v>176.63333333333333</v>
      </c>
      <c r="I103" s="219">
        <v>174.06666666666666</v>
      </c>
      <c r="J103" s="219">
        <v>185.4666666666667</v>
      </c>
      <c r="K103" s="219">
        <v>188.03333333333336</v>
      </c>
      <c r="L103" s="219">
        <v>191.16666666666671</v>
      </c>
      <c r="M103" s="220">
        <v>184.9</v>
      </c>
      <c r="N103" s="220">
        <v>179.2</v>
      </c>
      <c r="O103" s="220">
        <v>75926250</v>
      </c>
      <c r="P103" s="221">
        <v>1.88035033895789E-3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475.55</v>
      </c>
      <c r="F104" s="217">
        <v>475.38333333333338</v>
      </c>
      <c r="G104" s="219">
        <v>471.46666666666675</v>
      </c>
      <c r="H104" s="219">
        <v>467.38333333333338</v>
      </c>
      <c r="I104" s="219">
        <v>463.46666666666675</v>
      </c>
      <c r="J104" s="219">
        <v>479.46666666666675</v>
      </c>
      <c r="K104" s="219">
        <v>483.38333333333338</v>
      </c>
      <c r="L104" s="219">
        <v>487.46666666666675</v>
      </c>
      <c r="M104" s="220">
        <v>479.3</v>
      </c>
      <c r="N104" s="220">
        <v>471.3</v>
      </c>
      <c r="O104" s="220">
        <v>20167125</v>
      </c>
      <c r="P104" s="221">
        <v>3.3469560315670797E-2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648.45000000000005</v>
      </c>
      <c r="F105" s="217">
        <v>644.58333333333337</v>
      </c>
      <c r="G105" s="219">
        <v>635.16666666666674</v>
      </c>
      <c r="H105" s="219">
        <v>621.88333333333333</v>
      </c>
      <c r="I105" s="219">
        <v>612.4666666666667</v>
      </c>
      <c r="J105" s="219">
        <v>657.86666666666679</v>
      </c>
      <c r="K105" s="219">
        <v>667.28333333333353</v>
      </c>
      <c r="L105" s="219">
        <v>680.56666666666683</v>
      </c>
      <c r="M105" s="220">
        <v>654</v>
      </c>
      <c r="N105" s="220">
        <v>631.29999999999995</v>
      </c>
      <c r="O105" s="220">
        <v>15882000</v>
      </c>
      <c r="P105" s="221">
        <v>9.4063810855472222E-3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235.2</v>
      </c>
      <c r="F106" s="217">
        <v>232.55000000000004</v>
      </c>
      <c r="G106" s="219">
        <v>226.20000000000007</v>
      </c>
      <c r="H106" s="219">
        <v>217.20000000000005</v>
      </c>
      <c r="I106" s="219">
        <v>210.85000000000008</v>
      </c>
      <c r="J106" s="219">
        <v>241.55000000000007</v>
      </c>
      <c r="K106" s="219">
        <v>247.90000000000003</v>
      </c>
      <c r="L106" s="219">
        <v>256.90000000000009</v>
      </c>
      <c r="M106" s="220">
        <v>238.9</v>
      </c>
      <c r="N106" s="220">
        <v>223.55</v>
      </c>
      <c r="O106" s="220">
        <v>27515200</v>
      </c>
      <c r="P106" s="221">
        <v>0.11820860341779611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2655.3</v>
      </c>
      <c r="F107" s="217">
        <v>2664.75</v>
      </c>
      <c r="G107" s="219">
        <v>2625.5</v>
      </c>
      <c r="H107" s="219">
        <v>2595.6999999999998</v>
      </c>
      <c r="I107" s="219">
        <v>2556.4499999999998</v>
      </c>
      <c r="J107" s="219">
        <v>2694.55</v>
      </c>
      <c r="K107" s="219">
        <v>2733.8</v>
      </c>
      <c r="L107" s="219">
        <v>2763.6000000000004</v>
      </c>
      <c r="M107" s="220">
        <v>2704</v>
      </c>
      <c r="N107" s="220">
        <v>2634.95</v>
      </c>
      <c r="O107" s="220">
        <v>1178700</v>
      </c>
      <c r="P107" s="221">
        <v>-2.3850931677018634E-2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4310.05</v>
      </c>
      <c r="F108" s="217">
        <v>4305.4333333333334</v>
      </c>
      <c r="G108" s="219">
        <v>4268.8666666666668</v>
      </c>
      <c r="H108" s="219">
        <v>4227.6833333333334</v>
      </c>
      <c r="I108" s="219">
        <v>4191.1166666666668</v>
      </c>
      <c r="J108" s="219">
        <v>4346.6166666666668</v>
      </c>
      <c r="K108" s="219">
        <v>4383.1833333333343</v>
      </c>
      <c r="L108" s="219">
        <v>4424.3666666666668</v>
      </c>
      <c r="M108" s="220">
        <v>4342</v>
      </c>
      <c r="N108" s="220">
        <v>4264.25</v>
      </c>
      <c r="O108" s="220">
        <v>9154200</v>
      </c>
      <c r="P108" s="221">
        <v>-1.9567522411078623E-2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1490.5</v>
      </c>
      <c r="F109" s="217">
        <v>1496.3500000000001</v>
      </c>
      <c r="G109" s="219">
        <v>1471.7000000000003</v>
      </c>
      <c r="H109" s="219">
        <v>1452.9</v>
      </c>
      <c r="I109" s="219">
        <v>1428.2500000000002</v>
      </c>
      <c r="J109" s="219">
        <v>1515.1500000000003</v>
      </c>
      <c r="K109" s="219">
        <v>1539.8000000000004</v>
      </c>
      <c r="L109" s="219">
        <v>1558.6000000000004</v>
      </c>
      <c r="M109" s="220">
        <v>1521</v>
      </c>
      <c r="N109" s="220">
        <v>1477.55</v>
      </c>
      <c r="O109" s="220">
        <v>25443500</v>
      </c>
      <c r="P109" s="221">
        <v>-5.3030600620654442E-4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341.5</v>
      </c>
      <c r="F110" s="217">
        <v>338.2</v>
      </c>
      <c r="G110" s="219">
        <v>334.29999999999995</v>
      </c>
      <c r="H110" s="219">
        <v>327.09999999999997</v>
      </c>
      <c r="I110" s="219">
        <v>323.19999999999993</v>
      </c>
      <c r="J110" s="219">
        <v>345.4</v>
      </c>
      <c r="K110" s="219">
        <v>349.29999999999995</v>
      </c>
      <c r="L110" s="219">
        <v>356.5</v>
      </c>
      <c r="M110" s="220">
        <v>342.1</v>
      </c>
      <c r="N110" s="220">
        <v>331</v>
      </c>
      <c r="O110" s="220">
        <v>177092400</v>
      </c>
      <c r="P110" s="221">
        <v>-5.6583952182575621E-2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1522.65</v>
      </c>
      <c r="F111" s="217">
        <v>1521.2</v>
      </c>
      <c r="G111" s="219">
        <v>1516.2</v>
      </c>
      <c r="H111" s="219">
        <v>1509.75</v>
      </c>
      <c r="I111" s="219">
        <v>1504.75</v>
      </c>
      <c r="J111" s="219">
        <v>1527.65</v>
      </c>
      <c r="K111" s="219">
        <v>1532.65</v>
      </c>
      <c r="L111" s="219">
        <v>1539.1000000000001</v>
      </c>
      <c r="M111" s="220">
        <v>1526.2</v>
      </c>
      <c r="N111" s="220">
        <v>1514.75</v>
      </c>
      <c r="O111" s="220">
        <v>47845200</v>
      </c>
      <c r="P111" s="221">
        <v>2.5031707400678709E-2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166.2</v>
      </c>
      <c r="F112" s="217">
        <v>166.06666666666663</v>
      </c>
      <c r="G112" s="219">
        <v>164.53333333333327</v>
      </c>
      <c r="H112" s="219">
        <v>162.86666666666665</v>
      </c>
      <c r="I112" s="219">
        <v>161.33333333333329</v>
      </c>
      <c r="J112" s="219">
        <v>167.73333333333326</v>
      </c>
      <c r="K112" s="219">
        <v>169.26666666666662</v>
      </c>
      <c r="L112" s="219">
        <v>170.93333333333325</v>
      </c>
      <c r="M112" s="220">
        <v>167.6</v>
      </c>
      <c r="N112" s="220">
        <v>164.4</v>
      </c>
      <c r="O112" s="220">
        <v>153616125</v>
      </c>
      <c r="P112" s="221">
        <v>7.1917151441539349E-3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1128.95</v>
      </c>
      <c r="F113" s="217">
        <v>1131.8833333333332</v>
      </c>
      <c r="G113" s="219">
        <v>1122.7666666666664</v>
      </c>
      <c r="H113" s="219">
        <v>1116.5833333333333</v>
      </c>
      <c r="I113" s="219">
        <v>1107.4666666666665</v>
      </c>
      <c r="J113" s="219">
        <v>1138.0666666666664</v>
      </c>
      <c r="K113" s="219">
        <v>1147.1833333333332</v>
      </c>
      <c r="L113" s="219">
        <v>1153.3666666666663</v>
      </c>
      <c r="M113" s="220">
        <v>1141</v>
      </c>
      <c r="N113" s="220">
        <v>1125.7</v>
      </c>
      <c r="O113" s="220">
        <v>3375450</v>
      </c>
      <c r="P113" s="221">
        <v>-6.1449484908729445E-2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1009.95</v>
      </c>
      <c r="F114" s="217">
        <v>1018</v>
      </c>
      <c r="G114" s="219">
        <v>999.95</v>
      </c>
      <c r="H114" s="219">
        <v>989.95</v>
      </c>
      <c r="I114" s="219">
        <v>971.90000000000009</v>
      </c>
      <c r="J114" s="219">
        <v>1028</v>
      </c>
      <c r="K114" s="219">
        <v>1046.0500000000002</v>
      </c>
      <c r="L114" s="219">
        <v>1056.05</v>
      </c>
      <c r="M114" s="220">
        <v>1036.05</v>
      </c>
      <c r="N114" s="220">
        <v>1008</v>
      </c>
      <c r="O114" s="220">
        <v>21176750</v>
      </c>
      <c r="P114" s="221">
        <v>4.9978308026030371E-2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422.85</v>
      </c>
      <c r="F115" s="217">
        <v>422.05</v>
      </c>
      <c r="G115" s="219">
        <v>420.55</v>
      </c>
      <c r="H115" s="219">
        <v>418.25</v>
      </c>
      <c r="I115" s="219">
        <v>416.75</v>
      </c>
      <c r="J115" s="219">
        <v>424.35</v>
      </c>
      <c r="K115" s="219">
        <v>425.85</v>
      </c>
      <c r="L115" s="219">
        <v>428.15000000000003</v>
      </c>
      <c r="M115" s="220">
        <v>423.55</v>
      </c>
      <c r="N115" s="220">
        <v>419.75</v>
      </c>
      <c r="O115" s="220">
        <v>113961600</v>
      </c>
      <c r="P115" s="221">
        <v>-1.4800265574858914E-2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1072.1500000000001</v>
      </c>
      <c r="F116" s="217">
        <v>1063.7333333333333</v>
      </c>
      <c r="G116" s="219">
        <v>1051.9166666666667</v>
      </c>
      <c r="H116" s="219">
        <v>1031.6833333333334</v>
      </c>
      <c r="I116" s="219">
        <v>1019.8666666666668</v>
      </c>
      <c r="J116" s="219">
        <v>1083.9666666666667</v>
      </c>
      <c r="K116" s="219">
        <v>1095.7833333333333</v>
      </c>
      <c r="L116" s="219">
        <v>1116.0166666666667</v>
      </c>
      <c r="M116" s="220">
        <v>1075.55</v>
      </c>
      <c r="N116" s="220">
        <v>1043.5</v>
      </c>
      <c r="O116" s="220">
        <v>12744375</v>
      </c>
      <c r="P116" s="221">
        <v>1.7261162384634571E-2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4236.25</v>
      </c>
      <c r="F117" s="217">
        <v>4219.6166666666668</v>
      </c>
      <c r="G117" s="219">
        <v>4161.1333333333332</v>
      </c>
      <c r="H117" s="219">
        <v>4086.0166666666664</v>
      </c>
      <c r="I117" s="219">
        <v>4027.5333333333328</v>
      </c>
      <c r="J117" s="219">
        <v>4294.7333333333336</v>
      </c>
      <c r="K117" s="219">
        <v>4353.2166666666672</v>
      </c>
      <c r="L117" s="219">
        <v>4428.3333333333339</v>
      </c>
      <c r="M117" s="220">
        <v>4278.1000000000004</v>
      </c>
      <c r="N117" s="220">
        <v>4144.5</v>
      </c>
      <c r="O117" s="220">
        <v>499000</v>
      </c>
      <c r="P117" s="221">
        <v>0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936.25</v>
      </c>
      <c r="F118" s="217">
        <v>933.18333333333339</v>
      </c>
      <c r="G118" s="219">
        <v>924.66666666666674</v>
      </c>
      <c r="H118" s="219">
        <v>913.08333333333337</v>
      </c>
      <c r="I118" s="219">
        <v>904.56666666666672</v>
      </c>
      <c r="J118" s="219">
        <v>944.76666666666677</v>
      </c>
      <c r="K118" s="219">
        <v>953.28333333333342</v>
      </c>
      <c r="L118" s="219">
        <v>964.86666666666679</v>
      </c>
      <c r="M118" s="220">
        <v>941.7</v>
      </c>
      <c r="N118" s="220">
        <v>921.6</v>
      </c>
      <c r="O118" s="220">
        <v>15095025</v>
      </c>
      <c r="P118" s="221">
        <v>1.0757062146892656E-2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568.75</v>
      </c>
      <c r="F119" s="217">
        <v>560.44999999999993</v>
      </c>
      <c r="G119" s="219">
        <v>550.04999999999984</v>
      </c>
      <c r="H119" s="219">
        <v>531.34999999999991</v>
      </c>
      <c r="I119" s="219">
        <v>520.94999999999982</v>
      </c>
      <c r="J119" s="219">
        <v>579.14999999999986</v>
      </c>
      <c r="K119" s="219">
        <v>589.54999999999995</v>
      </c>
      <c r="L119" s="219">
        <v>608.24999999999989</v>
      </c>
      <c r="M119" s="220">
        <v>570.85</v>
      </c>
      <c r="N119" s="220">
        <v>541.75</v>
      </c>
      <c r="O119" s="220">
        <v>25043750</v>
      </c>
      <c r="P119" s="221">
        <v>-7.7578268876611414E-2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1770.5</v>
      </c>
      <c r="F120" s="217">
        <v>1765.9666666666665</v>
      </c>
      <c r="G120" s="219">
        <v>1756.083333333333</v>
      </c>
      <c r="H120" s="219">
        <v>1741.6666666666665</v>
      </c>
      <c r="I120" s="219">
        <v>1731.7833333333331</v>
      </c>
      <c r="J120" s="219">
        <v>1780.383333333333</v>
      </c>
      <c r="K120" s="219">
        <v>1790.2666666666667</v>
      </c>
      <c r="L120" s="219">
        <v>1804.6833333333329</v>
      </c>
      <c r="M120" s="220">
        <v>1775.85</v>
      </c>
      <c r="N120" s="220">
        <v>1751.55</v>
      </c>
      <c r="O120" s="220">
        <v>39716000</v>
      </c>
      <c r="P120" s="221">
        <v>-4.0101316730795256E-2</v>
      </c>
    </row>
    <row r="121" spans="1:16" ht="12.75" customHeight="1">
      <c r="A121" s="213">
        <v>111</v>
      </c>
      <c r="B121" s="225" t="s">
        <v>66</v>
      </c>
      <c r="C121" s="217" t="s">
        <v>846</v>
      </c>
      <c r="D121" s="218">
        <v>45470</v>
      </c>
      <c r="E121" s="217">
        <v>180.85</v>
      </c>
      <c r="F121" s="217">
        <v>180.61666666666667</v>
      </c>
      <c r="G121" s="219">
        <v>177.83333333333334</v>
      </c>
      <c r="H121" s="219">
        <v>174.81666666666666</v>
      </c>
      <c r="I121" s="219">
        <v>172.03333333333333</v>
      </c>
      <c r="J121" s="219">
        <v>183.63333333333335</v>
      </c>
      <c r="K121" s="219">
        <v>186.41666666666666</v>
      </c>
      <c r="L121" s="219">
        <v>189.43333333333337</v>
      </c>
      <c r="M121" s="220">
        <v>183.4</v>
      </c>
      <c r="N121" s="220">
        <v>177.6</v>
      </c>
      <c r="O121" s="220">
        <v>64444666</v>
      </c>
      <c r="P121" s="221">
        <v>6.3549337260677463E-2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2687.65</v>
      </c>
      <c r="F122" s="217">
        <v>2675.5333333333333</v>
      </c>
      <c r="G122" s="219">
        <v>2646.1666666666665</v>
      </c>
      <c r="H122" s="219">
        <v>2604.6833333333334</v>
      </c>
      <c r="I122" s="219">
        <v>2575.3166666666666</v>
      </c>
      <c r="J122" s="219">
        <v>2717.0166666666664</v>
      </c>
      <c r="K122" s="219">
        <v>2746.3833333333332</v>
      </c>
      <c r="L122" s="219">
        <v>2787.8666666666663</v>
      </c>
      <c r="M122" s="220">
        <v>2704.9</v>
      </c>
      <c r="N122" s="220">
        <v>2634.05</v>
      </c>
      <c r="O122" s="220">
        <v>1476600</v>
      </c>
      <c r="P122" s="221">
        <v>5.7212913771965673E-3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429.3</v>
      </c>
      <c r="F123" s="217">
        <v>428.0333333333333</v>
      </c>
      <c r="G123" s="219">
        <v>424.36666666666662</v>
      </c>
      <c r="H123" s="219">
        <v>419.43333333333334</v>
      </c>
      <c r="I123" s="219">
        <v>415.76666666666665</v>
      </c>
      <c r="J123" s="219">
        <v>432.96666666666658</v>
      </c>
      <c r="K123" s="219">
        <v>436.63333333333333</v>
      </c>
      <c r="L123" s="219">
        <v>441.56666666666655</v>
      </c>
      <c r="M123" s="220">
        <v>431.7</v>
      </c>
      <c r="N123" s="220">
        <v>423.1</v>
      </c>
      <c r="O123" s="220">
        <v>18196800</v>
      </c>
      <c r="P123" s="221">
        <v>-1.1725602437448066E-2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734.6</v>
      </c>
      <c r="F124" s="217">
        <v>731.56666666666661</v>
      </c>
      <c r="G124" s="219">
        <v>725.38333333333321</v>
      </c>
      <c r="H124" s="219">
        <v>716.16666666666663</v>
      </c>
      <c r="I124" s="219">
        <v>709.98333333333323</v>
      </c>
      <c r="J124" s="219">
        <v>740.78333333333319</v>
      </c>
      <c r="K124" s="219">
        <v>746.96666666666658</v>
      </c>
      <c r="L124" s="219">
        <v>756.18333333333317</v>
      </c>
      <c r="M124" s="220">
        <v>737.75</v>
      </c>
      <c r="N124" s="220">
        <v>722.35</v>
      </c>
      <c r="O124" s="220">
        <v>31533000</v>
      </c>
      <c r="P124" s="221">
        <v>7.2186331179870791E-2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3537.45</v>
      </c>
      <c r="F125" s="217">
        <v>3537.3166666666662</v>
      </c>
      <c r="G125" s="219">
        <v>3502.7833333333324</v>
      </c>
      <c r="H125" s="219">
        <v>3468.1166666666663</v>
      </c>
      <c r="I125" s="219">
        <v>3433.5833333333326</v>
      </c>
      <c r="J125" s="219">
        <v>3571.9833333333322</v>
      </c>
      <c r="K125" s="219">
        <v>3606.516666666666</v>
      </c>
      <c r="L125" s="219">
        <v>3641.183333333332</v>
      </c>
      <c r="M125" s="220">
        <v>3571.85</v>
      </c>
      <c r="N125" s="220">
        <v>3502.65</v>
      </c>
      <c r="O125" s="220">
        <v>17052150</v>
      </c>
      <c r="P125" s="221">
        <v>3.7926721265076194E-2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5105</v>
      </c>
      <c r="F126" s="217">
        <v>5102.8666666666668</v>
      </c>
      <c r="G126" s="219">
        <v>5060.7333333333336</v>
      </c>
      <c r="H126" s="219">
        <v>5016.4666666666672</v>
      </c>
      <c r="I126" s="219">
        <v>4974.3333333333339</v>
      </c>
      <c r="J126" s="219">
        <v>5147.1333333333332</v>
      </c>
      <c r="K126" s="219">
        <v>5189.2666666666664</v>
      </c>
      <c r="L126" s="219">
        <v>5233.5333333333328</v>
      </c>
      <c r="M126" s="220">
        <v>5145</v>
      </c>
      <c r="N126" s="220">
        <v>5058.6000000000004</v>
      </c>
      <c r="O126" s="220">
        <v>4037550</v>
      </c>
      <c r="P126" s="221">
        <v>-2.9318427695636494E-2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4826</v>
      </c>
      <c r="F127" s="217">
        <v>4840.25</v>
      </c>
      <c r="G127" s="219">
        <v>4796</v>
      </c>
      <c r="H127" s="219">
        <v>4766</v>
      </c>
      <c r="I127" s="219">
        <v>4721.75</v>
      </c>
      <c r="J127" s="219">
        <v>4870.25</v>
      </c>
      <c r="K127" s="219">
        <v>4914.5</v>
      </c>
      <c r="L127" s="219">
        <v>4944.5</v>
      </c>
      <c r="M127" s="220">
        <v>4884.5</v>
      </c>
      <c r="N127" s="220">
        <v>4810.25</v>
      </c>
      <c r="O127" s="220">
        <v>1638500</v>
      </c>
      <c r="P127" s="221">
        <v>-2.4063374828756923E-2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1570</v>
      </c>
      <c r="F128" s="217">
        <v>1573.4333333333334</v>
      </c>
      <c r="G128" s="219">
        <v>1558.8666666666668</v>
      </c>
      <c r="H128" s="219">
        <v>1547.7333333333333</v>
      </c>
      <c r="I128" s="219">
        <v>1533.1666666666667</v>
      </c>
      <c r="J128" s="219">
        <v>1584.5666666666668</v>
      </c>
      <c r="K128" s="219">
        <v>1599.1333333333334</v>
      </c>
      <c r="L128" s="219">
        <v>1610.2666666666669</v>
      </c>
      <c r="M128" s="220">
        <v>1588</v>
      </c>
      <c r="N128" s="220">
        <v>1562.3</v>
      </c>
      <c r="O128" s="220">
        <v>8931375</v>
      </c>
      <c r="P128" s="221">
        <v>-1.6151685393258428E-2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2914.7</v>
      </c>
      <c r="F129" s="217">
        <v>2884.1166666666663</v>
      </c>
      <c r="G129" s="219">
        <v>2848.5333333333328</v>
      </c>
      <c r="H129" s="219">
        <v>2782.3666666666663</v>
      </c>
      <c r="I129" s="219">
        <v>2746.7833333333328</v>
      </c>
      <c r="J129" s="219">
        <v>2950.2833333333328</v>
      </c>
      <c r="K129" s="219">
        <v>2985.8666666666659</v>
      </c>
      <c r="L129" s="219">
        <v>3052.0333333333328</v>
      </c>
      <c r="M129" s="220">
        <v>2919.7</v>
      </c>
      <c r="N129" s="220">
        <v>2817.95</v>
      </c>
      <c r="O129" s="220">
        <v>15905050</v>
      </c>
      <c r="P129" s="221">
        <v>-8.8551549652118918E-3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305.45</v>
      </c>
      <c r="F130" s="217">
        <v>307.29999999999995</v>
      </c>
      <c r="G130" s="219">
        <v>299.69999999999993</v>
      </c>
      <c r="H130" s="219">
        <v>293.95</v>
      </c>
      <c r="I130" s="219">
        <v>286.34999999999997</v>
      </c>
      <c r="J130" s="219">
        <v>313.0499999999999</v>
      </c>
      <c r="K130" s="219">
        <v>320.64999999999992</v>
      </c>
      <c r="L130" s="219">
        <v>326.39999999999986</v>
      </c>
      <c r="M130" s="220">
        <v>314.89999999999998</v>
      </c>
      <c r="N130" s="220">
        <v>301.55</v>
      </c>
      <c r="O130" s="220">
        <v>38508000</v>
      </c>
      <c r="P130" s="221">
        <v>-8.7520593080724872E-3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193.9</v>
      </c>
      <c r="F131" s="217">
        <v>191.73333333333335</v>
      </c>
      <c r="G131" s="219">
        <v>189.26666666666671</v>
      </c>
      <c r="H131" s="219">
        <v>184.63333333333335</v>
      </c>
      <c r="I131" s="219">
        <v>182.16666666666671</v>
      </c>
      <c r="J131" s="219">
        <v>196.3666666666667</v>
      </c>
      <c r="K131" s="219">
        <v>198.83333333333334</v>
      </c>
      <c r="L131" s="219">
        <v>203.4666666666667</v>
      </c>
      <c r="M131" s="220">
        <v>194.2</v>
      </c>
      <c r="N131" s="220">
        <v>187.1</v>
      </c>
      <c r="O131" s="220">
        <v>50370000</v>
      </c>
      <c r="P131" s="221">
        <v>2.8169014084507043E-2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622.4</v>
      </c>
      <c r="F132" s="217">
        <v>617.68333333333328</v>
      </c>
      <c r="G132" s="219">
        <v>612.31666666666661</v>
      </c>
      <c r="H132" s="219">
        <v>602.23333333333335</v>
      </c>
      <c r="I132" s="219">
        <v>596.86666666666667</v>
      </c>
      <c r="J132" s="219">
        <v>627.76666666666654</v>
      </c>
      <c r="K132" s="219">
        <v>633.1333333333331</v>
      </c>
      <c r="L132" s="219">
        <v>643.21666666666647</v>
      </c>
      <c r="M132" s="220">
        <v>623.04999999999995</v>
      </c>
      <c r="N132" s="220">
        <v>607.6</v>
      </c>
      <c r="O132" s="220">
        <v>17172000</v>
      </c>
      <c r="P132" s="221">
        <v>3.7174721189591076E-3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12193.3</v>
      </c>
      <c r="F133" s="217">
        <v>12166.35</v>
      </c>
      <c r="G133" s="219">
        <v>12066.900000000001</v>
      </c>
      <c r="H133" s="219">
        <v>11940.500000000002</v>
      </c>
      <c r="I133" s="219">
        <v>11841.050000000003</v>
      </c>
      <c r="J133" s="219">
        <v>12292.75</v>
      </c>
      <c r="K133" s="219">
        <v>12392.2</v>
      </c>
      <c r="L133" s="219">
        <v>12518.599999999999</v>
      </c>
      <c r="M133" s="220">
        <v>12265.8</v>
      </c>
      <c r="N133" s="220">
        <v>12039.95</v>
      </c>
      <c r="O133" s="220">
        <v>2994800</v>
      </c>
      <c r="P133" s="221">
        <v>3.0380182349905385E-2</v>
      </c>
    </row>
    <row r="134" spans="1:16" ht="12.75" customHeight="1">
      <c r="A134" s="213">
        <v>124</v>
      </c>
      <c r="B134" s="225" t="s">
        <v>57</v>
      </c>
      <c r="C134" s="217" t="s">
        <v>1016</v>
      </c>
      <c r="D134" s="218">
        <v>45470</v>
      </c>
      <c r="E134" s="217">
        <v>1296.1500000000001</v>
      </c>
      <c r="F134" s="217">
        <v>1277.1166666666668</v>
      </c>
      <c r="G134" s="219">
        <v>1255.4833333333336</v>
      </c>
      <c r="H134" s="219">
        <v>1214.8166666666668</v>
      </c>
      <c r="I134" s="219">
        <v>1193.1833333333336</v>
      </c>
      <c r="J134" s="219">
        <v>1317.7833333333335</v>
      </c>
      <c r="K134" s="219">
        <v>1339.4166666666667</v>
      </c>
      <c r="L134" s="219">
        <v>1380.0833333333335</v>
      </c>
      <c r="M134" s="220">
        <v>1298.75</v>
      </c>
      <c r="N134" s="220">
        <v>1236.45</v>
      </c>
      <c r="O134" s="220">
        <v>11354700</v>
      </c>
      <c r="P134" s="221">
        <v>-1.7861467667716156E-2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3832.05</v>
      </c>
      <c r="F135" s="217">
        <v>3804.8333333333335</v>
      </c>
      <c r="G135" s="219">
        <v>3752.3666666666668</v>
      </c>
      <c r="H135" s="219">
        <v>3672.6833333333334</v>
      </c>
      <c r="I135" s="219">
        <v>3620.2166666666667</v>
      </c>
      <c r="J135" s="219">
        <v>3884.5166666666669</v>
      </c>
      <c r="K135" s="219">
        <v>3936.9833333333331</v>
      </c>
      <c r="L135" s="219">
        <v>4016.666666666667</v>
      </c>
      <c r="M135" s="220">
        <v>3857.3</v>
      </c>
      <c r="N135" s="220">
        <v>3725.15</v>
      </c>
      <c r="O135" s="220">
        <v>2763200</v>
      </c>
      <c r="P135" s="221">
        <v>2.4697767559148556E-2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1931.9</v>
      </c>
      <c r="F136" s="217">
        <v>1938.1833333333334</v>
      </c>
      <c r="G136" s="219">
        <v>1915.4166666666667</v>
      </c>
      <c r="H136" s="219">
        <v>1898.9333333333334</v>
      </c>
      <c r="I136" s="219">
        <v>1876.1666666666667</v>
      </c>
      <c r="J136" s="219">
        <v>1954.6666666666667</v>
      </c>
      <c r="K136" s="219">
        <v>1977.4333333333332</v>
      </c>
      <c r="L136" s="219">
        <v>1993.9166666666667</v>
      </c>
      <c r="M136" s="220">
        <v>1960.95</v>
      </c>
      <c r="N136" s="220">
        <v>1921.7</v>
      </c>
      <c r="O136" s="220">
        <v>2483200</v>
      </c>
      <c r="P136" s="221">
        <v>-6.4073571536258103E-2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988.5</v>
      </c>
      <c r="F137" s="217">
        <v>984.18333333333339</v>
      </c>
      <c r="G137" s="219">
        <v>977.41666666666674</v>
      </c>
      <c r="H137" s="219">
        <v>966.33333333333337</v>
      </c>
      <c r="I137" s="219">
        <v>959.56666666666672</v>
      </c>
      <c r="J137" s="219">
        <v>995.26666666666677</v>
      </c>
      <c r="K137" s="219">
        <v>1002.0333333333334</v>
      </c>
      <c r="L137" s="219">
        <v>1013.1166666666668</v>
      </c>
      <c r="M137" s="220">
        <v>990.95</v>
      </c>
      <c r="N137" s="220">
        <v>973.1</v>
      </c>
      <c r="O137" s="220">
        <v>5462400</v>
      </c>
      <c r="P137" s="221">
        <v>7.5254537405931828E-3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1490.65</v>
      </c>
      <c r="F138" s="217">
        <v>1488.1333333333332</v>
      </c>
      <c r="G138" s="219">
        <v>1462.5166666666664</v>
      </c>
      <c r="H138" s="219">
        <v>1434.3833333333332</v>
      </c>
      <c r="I138" s="219">
        <v>1408.7666666666664</v>
      </c>
      <c r="J138" s="219">
        <v>1516.2666666666664</v>
      </c>
      <c r="K138" s="219">
        <v>1541.8833333333332</v>
      </c>
      <c r="L138" s="219">
        <v>1570.0166666666664</v>
      </c>
      <c r="M138" s="220">
        <v>1513.75</v>
      </c>
      <c r="N138" s="220">
        <v>1460</v>
      </c>
      <c r="O138" s="220">
        <v>1716800</v>
      </c>
      <c r="P138" s="221">
        <v>-1.2879484820607176E-2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188</v>
      </c>
      <c r="F139" s="217">
        <v>186.58333333333334</v>
      </c>
      <c r="G139" s="219">
        <v>183.81666666666669</v>
      </c>
      <c r="H139" s="219">
        <v>179.63333333333335</v>
      </c>
      <c r="I139" s="219">
        <v>176.8666666666667</v>
      </c>
      <c r="J139" s="219">
        <v>190.76666666666668</v>
      </c>
      <c r="K139" s="219">
        <v>193.53333333333333</v>
      </c>
      <c r="L139" s="219">
        <v>197.71666666666667</v>
      </c>
      <c r="M139" s="220">
        <v>189.35</v>
      </c>
      <c r="N139" s="220">
        <v>182.4</v>
      </c>
      <c r="O139" s="220">
        <v>122865500</v>
      </c>
      <c r="P139" s="221">
        <v>2.2754137115839245E-2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2401</v>
      </c>
      <c r="F140" s="217">
        <v>2403.4333333333334</v>
      </c>
      <c r="G140" s="219">
        <v>2379.1166666666668</v>
      </c>
      <c r="H140" s="219">
        <v>2357.2333333333336</v>
      </c>
      <c r="I140" s="219">
        <v>2332.916666666667</v>
      </c>
      <c r="J140" s="219">
        <v>2425.3166666666666</v>
      </c>
      <c r="K140" s="219">
        <v>2449.6333333333332</v>
      </c>
      <c r="L140" s="219">
        <v>2471.5166666666664</v>
      </c>
      <c r="M140" s="220">
        <v>2427.75</v>
      </c>
      <c r="N140" s="220">
        <v>2381.5500000000002</v>
      </c>
      <c r="O140" s="220">
        <v>5091625</v>
      </c>
      <c r="P140" s="221">
        <v>1.7028288931612196E-2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125552.8</v>
      </c>
      <c r="F141" s="217">
        <v>125572.68333333333</v>
      </c>
      <c r="G141" s="219">
        <v>124604.86666666667</v>
      </c>
      <c r="H141" s="219">
        <v>123656.93333333333</v>
      </c>
      <c r="I141" s="219">
        <v>122689.11666666667</v>
      </c>
      <c r="J141" s="219">
        <v>126520.61666666667</v>
      </c>
      <c r="K141" s="219">
        <v>127488.43333333335</v>
      </c>
      <c r="L141" s="219">
        <v>128436.36666666667</v>
      </c>
      <c r="M141" s="220">
        <v>126540.5</v>
      </c>
      <c r="N141" s="220">
        <v>124624.75</v>
      </c>
      <c r="O141" s="220">
        <v>57465</v>
      </c>
      <c r="P141" s="221">
        <v>2.2673759483735939E-3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1737.65</v>
      </c>
      <c r="F142" s="217">
        <v>1731.8833333333332</v>
      </c>
      <c r="G142" s="219">
        <v>1712.6666666666665</v>
      </c>
      <c r="H142" s="219">
        <v>1687.6833333333334</v>
      </c>
      <c r="I142" s="219">
        <v>1668.4666666666667</v>
      </c>
      <c r="J142" s="219">
        <v>1756.8666666666663</v>
      </c>
      <c r="K142" s="219">
        <v>1776.083333333333</v>
      </c>
      <c r="L142" s="219">
        <v>1801.0666666666662</v>
      </c>
      <c r="M142" s="220">
        <v>1751.1</v>
      </c>
      <c r="N142" s="220">
        <v>1706.9</v>
      </c>
      <c r="O142" s="220">
        <v>5471950</v>
      </c>
      <c r="P142" s="221">
        <v>8.3532999346547593E-2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189.7</v>
      </c>
      <c r="F143" s="217">
        <v>188.65</v>
      </c>
      <c r="G143" s="219">
        <v>185.55</v>
      </c>
      <c r="H143" s="219">
        <v>181.4</v>
      </c>
      <c r="I143" s="219">
        <v>178.3</v>
      </c>
      <c r="J143" s="219">
        <v>192.8</v>
      </c>
      <c r="K143" s="219">
        <v>195.89999999999998</v>
      </c>
      <c r="L143" s="219">
        <v>200.05</v>
      </c>
      <c r="M143" s="220">
        <v>191.75</v>
      </c>
      <c r="N143" s="220">
        <v>184.5</v>
      </c>
      <c r="O143" s="220">
        <v>70687500</v>
      </c>
      <c r="P143" s="221">
        <v>-1.2520299649012519E-2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6606.05</v>
      </c>
      <c r="F144" s="217">
        <v>6497.3666666666677</v>
      </c>
      <c r="G144" s="219">
        <v>6372.633333333335</v>
      </c>
      <c r="H144" s="219">
        <v>6139.2166666666672</v>
      </c>
      <c r="I144" s="219">
        <v>6014.4833333333345</v>
      </c>
      <c r="J144" s="219">
        <v>6730.7833333333356</v>
      </c>
      <c r="K144" s="219">
        <v>6855.5166666666673</v>
      </c>
      <c r="L144" s="219">
        <v>7088.9333333333361</v>
      </c>
      <c r="M144" s="220">
        <v>6622.1</v>
      </c>
      <c r="N144" s="220">
        <v>6263.95</v>
      </c>
      <c r="O144" s="220">
        <v>1506900</v>
      </c>
      <c r="P144" s="221">
        <v>1.7934947816394771E-2</v>
      </c>
    </row>
    <row r="145" spans="1:16" ht="12.75" customHeight="1">
      <c r="A145" s="213">
        <v>135</v>
      </c>
      <c r="B145" s="225" t="s">
        <v>842</v>
      </c>
      <c r="C145" s="217" t="s">
        <v>183</v>
      </c>
      <c r="D145" s="218">
        <v>45470</v>
      </c>
      <c r="E145" s="217">
        <v>3664.15</v>
      </c>
      <c r="F145" s="217">
        <v>3666.3333333333335</v>
      </c>
      <c r="G145" s="219">
        <v>3609.666666666667</v>
      </c>
      <c r="H145" s="219">
        <v>3555.1833333333334</v>
      </c>
      <c r="I145" s="219">
        <v>3498.5166666666669</v>
      </c>
      <c r="J145" s="219">
        <v>3720.8166666666671</v>
      </c>
      <c r="K145" s="219">
        <v>3777.483333333334</v>
      </c>
      <c r="L145" s="219">
        <v>3831.9666666666672</v>
      </c>
      <c r="M145" s="220">
        <v>3723</v>
      </c>
      <c r="N145" s="220">
        <v>3611.85</v>
      </c>
      <c r="O145" s="220">
        <v>1375875</v>
      </c>
      <c r="P145" s="221">
        <v>-0.13169354075289513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2529.3000000000002</v>
      </c>
      <c r="F146" s="217">
        <v>2515.2166666666667</v>
      </c>
      <c r="G146" s="219">
        <v>2499.4333333333334</v>
      </c>
      <c r="H146" s="219">
        <v>2469.5666666666666</v>
      </c>
      <c r="I146" s="219">
        <v>2453.7833333333333</v>
      </c>
      <c r="J146" s="219">
        <v>2545.0833333333335</v>
      </c>
      <c r="K146" s="219">
        <v>2560.8666666666672</v>
      </c>
      <c r="L146" s="219">
        <v>2590.7333333333336</v>
      </c>
      <c r="M146" s="220">
        <v>2531</v>
      </c>
      <c r="N146" s="220">
        <v>2485.35</v>
      </c>
      <c r="O146" s="220">
        <v>5804600</v>
      </c>
      <c r="P146" s="221">
        <v>8.9341583814225127E-3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264.60000000000002</v>
      </c>
      <c r="F147" s="217">
        <v>265</v>
      </c>
      <c r="G147" s="219">
        <v>261.60000000000002</v>
      </c>
      <c r="H147" s="219">
        <v>258.60000000000002</v>
      </c>
      <c r="I147" s="219">
        <v>255.20000000000005</v>
      </c>
      <c r="J147" s="219">
        <v>268</v>
      </c>
      <c r="K147" s="219">
        <v>271.39999999999998</v>
      </c>
      <c r="L147" s="219">
        <v>274.39999999999998</v>
      </c>
      <c r="M147" s="220">
        <v>268.39999999999998</v>
      </c>
      <c r="N147" s="220">
        <v>262</v>
      </c>
      <c r="O147" s="220">
        <v>74515500</v>
      </c>
      <c r="P147" s="221">
        <v>-5.4581787039680273E-2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362.9</v>
      </c>
      <c r="F148" s="217">
        <v>361</v>
      </c>
      <c r="G148" s="219">
        <v>357.85</v>
      </c>
      <c r="H148" s="219">
        <v>352.8</v>
      </c>
      <c r="I148" s="219">
        <v>349.65000000000003</v>
      </c>
      <c r="J148" s="219">
        <v>366.05</v>
      </c>
      <c r="K148" s="219">
        <v>369.2</v>
      </c>
      <c r="L148" s="219">
        <v>374.25</v>
      </c>
      <c r="M148" s="220">
        <v>364.15</v>
      </c>
      <c r="N148" s="220">
        <v>355.95</v>
      </c>
      <c r="O148" s="220">
        <v>98871000</v>
      </c>
      <c r="P148" s="221">
        <v>1.9882715189775489E-2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1910.75</v>
      </c>
      <c r="F149" s="217">
        <v>1891.8333333333333</v>
      </c>
      <c r="G149" s="219">
        <v>1867.2666666666664</v>
      </c>
      <c r="H149" s="219">
        <v>1823.7833333333331</v>
      </c>
      <c r="I149" s="219">
        <v>1799.2166666666662</v>
      </c>
      <c r="J149" s="219">
        <v>1935.3166666666666</v>
      </c>
      <c r="K149" s="219">
        <v>1959.8833333333337</v>
      </c>
      <c r="L149" s="219">
        <v>2003.3666666666668</v>
      </c>
      <c r="M149" s="220">
        <v>1916.4</v>
      </c>
      <c r="N149" s="220">
        <v>1848.35</v>
      </c>
      <c r="O149" s="220">
        <v>6894300</v>
      </c>
      <c r="P149" s="221">
        <v>5.9487951807228913E-2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9788.4</v>
      </c>
      <c r="F150" s="217">
        <v>9740.3000000000011</v>
      </c>
      <c r="G150" s="219">
        <v>9660.1000000000022</v>
      </c>
      <c r="H150" s="219">
        <v>9531.8000000000011</v>
      </c>
      <c r="I150" s="219">
        <v>9451.6000000000022</v>
      </c>
      <c r="J150" s="219">
        <v>9868.6000000000022</v>
      </c>
      <c r="K150" s="219">
        <v>9948.8000000000029</v>
      </c>
      <c r="L150" s="219">
        <v>10077.100000000002</v>
      </c>
      <c r="M150" s="220">
        <v>9820.5</v>
      </c>
      <c r="N150" s="220">
        <v>9612</v>
      </c>
      <c r="O150" s="220">
        <v>1268400</v>
      </c>
      <c r="P150" s="221">
        <v>9.46750668853025E-2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270</v>
      </c>
      <c r="F151" s="217">
        <v>269.26666666666665</v>
      </c>
      <c r="G151" s="219">
        <v>267.2833333333333</v>
      </c>
      <c r="H151" s="219">
        <v>264.56666666666666</v>
      </c>
      <c r="I151" s="219">
        <v>262.58333333333331</v>
      </c>
      <c r="J151" s="219">
        <v>271.98333333333329</v>
      </c>
      <c r="K151" s="219">
        <v>273.96666666666664</v>
      </c>
      <c r="L151" s="219">
        <v>276.68333333333328</v>
      </c>
      <c r="M151" s="220">
        <v>271.25</v>
      </c>
      <c r="N151" s="220">
        <v>266.55</v>
      </c>
      <c r="O151" s="220">
        <v>79723875</v>
      </c>
      <c r="P151" s="221">
        <v>6.29312858392458E-3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40218.25</v>
      </c>
      <c r="F152" s="217">
        <v>39968.400000000001</v>
      </c>
      <c r="G152" s="219">
        <v>39561.850000000006</v>
      </c>
      <c r="H152" s="219">
        <v>38905.450000000004</v>
      </c>
      <c r="I152" s="219">
        <v>38498.900000000009</v>
      </c>
      <c r="J152" s="219">
        <v>40624.800000000003</v>
      </c>
      <c r="K152" s="219">
        <v>41031.350000000006</v>
      </c>
      <c r="L152" s="219">
        <v>41687.75</v>
      </c>
      <c r="M152" s="220">
        <v>40374.949999999997</v>
      </c>
      <c r="N152" s="220">
        <v>39312</v>
      </c>
      <c r="O152" s="220">
        <v>193380</v>
      </c>
      <c r="P152" s="221">
        <v>2.7496612736112216E-2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873.35</v>
      </c>
      <c r="F153" s="217">
        <v>876.4</v>
      </c>
      <c r="G153" s="219">
        <v>864</v>
      </c>
      <c r="H153" s="219">
        <v>854.65</v>
      </c>
      <c r="I153" s="219">
        <v>842.25</v>
      </c>
      <c r="J153" s="219">
        <v>885.75</v>
      </c>
      <c r="K153" s="219">
        <v>898.14999999999986</v>
      </c>
      <c r="L153" s="219">
        <v>907.5</v>
      </c>
      <c r="M153" s="220">
        <v>888.8</v>
      </c>
      <c r="N153" s="220">
        <v>867.05</v>
      </c>
      <c r="O153" s="220">
        <v>13393500</v>
      </c>
      <c r="P153" s="221">
        <v>-5.523225055549677E-2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3978.55</v>
      </c>
      <c r="F154" s="217">
        <v>3948.0333333333333</v>
      </c>
      <c r="G154" s="219">
        <v>3869.1166666666668</v>
      </c>
      <c r="H154" s="219">
        <v>3759.6833333333334</v>
      </c>
      <c r="I154" s="219">
        <v>3680.7666666666669</v>
      </c>
      <c r="J154" s="219">
        <v>4057.4666666666667</v>
      </c>
      <c r="K154" s="219">
        <v>4136.3833333333332</v>
      </c>
      <c r="L154" s="219">
        <v>4245.8166666666666</v>
      </c>
      <c r="M154" s="220">
        <v>4026.95</v>
      </c>
      <c r="N154" s="220">
        <v>3838.6</v>
      </c>
      <c r="O154" s="220">
        <v>2767200</v>
      </c>
      <c r="P154" s="221">
        <v>-4.6713517982637454E-2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323.85000000000002</v>
      </c>
      <c r="F155" s="217">
        <v>323.23333333333335</v>
      </c>
      <c r="G155" s="219">
        <v>317.9666666666667</v>
      </c>
      <c r="H155" s="219">
        <v>312.08333333333337</v>
      </c>
      <c r="I155" s="219">
        <v>306.81666666666672</v>
      </c>
      <c r="J155" s="219">
        <v>329.11666666666667</v>
      </c>
      <c r="K155" s="219">
        <v>334.38333333333333</v>
      </c>
      <c r="L155" s="219">
        <v>340.26666666666665</v>
      </c>
      <c r="M155" s="220">
        <v>328.5</v>
      </c>
      <c r="N155" s="220">
        <v>317.35000000000002</v>
      </c>
      <c r="O155" s="220">
        <v>44529000</v>
      </c>
      <c r="P155" s="221">
        <v>6.741724533135576E-4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487.15</v>
      </c>
      <c r="F156" s="217">
        <v>482.66666666666669</v>
      </c>
      <c r="G156" s="219">
        <v>476.68333333333339</v>
      </c>
      <c r="H156" s="219">
        <v>466.2166666666667</v>
      </c>
      <c r="I156" s="219">
        <v>460.23333333333341</v>
      </c>
      <c r="J156" s="219">
        <v>493.13333333333338</v>
      </c>
      <c r="K156" s="219">
        <v>499.11666666666662</v>
      </c>
      <c r="L156" s="219">
        <v>509.58333333333337</v>
      </c>
      <c r="M156" s="220">
        <v>488.65</v>
      </c>
      <c r="N156" s="220">
        <v>472.2</v>
      </c>
      <c r="O156" s="220">
        <v>68442500</v>
      </c>
      <c r="P156" s="221">
        <v>-1.7343032241715597E-2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3111.55</v>
      </c>
      <c r="F157" s="217">
        <v>3114.7833333333333</v>
      </c>
      <c r="G157" s="219">
        <v>3098.0166666666664</v>
      </c>
      <c r="H157" s="219">
        <v>3084.4833333333331</v>
      </c>
      <c r="I157" s="219">
        <v>3067.7166666666662</v>
      </c>
      <c r="J157" s="219">
        <v>3128.3166666666666</v>
      </c>
      <c r="K157" s="219">
        <v>3145.0833333333339</v>
      </c>
      <c r="L157" s="219">
        <v>3158.6166666666668</v>
      </c>
      <c r="M157" s="220">
        <v>3131.55</v>
      </c>
      <c r="N157" s="220">
        <v>3101.25</v>
      </c>
      <c r="O157" s="220">
        <v>2261000</v>
      </c>
      <c r="P157" s="221">
        <v>-2.6466696074106751E-3</v>
      </c>
    </row>
    <row r="158" spans="1:16" ht="12.75" customHeight="1">
      <c r="A158" s="213">
        <v>148</v>
      </c>
      <c r="B158" s="225" t="s">
        <v>842</v>
      </c>
      <c r="C158" s="217" t="s">
        <v>197</v>
      </c>
      <c r="D158" s="218">
        <v>45470</v>
      </c>
      <c r="E158" s="217">
        <v>3802.25</v>
      </c>
      <c r="F158" s="217">
        <v>3769.1666666666665</v>
      </c>
      <c r="G158" s="219">
        <v>3717.2333333333331</v>
      </c>
      <c r="H158" s="219">
        <v>3632.2166666666667</v>
      </c>
      <c r="I158" s="219">
        <v>3580.2833333333333</v>
      </c>
      <c r="J158" s="219">
        <v>3854.1833333333329</v>
      </c>
      <c r="K158" s="219">
        <v>3906.1166666666663</v>
      </c>
      <c r="L158" s="219">
        <v>3991.1333333333328</v>
      </c>
      <c r="M158" s="220">
        <v>3821.1</v>
      </c>
      <c r="N158" s="220">
        <v>3684.15</v>
      </c>
      <c r="O158" s="220">
        <v>1779250</v>
      </c>
      <c r="P158" s="221">
        <v>-2.7466520907351737E-2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125.45</v>
      </c>
      <c r="F159" s="217">
        <v>124.96666666666665</v>
      </c>
      <c r="G159" s="219">
        <v>123.08333333333331</v>
      </c>
      <c r="H159" s="219">
        <v>120.71666666666665</v>
      </c>
      <c r="I159" s="219">
        <v>118.83333333333331</v>
      </c>
      <c r="J159" s="219">
        <v>127.33333333333331</v>
      </c>
      <c r="K159" s="219">
        <v>129.21666666666667</v>
      </c>
      <c r="L159" s="219">
        <v>131.58333333333331</v>
      </c>
      <c r="M159" s="220">
        <v>126.85</v>
      </c>
      <c r="N159" s="220">
        <v>122.6</v>
      </c>
      <c r="O159" s="220">
        <v>352928000</v>
      </c>
      <c r="P159" s="221">
        <v>7.0127349909035783E-2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7266.15</v>
      </c>
      <c r="F160" s="217">
        <v>7190.95</v>
      </c>
      <c r="G160" s="219">
        <v>7077.2</v>
      </c>
      <c r="H160" s="219">
        <v>6888.25</v>
      </c>
      <c r="I160" s="219">
        <v>6774.5</v>
      </c>
      <c r="J160" s="219">
        <v>7379.9</v>
      </c>
      <c r="K160" s="219">
        <v>7493.65</v>
      </c>
      <c r="L160" s="219">
        <v>7682.5999999999995</v>
      </c>
      <c r="M160" s="220">
        <v>7304.7</v>
      </c>
      <c r="N160" s="220">
        <v>7002</v>
      </c>
      <c r="O160" s="220">
        <v>1748875</v>
      </c>
      <c r="P160" s="221">
        <v>5.866536299193351E-3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333.45</v>
      </c>
      <c r="F161" s="217">
        <v>330.34999999999997</v>
      </c>
      <c r="G161" s="219">
        <v>326.09999999999991</v>
      </c>
      <c r="H161" s="219">
        <v>318.74999999999994</v>
      </c>
      <c r="I161" s="219">
        <v>314.49999999999989</v>
      </c>
      <c r="J161" s="219">
        <v>337.69999999999993</v>
      </c>
      <c r="K161" s="219">
        <v>341.95000000000005</v>
      </c>
      <c r="L161" s="219">
        <v>349.29999999999995</v>
      </c>
      <c r="M161" s="220">
        <v>334.6</v>
      </c>
      <c r="N161" s="220">
        <v>323</v>
      </c>
      <c r="O161" s="220">
        <v>61153200</v>
      </c>
      <c r="P161" s="221">
        <v>-1.962255439487505E-2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1425.15</v>
      </c>
      <c r="F162" s="217">
        <v>1429.0666666666668</v>
      </c>
      <c r="G162" s="219">
        <v>1410.1833333333336</v>
      </c>
      <c r="H162" s="219">
        <v>1395.2166666666667</v>
      </c>
      <c r="I162" s="219">
        <v>1376.3333333333335</v>
      </c>
      <c r="J162" s="219">
        <v>1444.0333333333338</v>
      </c>
      <c r="K162" s="219">
        <v>1462.916666666667</v>
      </c>
      <c r="L162" s="219">
        <v>1477.8833333333339</v>
      </c>
      <c r="M162" s="220">
        <v>1447.95</v>
      </c>
      <c r="N162" s="220">
        <v>1414.1</v>
      </c>
      <c r="O162" s="220">
        <v>5189657</v>
      </c>
      <c r="P162" s="221">
        <v>2.7524378735451398E-3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854.55</v>
      </c>
      <c r="F163" s="217">
        <v>846.66666666666663</v>
      </c>
      <c r="G163" s="219">
        <v>834.08333333333326</v>
      </c>
      <c r="H163" s="219">
        <v>813.61666666666667</v>
      </c>
      <c r="I163" s="219">
        <v>801.0333333333333</v>
      </c>
      <c r="J163" s="219">
        <v>867.13333333333321</v>
      </c>
      <c r="K163" s="219">
        <v>879.71666666666647</v>
      </c>
      <c r="L163" s="219">
        <v>900.18333333333317</v>
      </c>
      <c r="M163" s="220">
        <v>859.25</v>
      </c>
      <c r="N163" s="220">
        <v>826.2</v>
      </c>
      <c r="O163" s="220">
        <v>9824300</v>
      </c>
      <c r="P163" s="221">
        <v>-7.1497429305912602E-2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257.39999999999998</v>
      </c>
      <c r="F164" s="217">
        <v>256.56666666666666</v>
      </c>
      <c r="G164" s="219">
        <v>252.5333333333333</v>
      </c>
      <c r="H164" s="219">
        <v>247.66666666666663</v>
      </c>
      <c r="I164" s="219">
        <v>243.63333333333327</v>
      </c>
      <c r="J164" s="219">
        <v>261.43333333333334</v>
      </c>
      <c r="K164" s="219">
        <v>265.46666666666675</v>
      </c>
      <c r="L164" s="219">
        <v>270.33333333333337</v>
      </c>
      <c r="M164" s="220">
        <v>260.60000000000002</v>
      </c>
      <c r="N164" s="220">
        <v>251.7</v>
      </c>
      <c r="O164" s="220">
        <v>70872500</v>
      </c>
      <c r="P164" s="221">
        <v>6.8523613885643209E-2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521.75</v>
      </c>
      <c r="F165" s="217">
        <v>515.16666666666663</v>
      </c>
      <c r="G165" s="219">
        <v>506.63333333333321</v>
      </c>
      <c r="H165" s="219">
        <v>491.51666666666659</v>
      </c>
      <c r="I165" s="219">
        <v>482.98333333333318</v>
      </c>
      <c r="J165" s="219">
        <v>530.2833333333333</v>
      </c>
      <c r="K165" s="219">
        <v>538.81666666666683</v>
      </c>
      <c r="L165" s="219">
        <v>553.93333333333328</v>
      </c>
      <c r="M165" s="220">
        <v>523.70000000000005</v>
      </c>
      <c r="N165" s="220">
        <v>500.05</v>
      </c>
      <c r="O165" s="220">
        <v>60084000</v>
      </c>
      <c r="P165" s="221">
        <v>-2.6412159315552387E-2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2887.5</v>
      </c>
      <c r="F166" s="217">
        <v>2888.4333333333329</v>
      </c>
      <c r="G166" s="219">
        <v>2873.1166666666659</v>
      </c>
      <c r="H166" s="219">
        <v>2858.7333333333331</v>
      </c>
      <c r="I166" s="219">
        <v>2843.4166666666661</v>
      </c>
      <c r="J166" s="219">
        <v>2902.8166666666657</v>
      </c>
      <c r="K166" s="219">
        <v>2918.1333333333323</v>
      </c>
      <c r="L166" s="219">
        <v>2932.5166666666655</v>
      </c>
      <c r="M166" s="220">
        <v>2903.75</v>
      </c>
      <c r="N166" s="220">
        <v>2874.05</v>
      </c>
      <c r="O166" s="220">
        <v>44949250</v>
      </c>
      <c r="P166" s="221">
        <v>1.652588848558861E-2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149.75</v>
      </c>
      <c r="F167" s="217">
        <v>150.18333333333331</v>
      </c>
      <c r="G167" s="219">
        <v>147.66666666666663</v>
      </c>
      <c r="H167" s="219">
        <v>145.58333333333331</v>
      </c>
      <c r="I167" s="219">
        <v>143.06666666666663</v>
      </c>
      <c r="J167" s="219">
        <v>152.26666666666662</v>
      </c>
      <c r="K167" s="219">
        <v>154.78333333333333</v>
      </c>
      <c r="L167" s="219">
        <v>156.86666666666662</v>
      </c>
      <c r="M167" s="220">
        <v>152.69999999999999</v>
      </c>
      <c r="N167" s="220">
        <v>148.1</v>
      </c>
      <c r="O167" s="220">
        <v>178092000</v>
      </c>
      <c r="P167" s="221">
        <v>4.8523968583551501E-3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728.75</v>
      </c>
      <c r="F168" s="217">
        <v>727.55000000000007</v>
      </c>
      <c r="G168" s="219">
        <v>722.55000000000018</v>
      </c>
      <c r="H168" s="219">
        <v>716.35000000000014</v>
      </c>
      <c r="I168" s="219">
        <v>711.35000000000025</v>
      </c>
      <c r="J168" s="219">
        <v>733.75000000000011</v>
      </c>
      <c r="K168" s="219">
        <v>738.74999999999989</v>
      </c>
      <c r="L168" s="219">
        <v>744.95</v>
      </c>
      <c r="M168" s="220">
        <v>732.55</v>
      </c>
      <c r="N168" s="220">
        <v>721.35</v>
      </c>
      <c r="O168" s="220">
        <v>20432000</v>
      </c>
      <c r="P168" s="221">
        <v>7.5594862076226579E-2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1453.65</v>
      </c>
      <c r="F169" s="217">
        <v>1458.3500000000001</v>
      </c>
      <c r="G169" s="219">
        <v>1441.8000000000002</v>
      </c>
      <c r="H169" s="219">
        <v>1429.95</v>
      </c>
      <c r="I169" s="219">
        <v>1413.4</v>
      </c>
      <c r="J169" s="219">
        <v>1470.2000000000003</v>
      </c>
      <c r="K169" s="219">
        <v>1486.75</v>
      </c>
      <c r="L169" s="219">
        <v>1498.6000000000004</v>
      </c>
      <c r="M169" s="220">
        <v>1474.9</v>
      </c>
      <c r="N169" s="220">
        <v>1446.5</v>
      </c>
      <c r="O169" s="220">
        <v>9333750</v>
      </c>
      <c r="P169" s="221">
        <v>1.3477747465287675E-2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833.4</v>
      </c>
      <c r="F170" s="217">
        <v>829.81666666666661</v>
      </c>
      <c r="G170" s="219">
        <v>823.13333333333321</v>
      </c>
      <c r="H170" s="219">
        <v>812.86666666666656</v>
      </c>
      <c r="I170" s="219">
        <v>806.18333333333317</v>
      </c>
      <c r="J170" s="219">
        <v>840.08333333333326</v>
      </c>
      <c r="K170" s="219">
        <v>846.76666666666665</v>
      </c>
      <c r="L170" s="219">
        <v>857.0333333333333</v>
      </c>
      <c r="M170" s="220">
        <v>836.5</v>
      </c>
      <c r="N170" s="220">
        <v>819.55</v>
      </c>
      <c r="O170" s="220">
        <v>85361250</v>
      </c>
      <c r="P170" s="221">
        <v>-4.274287828961202E-2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27383.35</v>
      </c>
      <c r="F171" s="217">
        <v>27357.683333333334</v>
      </c>
      <c r="G171" s="219">
        <v>27126.366666666669</v>
      </c>
      <c r="H171" s="219">
        <v>26869.383333333335</v>
      </c>
      <c r="I171" s="219">
        <v>26638.066666666669</v>
      </c>
      <c r="J171" s="219">
        <v>27614.666666666668</v>
      </c>
      <c r="K171" s="219">
        <v>27845.983333333334</v>
      </c>
      <c r="L171" s="219">
        <v>28102.966666666667</v>
      </c>
      <c r="M171" s="220">
        <v>27589</v>
      </c>
      <c r="N171" s="220">
        <v>27100.7</v>
      </c>
      <c r="O171" s="220">
        <v>266125</v>
      </c>
      <c r="P171" s="221">
        <v>2.4345650500384911E-2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7602.7</v>
      </c>
      <c r="F172" s="217">
        <v>7537.3</v>
      </c>
      <c r="G172" s="219">
        <v>7425.9000000000005</v>
      </c>
      <c r="H172" s="219">
        <v>7249.1</v>
      </c>
      <c r="I172" s="219">
        <v>7137.7000000000007</v>
      </c>
      <c r="J172" s="219">
        <v>7714.1</v>
      </c>
      <c r="K172" s="219">
        <v>7825.5</v>
      </c>
      <c r="L172" s="219">
        <v>8002.3</v>
      </c>
      <c r="M172" s="220">
        <v>7648.7</v>
      </c>
      <c r="N172" s="220">
        <v>7360.5</v>
      </c>
      <c r="O172" s="220">
        <v>1888950</v>
      </c>
      <c r="P172" s="221">
        <v>1.5564516129032258E-2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2427.5500000000002</v>
      </c>
      <c r="F173" s="217">
        <v>2436.7000000000003</v>
      </c>
      <c r="G173" s="219">
        <v>2410.1000000000004</v>
      </c>
      <c r="H173" s="219">
        <v>2392.65</v>
      </c>
      <c r="I173" s="219">
        <v>2366.0500000000002</v>
      </c>
      <c r="J173" s="219">
        <v>2454.1500000000005</v>
      </c>
      <c r="K173" s="219">
        <v>2480.75</v>
      </c>
      <c r="L173" s="219">
        <v>2498.2000000000007</v>
      </c>
      <c r="M173" s="220">
        <v>2463.3000000000002</v>
      </c>
      <c r="N173" s="220">
        <v>2419.25</v>
      </c>
      <c r="O173" s="220">
        <v>4244625</v>
      </c>
      <c r="P173" s="221">
        <v>3.7013284470911588E-2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2876.8</v>
      </c>
      <c r="F174" s="217">
        <v>2850.9</v>
      </c>
      <c r="G174" s="219">
        <v>2814.9500000000003</v>
      </c>
      <c r="H174" s="219">
        <v>2753.1000000000004</v>
      </c>
      <c r="I174" s="219">
        <v>2717.1500000000005</v>
      </c>
      <c r="J174" s="219">
        <v>2912.75</v>
      </c>
      <c r="K174" s="219">
        <v>2948.7</v>
      </c>
      <c r="L174" s="219">
        <v>3010.5499999999997</v>
      </c>
      <c r="M174" s="220">
        <v>2886.85</v>
      </c>
      <c r="N174" s="220">
        <v>2789.05</v>
      </c>
      <c r="O174" s="220">
        <v>5172900</v>
      </c>
      <c r="P174" s="221">
        <v>-4.2157542157542161E-3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1496.85</v>
      </c>
      <c r="F175" s="217">
        <v>1492.25</v>
      </c>
      <c r="G175" s="219">
        <v>1480.75</v>
      </c>
      <c r="H175" s="219">
        <v>1464.65</v>
      </c>
      <c r="I175" s="219">
        <v>1453.15</v>
      </c>
      <c r="J175" s="219">
        <v>1508.35</v>
      </c>
      <c r="K175" s="219">
        <v>1519.85</v>
      </c>
      <c r="L175" s="219">
        <v>1535.9499999999998</v>
      </c>
      <c r="M175" s="220">
        <v>1503.75</v>
      </c>
      <c r="N175" s="220">
        <v>1476.15</v>
      </c>
      <c r="O175" s="220">
        <v>18699450</v>
      </c>
      <c r="P175" s="221">
        <v>7.4039080090061118E-2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758.15</v>
      </c>
      <c r="F176" s="217">
        <v>760.48333333333323</v>
      </c>
      <c r="G176" s="219">
        <v>750.96666666666647</v>
      </c>
      <c r="H176" s="219">
        <v>743.78333333333319</v>
      </c>
      <c r="I176" s="219">
        <v>734.26666666666642</v>
      </c>
      <c r="J176" s="219">
        <v>767.66666666666652</v>
      </c>
      <c r="K176" s="219">
        <v>777.18333333333317</v>
      </c>
      <c r="L176" s="219">
        <v>784.36666666666656</v>
      </c>
      <c r="M176" s="220">
        <v>770</v>
      </c>
      <c r="N176" s="220">
        <v>753.3</v>
      </c>
      <c r="O176" s="220">
        <v>7099500</v>
      </c>
      <c r="P176" s="221">
        <v>-5.1312888354379638E-2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705.95</v>
      </c>
      <c r="F177" s="217">
        <v>706.0333333333333</v>
      </c>
      <c r="G177" s="219">
        <v>701.66666666666663</v>
      </c>
      <c r="H177" s="219">
        <v>697.38333333333333</v>
      </c>
      <c r="I177" s="219">
        <v>693.01666666666665</v>
      </c>
      <c r="J177" s="219">
        <v>710.31666666666661</v>
      </c>
      <c r="K177" s="219">
        <v>714.68333333333339</v>
      </c>
      <c r="L177" s="219">
        <v>718.96666666666658</v>
      </c>
      <c r="M177" s="220">
        <v>710.4</v>
      </c>
      <c r="N177" s="220">
        <v>701.75</v>
      </c>
      <c r="O177" s="220">
        <v>4794000</v>
      </c>
      <c r="P177" s="221">
        <v>-3.3077853973376363E-2</v>
      </c>
    </row>
    <row r="178" spans="1:16" ht="12.75" customHeight="1">
      <c r="A178" s="213">
        <v>168</v>
      </c>
      <c r="B178" s="225" t="s">
        <v>842</v>
      </c>
      <c r="C178" s="224" t="s">
        <v>218</v>
      </c>
      <c r="D178" s="218">
        <v>45470</v>
      </c>
      <c r="E178" s="217">
        <v>1106.7</v>
      </c>
      <c r="F178" s="217">
        <v>1105.95</v>
      </c>
      <c r="G178" s="219">
        <v>1092.25</v>
      </c>
      <c r="H178" s="219">
        <v>1077.8</v>
      </c>
      <c r="I178" s="219">
        <v>1064.0999999999999</v>
      </c>
      <c r="J178" s="219">
        <v>1120.4000000000001</v>
      </c>
      <c r="K178" s="219">
        <v>1134.1000000000004</v>
      </c>
      <c r="L178" s="219">
        <v>1148.5500000000002</v>
      </c>
      <c r="M178" s="220">
        <v>1119.6500000000001</v>
      </c>
      <c r="N178" s="220">
        <v>1091.5</v>
      </c>
      <c r="O178" s="220">
        <v>11174900</v>
      </c>
      <c r="P178" s="221">
        <v>9.6402305704631278E-3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1851.55</v>
      </c>
      <c r="F179" s="217">
        <v>1842.1166666666668</v>
      </c>
      <c r="G179" s="219">
        <v>1825.5333333333335</v>
      </c>
      <c r="H179" s="219">
        <v>1799.5166666666667</v>
      </c>
      <c r="I179" s="219">
        <v>1782.9333333333334</v>
      </c>
      <c r="J179" s="219">
        <v>1868.1333333333337</v>
      </c>
      <c r="K179" s="219">
        <v>1884.7166666666667</v>
      </c>
      <c r="L179" s="219">
        <v>1910.7333333333338</v>
      </c>
      <c r="M179" s="220">
        <v>1858.7</v>
      </c>
      <c r="N179" s="220">
        <v>1816.1</v>
      </c>
      <c r="O179" s="220">
        <v>7052500</v>
      </c>
      <c r="P179" s="221">
        <v>-6.0601789866816993E-3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1100.5</v>
      </c>
      <c r="F180" s="217">
        <v>1093.5833333333333</v>
      </c>
      <c r="G180" s="219">
        <v>1084.6666666666665</v>
      </c>
      <c r="H180" s="219">
        <v>1068.8333333333333</v>
      </c>
      <c r="I180" s="219">
        <v>1059.9166666666665</v>
      </c>
      <c r="J180" s="219">
        <v>1109.4166666666665</v>
      </c>
      <c r="K180" s="219">
        <v>1118.333333333333</v>
      </c>
      <c r="L180" s="219">
        <v>1134.1666666666665</v>
      </c>
      <c r="M180" s="220">
        <v>1102.5</v>
      </c>
      <c r="N180" s="220">
        <v>1077.75</v>
      </c>
      <c r="O180" s="220">
        <v>11887200</v>
      </c>
      <c r="P180" s="221">
        <v>-2.3185297489183892E-2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959.85</v>
      </c>
      <c r="F181" s="217">
        <v>957.76666666666677</v>
      </c>
      <c r="G181" s="219">
        <v>951.63333333333355</v>
      </c>
      <c r="H181" s="219">
        <v>943.41666666666674</v>
      </c>
      <c r="I181" s="219">
        <v>937.28333333333353</v>
      </c>
      <c r="J181" s="219">
        <v>965.98333333333358</v>
      </c>
      <c r="K181" s="219">
        <v>972.11666666666679</v>
      </c>
      <c r="L181" s="219">
        <v>980.3333333333336</v>
      </c>
      <c r="M181" s="220">
        <v>963.9</v>
      </c>
      <c r="N181" s="220">
        <v>949.55</v>
      </c>
      <c r="O181" s="220">
        <v>84094825</v>
      </c>
      <c r="P181" s="221">
        <v>-5.9025949193886335E-3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436.05</v>
      </c>
      <c r="F182" s="217">
        <v>435.9666666666667</v>
      </c>
      <c r="G182" s="219">
        <v>432.08333333333337</v>
      </c>
      <c r="H182" s="219">
        <v>428.11666666666667</v>
      </c>
      <c r="I182" s="219">
        <v>424.23333333333335</v>
      </c>
      <c r="J182" s="219">
        <v>439.93333333333339</v>
      </c>
      <c r="K182" s="219">
        <v>443.81666666666672</v>
      </c>
      <c r="L182" s="219">
        <v>447.78333333333342</v>
      </c>
      <c r="M182" s="220">
        <v>439.85</v>
      </c>
      <c r="N182" s="220">
        <v>432</v>
      </c>
      <c r="O182" s="220">
        <v>97050825</v>
      </c>
      <c r="P182" s="221">
        <v>4.6723596945275586E-2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177.65</v>
      </c>
      <c r="F183" s="217">
        <v>177.1</v>
      </c>
      <c r="G183" s="219">
        <v>175.54999999999998</v>
      </c>
      <c r="H183" s="219">
        <v>173.45</v>
      </c>
      <c r="I183" s="219">
        <v>171.89999999999998</v>
      </c>
      <c r="J183" s="219">
        <v>179.2</v>
      </c>
      <c r="K183" s="219">
        <v>180.75</v>
      </c>
      <c r="L183" s="219">
        <v>182.85</v>
      </c>
      <c r="M183" s="220">
        <v>178.65</v>
      </c>
      <c r="N183" s="220">
        <v>175</v>
      </c>
      <c r="O183" s="220">
        <v>202873000</v>
      </c>
      <c r="P183" s="221">
        <v>6.1373121300564637E-3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3811.75</v>
      </c>
      <c r="F184" s="217">
        <v>3819.8666666666663</v>
      </c>
      <c r="G184" s="219">
        <v>3787.8333333333326</v>
      </c>
      <c r="H184" s="219">
        <v>3763.9166666666661</v>
      </c>
      <c r="I184" s="219">
        <v>3731.8833333333323</v>
      </c>
      <c r="J184" s="219">
        <v>3843.7833333333328</v>
      </c>
      <c r="K184" s="219">
        <v>3875.8166666666666</v>
      </c>
      <c r="L184" s="219">
        <v>3899.7333333333331</v>
      </c>
      <c r="M184" s="220">
        <v>3851.9</v>
      </c>
      <c r="N184" s="220">
        <v>3795.95</v>
      </c>
      <c r="O184" s="220">
        <v>19721450</v>
      </c>
      <c r="P184" s="221">
        <v>-9.6056667281851187E-3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1401.35</v>
      </c>
      <c r="F185" s="217">
        <v>1397.2166666666665</v>
      </c>
      <c r="G185" s="219">
        <v>1384.0333333333328</v>
      </c>
      <c r="H185" s="219">
        <v>1366.7166666666665</v>
      </c>
      <c r="I185" s="219">
        <v>1353.5333333333328</v>
      </c>
      <c r="J185" s="219">
        <v>1414.5333333333328</v>
      </c>
      <c r="K185" s="219">
        <v>1427.7166666666667</v>
      </c>
      <c r="L185" s="219">
        <v>1445.0333333333328</v>
      </c>
      <c r="M185" s="220">
        <v>1410.4</v>
      </c>
      <c r="N185" s="220">
        <v>1379.9</v>
      </c>
      <c r="O185" s="220">
        <v>16939800</v>
      </c>
      <c r="P185" s="221">
        <v>-1.0063113604488078E-2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3406.35</v>
      </c>
      <c r="F186" s="217">
        <v>3396.3666666666663</v>
      </c>
      <c r="G186" s="219">
        <v>3372.6833333333325</v>
      </c>
      <c r="H186" s="219">
        <v>3339.016666666666</v>
      </c>
      <c r="I186" s="219">
        <v>3315.3333333333321</v>
      </c>
      <c r="J186" s="219">
        <v>3430.0333333333328</v>
      </c>
      <c r="K186" s="219">
        <v>3453.7166666666662</v>
      </c>
      <c r="L186" s="219">
        <v>3487.3833333333332</v>
      </c>
      <c r="M186" s="220">
        <v>3420.05</v>
      </c>
      <c r="N186" s="220">
        <v>3362.7</v>
      </c>
      <c r="O186" s="220">
        <v>8658125</v>
      </c>
      <c r="P186" s="221">
        <v>-4.1865426805949724E-3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2839.85</v>
      </c>
      <c r="F187" s="217">
        <v>2842.2666666666664</v>
      </c>
      <c r="G187" s="219">
        <v>2800.4833333333327</v>
      </c>
      <c r="H187" s="219">
        <v>2761.1166666666663</v>
      </c>
      <c r="I187" s="219">
        <v>2719.3333333333326</v>
      </c>
      <c r="J187" s="219">
        <v>2881.6333333333328</v>
      </c>
      <c r="K187" s="219">
        <v>2923.4166666666665</v>
      </c>
      <c r="L187" s="219">
        <v>2962.7833333333328</v>
      </c>
      <c r="M187" s="220">
        <v>2884.05</v>
      </c>
      <c r="N187" s="220">
        <v>2802.9</v>
      </c>
      <c r="O187" s="220">
        <v>1350500</v>
      </c>
      <c r="P187" s="221">
        <v>4.165059776320864E-2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5400.15</v>
      </c>
      <c r="F188" s="217">
        <v>5341.1500000000005</v>
      </c>
      <c r="G188" s="219">
        <v>5252.3000000000011</v>
      </c>
      <c r="H188" s="219">
        <v>5104.4500000000007</v>
      </c>
      <c r="I188" s="219">
        <v>5015.6000000000013</v>
      </c>
      <c r="J188" s="219">
        <v>5489.0000000000009</v>
      </c>
      <c r="K188" s="219">
        <v>5577.8500000000013</v>
      </c>
      <c r="L188" s="219">
        <v>5725.7000000000007</v>
      </c>
      <c r="M188" s="220">
        <v>5430</v>
      </c>
      <c r="N188" s="220">
        <v>5193.3</v>
      </c>
      <c r="O188" s="220">
        <v>3151200</v>
      </c>
      <c r="P188" s="221">
        <v>4.6701654155317879E-2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2442.9</v>
      </c>
      <c r="F189" s="217">
        <v>2440.5666666666666</v>
      </c>
      <c r="G189" s="219">
        <v>2424.3833333333332</v>
      </c>
      <c r="H189" s="219">
        <v>2405.8666666666668</v>
      </c>
      <c r="I189" s="219">
        <v>2389.6833333333334</v>
      </c>
      <c r="J189" s="219">
        <v>2459.083333333333</v>
      </c>
      <c r="K189" s="219">
        <v>2475.2666666666664</v>
      </c>
      <c r="L189" s="219">
        <v>2493.7833333333328</v>
      </c>
      <c r="M189" s="220">
        <v>2456.75</v>
      </c>
      <c r="N189" s="220">
        <v>2422.0500000000002</v>
      </c>
      <c r="O189" s="220">
        <v>6993350</v>
      </c>
      <c r="P189" s="221">
        <v>2.4982045757669026E-2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2086.9499999999998</v>
      </c>
      <c r="F190" s="217">
        <v>2074.3166666666666</v>
      </c>
      <c r="G190" s="219">
        <v>2052.6333333333332</v>
      </c>
      <c r="H190" s="219">
        <v>2018.3166666666666</v>
      </c>
      <c r="I190" s="219">
        <v>1996.6333333333332</v>
      </c>
      <c r="J190" s="219">
        <v>2108.6333333333332</v>
      </c>
      <c r="K190" s="219">
        <v>2130.3166666666666</v>
      </c>
      <c r="L190" s="219">
        <v>2164.6333333333332</v>
      </c>
      <c r="M190" s="220">
        <v>2096</v>
      </c>
      <c r="N190" s="220">
        <v>2040</v>
      </c>
      <c r="O190" s="220">
        <v>2272000</v>
      </c>
      <c r="P190" s="221">
        <v>-3.5326086956521736E-2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10787.2</v>
      </c>
      <c r="F191" s="217">
        <v>10742.383333333333</v>
      </c>
      <c r="G191" s="219">
        <v>10644.766666666666</v>
      </c>
      <c r="H191" s="219">
        <v>10502.333333333334</v>
      </c>
      <c r="I191" s="219">
        <v>10404.716666666667</v>
      </c>
      <c r="J191" s="219">
        <v>10884.816666666666</v>
      </c>
      <c r="K191" s="219">
        <v>10982.433333333331</v>
      </c>
      <c r="L191" s="219">
        <v>11124.866666666665</v>
      </c>
      <c r="M191" s="220">
        <v>10840</v>
      </c>
      <c r="N191" s="220">
        <v>10599.95</v>
      </c>
      <c r="O191" s="220">
        <v>1920500</v>
      </c>
      <c r="P191" s="221">
        <v>2.1053750863948111E-2</v>
      </c>
    </row>
    <row r="192" spans="1:16" ht="12.75" customHeight="1">
      <c r="A192" s="213">
        <v>182</v>
      </c>
      <c r="B192" s="225" t="s">
        <v>842</v>
      </c>
      <c r="C192" s="217" t="s">
        <v>232</v>
      </c>
      <c r="D192" s="218">
        <v>45470</v>
      </c>
      <c r="E192" s="217">
        <v>573.1</v>
      </c>
      <c r="F192" s="217">
        <v>567.69999999999993</v>
      </c>
      <c r="G192" s="219">
        <v>557.14999999999986</v>
      </c>
      <c r="H192" s="219">
        <v>541.19999999999993</v>
      </c>
      <c r="I192" s="219">
        <v>530.64999999999986</v>
      </c>
      <c r="J192" s="219">
        <v>583.64999999999986</v>
      </c>
      <c r="K192" s="219">
        <v>594.19999999999982</v>
      </c>
      <c r="L192" s="219">
        <v>610.14999999999986</v>
      </c>
      <c r="M192" s="220">
        <v>578.25</v>
      </c>
      <c r="N192" s="220">
        <v>551.75</v>
      </c>
      <c r="O192" s="220">
        <v>39360100</v>
      </c>
      <c r="P192" s="221">
        <v>-2.4644030668127054E-2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463.75</v>
      </c>
      <c r="F193" s="217">
        <v>464.5333333333333</v>
      </c>
      <c r="G193" s="219">
        <v>457.21666666666658</v>
      </c>
      <c r="H193" s="219">
        <v>450.68333333333328</v>
      </c>
      <c r="I193" s="219">
        <v>443.36666666666656</v>
      </c>
      <c r="J193" s="219">
        <v>471.06666666666661</v>
      </c>
      <c r="K193" s="219">
        <v>478.38333333333333</v>
      </c>
      <c r="L193" s="219">
        <v>484.91666666666663</v>
      </c>
      <c r="M193" s="220">
        <v>471.85</v>
      </c>
      <c r="N193" s="220">
        <v>458</v>
      </c>
      <c r="O193" s="220">
        <v>81597100</v>
      </c>
      <c r="P193" s="221">
        <v>3.9050340983049887E-3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1511.25</v>
      </c>
      <c r="F194" s="217">
        <v>1499.7</v>
      </c>
      <c r="G194" s="219">
        <v>1476.45</v>
      </c>
      <c r="H194" s="219">
        <v>1441.65</v>
      </c>
      <c r="I194" s="219">
        <v>1418.4</v>
      </c>
      <c r="J194" s="219">
        <v>1534.5</v>
      </c>
      <c r="K194" s="219">
        <v>1557.75</v>
      </c>
      <c r="L194" s="219">
        <v>1592.55</v>
      </c>
      <c r="M194" s="220">
        <v>1522.95</v>
      </c>
      <c r="N194" s="220">
        <v>1464.9</v>
      </c>
      <c r="O194" s="220">
        <v>9288000</v>
      </c>
      <c r="P194" s="221">
        <v>0.12934996717005909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491.6</v>
      </c>
      <c r="F195" s="217">
        <v>492.8</v>
      </c>
      <c r="G195" s="219">
        <v>489.45000000000005</v>
      </c>
      <c r="H195" s="219">
        <v>487.3</v>
      </c>
      <c r="I195" s="219">
        <v>483.95000000000005</v>
      </c>
      <c r="J195" s="219">
        <v>494.95000000000005</v>
      </c>
      <c r="K195" s="219">
        <v>498.30000000000007</v>
      </c>
      <c r="L195" s="219">
        <v>500.45000000000005</v>
      </c>
      <c r="M195" s="220">
        <v>496.15</v>
      </c>
      <c r="N195" s="220">
        <v>490.65</v>
      </c>
      <c r="O195" s="220">
        <v>69879000</v>
      </c>
      <c r="P195" s="221">
        <v>-4.3310401478591234E-2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151.05000000000001</v>
      </c>
      <c r="F196" s="217">
        <v>152.25</v>
      </c>
      <c r="G196" s="219">
        <v>149.65</v>
      </c>
      <c r="H196" s="219">
        <v>148.25</v>
      </c>
      <c r="I196" s="219">
        <v>145.65</v>
      </c>
      <c r="J196" s="219">
        <v>153.65</v>
      </c>
      <c r="K196" s="219">
        <v>156.25000000000003</v>
      </c>
      <c r="L196" s="219">
        <v>157.65</v>
      </c>
      <c r="M196" s="220">
        <v>154.85</v>
      </c>
      <c r="N196" s="220">
        <v>150.85</v>
      </c>
      <c r="O196" s="220">
        <v>112335000</v>
      </c>
      <c r="P196" s="221">
        <v>-4.0585205872556304E-2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1081.7</v>
      </c>
      <c r="F197" s="217">
        <v>1080.0833333333333</v>
      </c>
      <c r="G197" s="219">
        <v>1069.2166666666665</v>
      </c>
      <c r="H197" s="219">
        <v>1056.7333333333331</v>
      </c>
      <c r="I197" s="219">
        <v>1045.8666666666663</v>
      </c>
      <c r="J197" s="219">
        <v>1092.5666666666666</v>
      </c>
      <c r="K197" s="219">
        <v>1103.4333333333334</v>
      </c>
      <c r="L197" s="219">
        <v>1115.9166666666667</v>
      </c>
      <c r="M197" s="220">
        <v>1090.95</v>
      </c>
      <c r="N197" s="220">
        <v>1067.5999999999999</v>
      </c>
      <c r="O197" s="220">
        <v>10681200</v>
      </c>
      <c r="P197" s="221">
        <v>-2.1859761224146627E-3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45468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4" t="s">
        <v>16</v>
      </c>
      <c r="B8" s="366"/>
      <c r="C8" s="369" t="s">
        <v>20</v>
      </c>
      <c r="D8" s="369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6"/>
      <c r="L8" s="48"/>
      <c r="M8" s="48"/>
      <c r="N8" s="1"/>
      <c r="O8" s="1"/>
    </row>
    <row r="9" spans="1:15" ht="36" customHeight="1">
      <c r="A9" s="365"/>
      <c r="B9" s="368"/>
      <c r="C9" s="368"/>
      <c r="D9" s="3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23537.85</v>
      </c>
      <c r="D10" s="34">
        <v>23481.983333333334</v>
      </c>
      <c r="E10" s="34">
        <v>23405.866666666669</v>
      </c>
      <c r="F10" s="34">
        <v>23273.883333333335</v>
      </c>
      <c r="G10" s="34">
        <v>23197.76666666667</v>
      </c>
      <c r="H10" s="34">
        <v>23613.966666666667</v>
      </c>
      <c r="I10" s="34">
        <v>23690.083333333328</v>
      </c>
      <c r="J10" s="34">
        <v>23822.066666666666</v>
      </c>
      <c r="K10" s="34">
        <v>23558.1</v>
      </c>
      <c r="L10" s="34">
        <v>23350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51703.95</v>
      </c>
      <c r="D11" s="34">
        <v>51542.266666666663</v>
      </c>
      <c r="E11" s="34">
        <v>51300.583333333328</v>
      </c>
      <c r="F11" s="34">
        <v>50897.216666666667</v>
      </c>
      <c r="G11" s="34">
        <v>50655.533333333333</v>
      </c>
      <c r="H11" s="34">
        <v>51945.633333333324</v>
      </c>
      <c r="I11" s="34">
        <v>52187.316666666658</v>
      </c>
      <c r="J11" s="34">
        <v>52590.68333333332</v>
      </c>
      <c r="K11" s="34">
        <v>51783.95</v>
      </c>
      <c r="L11" s="34">
        <v>51138.9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6745.4</v>
      </c>
      <c r="D12" s="36">
        <v>6715.4833333333336</v>
      </c>
      <c r="E12" s="36">
        <v>6667.166666666667</v>
      </c>
      <c r="F12" s="36">
        <v>6588.9333333333334</v>
      </c>
      <c r="G12" s="36">
        <v>6540.6166666666668</v>
      </c>
      <c r="H12" s="36">
        <v>6793.7166666666672</v>
      </c>
      <c r="I12" s="36">
        <v>6842.0333333333328</v>
      </c>
      <c r="J12" s="36">
        <v>6920.2666666666673</v>
      </c>
      <c r="K12" s="36">
        <v>6763.8</v>
      </c>
      <c r="L12" s="36">
        <v>6637.25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8899.35</v>
      </c>
      <c r="D13" s="36">
        <v>8876.0333333333328</v>
      </c>
      <c r="E13" s="36">
        <v>8831.4166666666661</v>
      </c>
      <c r="F13" s="36">
        <v>8763.4833333333336</v>
      </c>
      <c r="G13" s="36">
        <v>8718.8666666666668</v>
      </c>
      <c r="H13" s="36">
        <v>8943.9666666666653</v>
      </c>
      <c r="I13" s="36">
        <v>8988.5833333333339</v>
      </c>
      <c r="J13" s="36">
        <v>9056.5166666666646</v>
      </c>
      <c r="K13" s="36">
        <v>8920.65</v>
      </c>
      <c r="L13" s="36">
        <v>8808.1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35143.800000000003</v>
      </c>
      <c r="D14" s="36">
        <v>35114.65</v>
      </c>
      <c r="E14" s="36">
        <v>34947.300000000003</v>
      </c>
      <c r="F14" s="36">
        <v>34750.800000000003</v>
      </c>
      <c r="G14" s="36">
        <v>34583.450000000004</v>
      </c>
      <c r="H14" s="36">
        <v>35311.15</v>
      </c>
      <c r="I14" s="36">
        <v>35478.499999999993</v>
      </c>
      <c r="J14" s="36">
        <v>35675</v>
      </c>
      <c r="K14" s="36">
        <v>35282</v>
      </c>
      <c r="L14" s="36">
        <v>34918.15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10647.8</v>
      </c>
      <c r="D15" s="36">
        <v>10602.433333333332</v>
      </c>
      <c r="E15" s="36">
        <v>10529.616666666665</v>
      </c>
      <c r="F15" s="36">
        <v>10411.433333333332</v>
      </c>
      <c r="G15" s="36">
        <v>10338.616666666665</v>
      </c>
      <c r="H15" s="36">
        <v>10720.616666666665</v>
      </c>
      <c r="I15" s="36">
        <v>10793.433333333334</v>
      </c>
      <c r="J15" s="36">
        <v>10911.616666666665</v>
      </c>
      <c r="K15" s="36">
        <v>10675.25</v>
      </c>
      <c r="L15" s="36">
        <v>10484.25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15707.65</v>
      </c>
      <c r="D16" s="36">
        <v>15633.433333333334</v>
      </c>
      <c r="E16" s="36">
        <v>15532.666666666668</v>
      </c>
      <c r="F16" s="36">
        <v>15357.683333333334</v>
      </c>
      <c r="G16" s="36">
        <v>15256.916666666668</v>
      </c>
      <c r="H16" s="36">
        <v>15808.416666666668</v>
      </c>
      <c r="I16" s="36">
        <v>15909.183333333334</v>
      </c>
      <c r="J16" s="36">
        <v>16084.166666666668</v>
      </c>
      <c r="K16" s="36">
        <v>15734.2</v>
      </c>
      <c r="L16" s="36">
        <v>15458.45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8465.2999999999993</v>
      </c>
      <c r="D17" s="36">
        <v>8427.1333333333332</v>
      </c>
      <c r="E17" s="36">
        <v>8288.9166666666661</v>
      </c>
      <c r="F17" s="36">
        <v>8112.5333333333328</v>
      </c>
      <c r="G17" s="36">
        <v>7974.3166666666657</v>
      </c>
      <c r="H17" s="36">
        <v>8603.5166666666664</v>
      </c>
      <c r="I17" s="36">
        <v>8741.7333333333336</v>
      </c>
      <c r="J17" s="36">
        <v>8918.1166666666668</v>
      </c>
      <c r="K17" s="31">
        <v>8565.35</v>
      </c>
      <c r="L17" s="31">
        <v>8250.75</v>
      </c>
      <c r="M17" s="31">
        <v>4.3544700000000001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2588.25</v>
      </c>
      <c r="D18" s="36">
        <v>2567.9666666666667</v>
      </c>
      <c r="E18" s="36">
        <v>2539.3333333333335</v>
      </c>
      <c r="F18" s="36">
        <v>2490.416666666667</v>
      </c>
      <c r="G18" s="36">
        <v>2461.7833333333338</v>
      </c>
      <c r="H18" s="36">
        <v>2616.8833333333332</v>
      </c>
      <c r="I18" s="36">
        <v>2645.5166666666664</v>
      </c>
      <c r="J18" s="36">
        <v>2694.4333333333329</v>
      </c>
      <c r="K18" s="31">
        <v>2596.6</v>
      </c>
      <c r="L18" s="31">
        <v>2519.0500000000002</v>
      </c>
      <c r="M18" s="31">
        <v>3.3199900000000002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1618.8</v>
      </c>
      <c r="D19" s="36">
        <v>1617.8500000000001</v>
      </c>
      <c r="E19" s="36">
        <v>1596.9500000000003</v>
      </c>
      <c r="F19" s="36">
        <v>1575.1000000000001</v>
      </c>
      <c r="G19" s="36">
        <v>1554.2000000000003</v>
      </c>
      <c r="H19" s="36">
        <v>1639.7000000000003</v>
      </c>
      <c r="I19" s="36">
        <v>1660.6000000000004</v>
      </c>
      <c r="J19" s="36">
        <v>1682.4500000000003</v>
      </c>
      <c r="K19" s="31">
        <v>1638.75</v>
      </c>
      <c r="L19" s="31">
        <v>1596</v>
      </c>
      <c r="M19" s="31">
        <v>4.1341400000000004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679.5</v>
      </c>
      <c r="D20" s="36">
        <v>666.91666666666663</v>
      </c>
      <c r="E20" s="36">
        <v>651.08333333333326</v>
      </c>
      <c r="F20" s="36">
        <v>622.66666666666663</v>
      </c>
      <c r="G20" s="36">
        <v>606.83333333333326</v>
      </c>
      <c r="H20" s="36">
        <v>695.33333333333326</v>
      </c>
      <c r="I20" s="36">
        <v>711.16666666666652</v>
      </c>
      <c r="J20" s="36">
        <v>739.58333333333326</v>
      </c>
      <c r="K20" s="31">
        <v>682.75</v>
      </c>
      <c r="L20" s="31">
        <v>638.5</v>
      </c>
      <c r="M20" s="31">
        <v>69.941519999999997</v>
      </c>
      <c r="N20" s="1"/>
      <c r="O20" s="1"/>
    </row>
    <row r="21" spans="1:15" ht="12.75" customHeight="1">
      <c r="A21" s="51">
        <v>12</v>
      </c>
      <c r="B21" s="53" t="s">
        <v>826</v>
      </c>
      <c r="C21" s="31">
        <v>1017.25</v>
      </c>
      <c r="D21" s="36">
        <v>1015.0333333333333</v>
      </c>
      <c r="E21" s="36">
        <v>1002.2166666666667</v>
      </c>
      <c r="F21" s="36">
        <v>987.18333333333339</v>
      </c>
      <c r="G21" s="36">
        <v>974.36666666666679</v>
      </c>
      <c r="H21" s="36">
        <v>1030.0666666666666</v>
      </c>
      <c r="I21" s="36">
        <v>1042.8833333333332</v>
      </c>
      <c r="J21" s="36">
        <v>1057.9166666666665</v>
      </c>
      <c r="K21" s="31">
        <v>1027.8499999999999</v>
      </c>
      <c r="L21" s="31">
        <v>1000</v>
      </c>
      <c r="M21" s="31">
        <v>6.8713499999999996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3194.6</v>
      </c>
      <c r="D22" s="36">
        <v>3181.4666666666667</v>
      </c>
      <c r="E22" s="36">
        <v>3148.1333333333332</v>
      </c>
      <c r="F22" s="36">
        <v>3101.6666666666665</v>
      </c>
      <c r="G22" s="36">
        <v>3068.333333333333</v>
      </c>
      <c r="H22" s="36">
        <v>3227.9333333333334</v>
      </c>
      <c r="I22" s="36">
        <v>3261.2666666666664</v>
      </c>
      <c r="J22" s="36">
        <v>3307.7333333333336</v>
      </c>
      <c r="K22" s="31">
        <v>3214.8</v>
      </c>
      <c r="L22" s="31">
        <v>3135</v>
      </c>
      <c r="M22" s="31">
        <v>32.61647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1812.35</v>
      </c>
      <c r="D23" s="36">
        <v>1804.45</v>
      </c>
      <c r="E23" s="36">
        <v>1778.9</v>
      </c>
      <c r="F23" s="36">
        <v>1745.45</v>
      </c>
      <c r="G23" s="36">
        <v>1719.9</v>
      </c>
      <c r="H23" s="36">
        <v>1837.9</v>
      </c>
      <c r="I23" s="36">
        <v>1863.4499999999998</v>
      </c>
      <c r="J23" s="36">
        <v>1896.9</v>
      </c>
      <c r="K23" s="31">
        <v>1830</v>
      </c>
      <c r="L23" s="31">
        <v>1771</v>
      </c>
      <c r="M23" s="31">
        <v>6.7474400000000001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1460.25</v>
      </c>
      <c r="D24" s="36">
        <v>1463.3666666666668</v>
      </c>
      <c r="E24" s="36">
        <v>1447.0833333333335</v>
      </c>
      <c r="F24" s="36">
        <v>1433.9166666666667</v>
      </c>
      <c r="G24" s="36">
        <v>1417.6333333333334</v>
      </c>
      <c r="H24" s="36">
        <v>1476.5333333333335</v>
      </c>
      <c r="I24" s="36">
        <v>1492.8166666666668</v>
      </c>
      <c r="J24" s="36">
        <v>1505.9833333333336</v>
      </c>
      <c r="K24" s="31">
        <v>1479.65</v>
      </c>
      <c r="L24" s="31">
        <v>1450.2</v>
      </c>
      <c r="M24" s="31">
        <v>30.099309999999999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738.45</v>
      </c>
      <c r="D25" s="36">
        <v>734.41666666666663</v>
      </c>
      <c r="E25" s="36">
        <v>724.0333333333333</v>
      </c>
      <c r="F25" s="36">
        <v>709.61666666666667</v>
      </c>
      <c r="G25" s="36">
        <v>699.23333333333335</v>
      </c>
      <c r="H25" s="36">
        <v>748.83333333333326</v>
      </c>
      <c r="I25" s="36">
        <v>759.2166666666667</v>
      </c>
      <c r="J25" s="36">
        <v>773.63333333333321</v>
      </c>
      <c r="K25" s="31">
        <v>744.8</v>
      </c>
      <c r="L25" s="31">
        <v>720</v>
      </c>
      <c r="M25" s="31">
        <v>77.416539999999998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911.75</v>
      </c>
      <c r="D26" s="36">
        <v>915.1</v>
      </c>
      <c r="E26" s="36">
        <v>906.30000000000007</v>
      </c>
      <c r="F26" s="36">
        <v>900.85</v>
      </c>
      <c r="G26" s="36">
        <v>892.05000000000007</v>
      </c>
      <c r="H26" s="36">
        <v>920.55000000000007</v>
      </c>
      <c r="I26" s="36">
        <v>929.35</v>
      </c>
      <c r="J26" s="36">
        <v>934.80000000000007</v>
      </c>
      <c r="K26" s="31">
        <v>923.9</v>
      </c>
      <c r="L26" s="31">
        <v>909.65</v>
      </c>
      <c r="M26" s="31">
        <v>11.59403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336.65</v>
      </c>
      <c r="D27" s="36">
        <v>337.65000000000003</v>
      </c>
      <c r="E27" s="36">
        <v>335.00000000000006</v>
      </c>
      <c r="F27" s="36">
        <v>333.35</v>
      </c>
      <c r="G27" s="36">
        <v>330.70000000000005</v>
      </c>
      <c r="H27" s="36">
        <v>339.30000000000007</v>
      </c>
      <c r="I27" s="36">
        <v>341.95000000000005</v>
      </c>
      <c r="J27" s="36">
        <v>343.60000000000008</v>
      </c>
      <c r="K27" s="31">
        <v>340.3</v>
      </c>
      <c r="L27" s="31">
        <v>336</v>
      </c>
      <c r="M27" s="31">
        <v>9.2036300000000004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239.35</v>
      </c>
      <c r="D28" s="36">
        <v>238.40666666666667</v>
      </c>
      <c r="E28" s="36">
        <v>236.04333333333332</v>
      </c>
      <c r="F28" s="36">
        <v>232.73666666666665</v>
      </c>
      <c r="G28" s="36">
        <v>230.37333333333331</v>
      </c>
      <c r="H28" s="36">
        <v>241.71333333333334</v>
      </c>
      <c r="I28" s="36">
        <v>244.07666666666668</v>
      </c>
      <c r="J28" s="36">
        <v>247.38333333333335</v>
      </c>
      <c r="K28" s="31">
        <v>240.77</v>
      </c>
      <c r="L28" s="31">
        <v>235.1</v>
      </c>
      <c r="M28" s="31">
        <v>44.69059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318.55</v>
      </c>
      <c r="D29" s="36">
        <v>315.13333333333338</v>
      </c>
      <c r="E29" s="36">
        <v>310.46666666666675</v>
      </c>
      <c r="F29" s="36">
        <v>302.38333333333338</v>
      </c>
      <c r="G29" s="36">
        <v>297.71666666666675</v>
      </c>
      <c r="H29" s="36">
        <v>323.21666666666675</v>
      </c>
      <c r="I29" s="36">
        <v>327.88333333333338</v>
      </c>
      <c r="J29" s="36">
        <v>335.96666666666675</v>
      </c>
      <c r="K29" s="31">
        <v>319.8</v>
      </c>
      <c r="L29" s="31">
        <v>307.05</v>
      </c>
      <c r="M29" s="31">
        <v>47.67089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5005.75</v>
      </c>
      <c r="D30" s="36">
        <v>5029.8833333333332</v>
      </c>
      <c r="E30" s="36">
        <v>4949.8666666666668</v>
      </c>
      <c r="F30" s="36">
        <v>4893.9833333333336</v>
      </c>
      <c r="G30" s="36">
        <v>4813.9666666666672</v>
      </c>
      <c r="H30" s="36">
        <v>5085.7666666666664</v>
      </c>
      <c r="I30" s="36">
        <v>5165.7833333333328</v>
      </c>
      <c r="J30" s="36">
        <v>5221.6666666666661</v>
      </c>
      <c r="K30" s="31">
        <v>5109.8999999999996</v>
      </c>
      <c r="L30" s="31">
        <v>4974</v>
      </c>
      <c r="M30" s="31">
        <v>1.3479000000000001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657.75</v>
      </c>
      <c r="D31" s="36">
        <v>654.48333333333335</v>
      </c>
      <c r="E31" s="36">
        <v>646.51666666666665</v>
      </c>
      <c r="F31" s="36">
        <v>635.2833333333333</v>
      </c>
      <c r="G31" s="36">
        <v>627.31666666666661</v>
      </c>
      <c r="H31" s="36">
        <v>665.7166666666667</v>
      </c>
      <c r="I31" s="36">
        <v>673.68333333333339</v>
      </c>
      <c r="J31" s="36">
        <v>684.91666666666674</v>
      </c>
      <c r="K31" s="31">
        <v>662.45</v>
      </c>
      <c r="L31" s="31">
        <v>643.25</v>
      </c>
      <c r="M31" s="31">
        <v>21.511839999999999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6259.55</v>
      </c>
      <c r="D32" s="36">
        <v>6236.8999999999987</v>
      </c>
      <c r="E32" s="36">
        <v>6178.7999999999975</v>
      </c>
      <c r="F32" s="36">
        <v>6098.0499999999984</v>
      </c>
      <c r="G32" s="36">
        <v>6039.9499999999971</v>
      </c>
      <c r="H32" s="36">
        <v>6317.6499999999978</v>
      </c>
      <c r="I32" s="36">
        <v>6375.7499999999982</v>
      </c>
      <c r="J32" s="36">
        <v>6456.4999999999982</v>
      </c>
      <c r="K32" s="31">
        <v>6295</v>
      </c>
      <c r="L32" s="31">
        <v>6156.15</v>
      </c>
      <c r="M32" s="31">
        <v>3.57273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499.15</v>
      </c>
      <c r="D33" s="36">
        <v>496.18333333333334</v>
      </c>
      <c r="E33" s="36">
        <v>491.36666666666667</v>
      </c>
      <c r="F33" s="36">
        <v>483.58333333333331</v>
      </c>
      <c r="G33" s="36">
        <v>478.76666666666665</v>
      </c>
      <c r="H33" s="36">
        <v>503.9666666666667</v>
      </c>
      <c r="I33" s="36">
        <v>508.78333333333342</v>
      </c>
      <c r="J33" s="36">
        <v>516.56666666666672</v>
      </c>
      <c r="K33" s="31">
        <v>501</v>
      </c>
      <c r="L33" s="31">
        <v>488.4</v>
      </c>
      <c r="M33" s="31">
        <v>31.687480000000001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240.3</v>
      </c>
      <c r="D34" s="36">
        <v>237.64333333333335</v>
      </c>
      <c r="E34" s="36">
        <v>233.88666666666668</v>
      </c>
      <c r="F34" s="36">
        <v>227.47333333333333</v>
      </c>
      <c r="G34" s="36">
        <v>223.71666666666667</v>
      </c>
      <c r="H34" s="36">
        <v>244.0566666666667</v>
      </c>
      <c r="I34" s="36">
        <v>247.81333333333336</v>
      </c>
      <c r="J34" s="36">
        <v>254.22666666666672</v>
      </c>
      <c r="K34" s="31">
        <v>241.4</v>
      </c>
      <c r="L34" s="31">
        <v>231.23</v>
      </c>
      <c r="M34" s="31">
        <v>179.66888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2896.05</v>
      </c>
      <c r="D35" s="36">
        <v>2889.1333333333332</v>
      </c>
      <c r="E35" s="36">
        <v>2878.3166666666666</v>
      </c>
      <c r="F35" s="36">
        <v>2860.5833333333335</v>
      </c>
      <c r="G35" s="36">
        <v>2849.7666666666669</v>
      </c>
      <c r="H35" s="36">
        <v>2906.8666666666663</v>
      </c>
      <c r="I35" s="36">
        <v>2917.6833333333329</v>
      </c>
      <c r="J35" s="36">
        <v>2935.4166666666661</v>
      </c>
      <c r="K35" s="31">
        <v>2899.95</v>
      </c>
      <c r="L35" s="31">
        <v>2871.4</v>
      </c>
      <c r="M35" s="31">
        <v>8.9212500000000006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2384.4</v>
      </c>
      <c r="D36" s="36">
        <v>2340.3833333333332</v>
      </c>
      <c r="E36" s="36">
        <v>2287.3666666666663</v>
      </c>
      <c r="F36" s="36">
        <v>2190.333333333333</v>
      </c>
      <c r="G36" s="36">
        <v>2137.3166666666662</v>
      </c>
      <c r="H36" s="36">
        <v>2437.4166666666665</v>
      </c>
      <c r="I36" s="36">
        <v>2490.4333333333329</v>
      </c>
      <c r="J36" s="36">
        <v>2587.4666666666667</v>
      </c>
      <c r="K36" s="31">
        <v>2393.4</v>
      </c>
      <c r="L36" s="31">
        <v>2243.35</v>
      </c>
      <c r="M36" s="31">
        <v>21.015149999999998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1218.6500000000001</v>
      </c>
      <c r="D37" s="36">
        <v>1226.6000000000001</v>
      </c>
      <c r="E37" s="36">
        <v>1207.1000000000004</v>
      </c>
      <c r="F37" s="36">
        <v>1195.5500000000002</v>
      </c>
      <c r="G37" s="36">
        <v>1176.0500000000004</v>
      </c>
      <c r="H37" s="36">
        <v>1238.1500000000003</v>
      </c>
      <c r="I37" s="36">
        <v>1257.6499999999999</v>
      </c>
      <c r="J37" s="36">
        <v>1269.2000000000003</v>
      </c>
      <c r="K37" s="31">
        <v>1246.0999999999999</v>
      </c>
      <c r="L37" s="31">
        <v>1215.05</v>
      </c>
      <c r="M37" s="31">
        <v>16.236899999999999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4833.7</v>
      </c>
      <c r="D38" s="36">
        <v>4824.8500000000004</v>
      </c>
      <c r="E38" s="36">
        <v>4774.7000000000007</v>
      </c>
      <c r="F38" s="36">
        <v>4715.7000000000007</v>
      </c>
      <c r="G38" s="36">
        <v>4665.5500000000011</v>
      </c>
      <c r="H38" s="36">
        <v>4883.8500000000004</v>
      </c>
      <c r="I38" s="36">
        <v>4934</v>
      </c>
      <c r="J38" s="36">
        <v>4993</v>
      </c>
      <c r="K38" s="31">
        <v>4875</v>
      </c>
      <c r="L38" s="31">
        <v>4765.8500000000004</v>
      </c>
      <c r="M38" s="31">
        <v>3.5682399999999999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1228.0999999999999</v>
      </c>
      <c r="D39" s="36">
        <v>1229.6333333333332</v>
      </c>
      <c r="E39" s="36">
        <v>1223.5166666666664</v>
      </c>
      <c r="F39" s="36">
        <v>1218.9333333333332</v>
      </c>
      <c r="G39" s="36">
        <v>1212.8166666666664</v>
      </c>
      <c r="H39" s="36">
        <v>1234.2166666666665</v>
      </c>
      <c r="I39" s="36">
        <v>1240.3333333333333</v>
      </c>
      <c r="J39" s="36">
        <v>1244.9166666666665</v>
      </c>
      <c r="K39" s="31">
        <v>1235.75</v>
      </c>
      <c r="L39" s="31">
        <v>1225.05</v>
      </c>
      <c r="M39" s="31">
        <v>66.765299999999996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9745.25</v>
      </c>
      <c r="D40" s="36">
        <v>9671.5833333333339</v>
      </c>
      <c r="E40" s="36">
        <v>9584.2166666666672</v>
      </c>
      <c r="F40" s="36">
        <v>9423.1833333333325</v>
      </c>
      <c r="G40" s="36">
        <v>9335.8166666666657</v>
      </c>
      <c r="H40" s="36">
        <v>9832.6166666666686</v>
      </c>
      <c r="I40" s="36">
        <v>9919.9833333333336</v>
      </c>
      <c r="J40" s="36">
        <v>10081.01666666667</v>
      </c>
      <c r="K40" s="31">
        <v>9758.9500000000007</v>
      </c>
      <c r="L40" s="31">
        <v>9510.5499999999993</v>
      </c>
      <c r="M40" s="31">
        <v>2.8375400000000002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7081.85</v>
      </c>
      <c r="D41" s="36">
        <v>7069.7833333333328</v>
      </c>
      <c r="E41" s="36">
        <v>7032.6166666666659</v>
      </c>
      <c r="F41" s="36">
        <v>6983.3833333333332</v>
      </c>
      <c r="G41" s="36">
        <v>6946.2166666666662</v>
      </c>
      <c r="H41" s="36">
        <v>7119.0166666666655</v>
      </c>
      <c r="I41" s="36">
        <v>7156.1833333333334</v>
      </c>
      <c r="J41" s="36">
        <v>7205.4166666666652</v>
      </c>
      <c r="K41" s="31">
        <v>7106.95</v>
      </c>
      <c r="L41" s="31">
        <v>7020.55</v>
      </c>
      <c r="M41" s="31">
        <v>6.3565399999999999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1587.65</v>
      </c>
      <c r="D42" s="36">
        <v>1579.5</v>
      </c>
      <c r="E42" s="36">
        <v>1569.15</v>
      </c>
      <c r="F42" s="36">
        <v>1550.65</v>
      </c>
      <c r="G42" s="36">
        <v>1540.3000000000002</v>
      </c>
      <c r="H42" s="36">
        <v>1598</v>
      </c>
      <c r="I42" s="36">
        <v>1608.35</v>
      </c>
      <c r="J42" s="36">
        <v>1626.85</v>
      </c>
      <c r="K42" s="31">
        <v>1589.85</v>
      </c>
      <c r="L42" s="31">
        <v>1561</v>
      </c>
      <c r="M42" s="31">
        <v>8.2274999999999991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8724.7999999999993</v>
      </c>
      <c r="D43" s="36">
        <v>8664.0500000000011</v>
      </c>
      <c r="E43" s="36">
        <v>8335.2500000000018</v>
      </c>
      <c r="F43" s="36">
        <v>7945.7000000000007</v>
      </c>
      <c r="G43" s="36">
        <v>7616.9000000000015</v>
      </c>
      <c r="H43" s="36">
        <v>9053.6000000000022</v>
      </c>
      <c r="I43" s="36">
        <v>9382.4000000000015</v>
      </c>
      <c r="J43" s="36">
        <v>9771.9500000000025</v>
      </c>
      <c r="K43" s="31">
        <v>8992.85</v>
      </c>
      <c r="L43" s="31">
        <v>8274.5</v>
      </c>
      <c r="M43" s="31">
        <v>4.6447500000000002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3223</v>
      </c>
      <c r="D44" s="36">
        <v>3208.0333333333333</v>
      </c>
      <c r="E44" s="36">
        <v>3177.0666666666666</v>
      </c>
      <c r="F44" s="36">
        <v>3131.1333333333332</v>
      </c>
      <c r="G44" s="36">
        <v>3100.1666666666665</v>
      </c>
      <c r="H44" s="36">
        <v>3253.9666666666667</v>
      </c>
      <c r="I44" s="36">
        <v>3284.9333333333329</v>
      </c>
      <c r="J44" s="36">
        <v>3330.8666666666668</v>
      </c>
      <c r="K44" s="31">
        <v>3239</v>
      </c>
      <c r="L44" s="31">
        <v>3162.1</v>
      </c>
      <c r="M44" s="31">
        <v>2.1089199999999999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207.94</v>
      </c>
      <c r="D45" s="36">
        <v>207.28</v>
      </c>
      <c r="E45" s="36">
        <v>205.27</v>
      </c>
      <c r="F45" s="36">
        <v>202.60000000000002</v>
      </c>
      <c r="G45" s="36">
        <v>200.59000000000003</v>
      </c>
      <c r="H45" s="36">
        <v>209.95</v>
      </c>
      <c r="I45" s="36">
        <v>211.95999999999998</v>
      </c>
      <c r="J45" s="36">
        <v>214.62999999999997</v>
      </c>
      <c r="K45" s="31">
        <v>209.29</v>
      </c>
      <c r="L45" s="31">
        <v>204.61</v>
      </c>
      <c r="M45" s="31">
        <v>84.503349999999998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280.60000000000002</v>
      </c>
      <c r="D46" s="36">
        <v>278.73333333333335</v>
      </c>
      <c r="E46" s="36">
        <v>275.36666666666667</v>
      </c>
      <c r="F46" s="36">
        <v>270.13333333333333</v>
      </c>
      <c r="G46" s="36">
        <v>266.76666666666665</v>
      </c>
      <c r="H46" s="36">
        <v>283.9666666666667</v>
      </c>
      <c r="I46" s="36">
        <v>287.33333333333337</v>
      </c>
      <c r="J46" s="36">
        <v>292.56666666666672</v>
      </c>
      <c r="K46" s="31">
        <v>282.10000000000002</v>
      </c>
      <c r="L46" s="31">
        <v>273.5</v>
      </c>
      <c r="M46" s="31">
        <v>177.78426999999999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120.51</v>
      </c>
      <c r="D47" s="36">
        <v>120.44333333333334</v>
      </c>
      <c r="E47" s="36">
        <v>119.43666666666668</v>
      </c>
      <c r="F47" s="36">
        <v>118.36333333333334</v>
      </c>
      <c r="G47" s="36">
        <v>117.35666666666668</v>
      </c>
      <c r="H47" s="36">
        <v>121.51666666666668</v>
      </c>
      <c r="I47" s="36">
        <v>122.52333333333334</v>
      </c>
      <c r="J47" s="36">
        <v>123.59666666666668</v>
      </c>
      <c r="K47" s="31">
        <v>121.45</v>
      </c>
      <c r="L47" s="31">
        <v>119.37</v>
      </c>
      <c r="M47" s="31">
        <v>102.17149000000001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1454.85</v>
      </c>
      <c r="D48" s="36">
        <v>1456.4833333333333</v>
      </c>
      <c r="E48" s="36">
        <v>1446.4666666666667</v>
      </c>
      <c r="F48" s="36">
        <v>1438.0833333333333</v>
      </c>
      <c r="G48" s="36">
        <v>1428.0666666666666</v>
      </c>
      <c r="H48" s="36">
        <v>1464.8666666666668</v>
      </c>
      <c r="I48" s="36">
        <v>1474.8833333333337</v>
      </c>
      <c r="J48" s="36">
        <v>1483.2666666666669</v>
      </c>
      <c r="K48" s="31">
        <v>1466.5</v>
      </c>
      <c r="L48" s="31">
        <v>1448.1</v>
      </c>
      <c r="M48" s="31">
        <v>2.45296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502.8</v>
      </c>
      <c r="D49" s="36">
        <v>501.34999999999997</v>
      </c>
      <c r="E49" s="36">
        <v>497.74999999999994</v>
      </c>
      <c r="F49" s="36">
        <v>492.7</v>
      </c>
      <c r="G49" s="36">
        <v>489.09999999999997</v>
      </c>
      <c r="H49" s="36">
        <v>506.39999999999992</v>
      </c>
      <c r="I49" s="36">
        <v>509.99999999999994</v>
      </c>
      <c r="J49" s="36">
        <v>515.04999999999995</v>
      </c>
      <c r="K49" s="31">
        <v>504.95</v>
      </c>
      <c r="L49" s="31">
        <v>496.3</v>
      </c>
      <c r="M49" s="31">
        <v>9.8276800000000009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1553</v>
      </c>
      <c r="D50" s="36">
        <v>1538</v>
      </c>
      <c r="E50" s="36">
        <v>1511</v>
      </c>
      <c r="F50" s="36">
        <v>1469</v>
      </c>
      <c r="G50" s="36">
        <v>1442</v>
      </c>
      <c r="H50" s="36">
        <v>1580</v>
      </c>
      <c r="I50" s="36">
        <v>1607</v>
      </c>
      <c r="J50" s="36">
        <v>1649</v>
      </c>
      <c r="K50" s="31">
        <v>1565</v>
      </c>
      <c r="L50" s="31">
        <v>1496</v>
      </c>
      <c r="M50" s="31">
        <v>16.276489999999999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309.75</v>
      </c>
      <c r="D51" s="36">
        <v>306.36666666666662</v>
      </c>
      <c r="E51" s="36">
        <v>300.83333333333326</v>
      </c>
      <c r="F51" s="36">
        <v>291.91666666666663</v>
      </c>
      <c r="G51" s="36">
        <v>286.38333333333327</v>
      </c>
      <c r="H51" s="36">
        <v>315.28333333333325</v>
      </c>
      <c r="I51" s="36">
        <v>320.81666666666666</v>
      </c>
      <c r="J51" s="36">
        <v>329.73333333333323</v>
      </c>
      <c r="K51" s="31">
        <v>311.89999999999998</v>
      </c>
      <c r="L51" s="31">
        <v>297.45</v>
      </c>
      <c r="M51" s="31">
        <v>391.39609000000002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1743.1</v>
      </c>
      <c r="D52" s="36">
        <v>1751.1333333333332</v>
      </c>
      <c r="E52" s="36">
        <v>1725.9666666666665</v>
      </c>
      <c r="F52" s="36">
        <v>1708.8333333333333</v>
      </c>
      <c r="G52" s="36">
        <v>1683.6666666666665</v>
      </c>
      <c r="H52" s="36">
        <v>1768.2666666666664</v>
      </c>
      <c r="I52" s="36">
        <v>1793.4333333333334</v>
      </c>
      <c r="J52" s="36">
        <v>1810.5666666666664</v>
      </c>
      <c r="K52" s="31">
        <v>1776.3</v>
      </c>
      <c r="L52" s="31">
        <v>1734</v>
      </c>
      <c r="M52" s="31">
        <v>14.891260000000001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294.7</v>
      </c>
      <c r="D53" s="36">
        <v>293.68333333333334</v>
      </c>
      <c r="E53" s="36">
        <v>289.51666666666665</v>
      </c>
      <c r="F53" s="36">
        <v>284.33333333333331</v>
      </c>
      <c r="G53" s="36">
        <v>280.16666666666663</v>
      </c>
      <c r="H53" s="36">
        <v>298.86666666666667</v>
      </c>
      <c r="I53" s="36">
        <v>303.0333333333333</v>
      </c>
      <c r="J53" s="36">
        <v>308.2166666666667</v>
      </c>
      <c r="K53" s="31">
        <v>297.85000000000002</v>
      </c>
      <c r="L53" s="31">
        <v>288.5</v>
      </c>
      <c r="M53" s="31">
        <v>151.82677000000001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305.25</v>
      </c>
      <c r="D54" s="36">
        <v>306.08333333333331</v>
      </c>
      <c r="E54" s="36">
        <v>302.46666666666664</v>
      </c>
      <c r="F54" s="36">
        <v>299.68333333333334</v>
      </c>
      <c r="G54" s="36">
        <v>296.06666666666666</v>
      </c>
      <c r="H54" s="36">
        <v>308.86666666666662</v>
      </c>
      <c r="I54" s="36">
        <v>312.48333333333329</v>
      </c>
      <c r="J54" s="36">
        <v>315.26666666666659</v>
      </c>
      <c r="K54" s="31">
        <v>309.7</v>
      </c>
      <c r="L54" s="31">
        <v>303.3</v>
      </c>
      <c r="M54" s="31">
        <v>75.572969999999998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1419.8</v>
      </c>
      <c r="D55" s="36">
        <v>1410.9833333333333</v>
      </c>
      <c r="E55" s="36">
        <v>1398.1666666666667</v>
      </c>
      <c r="F55" s="36">
        <v>1376.5333333333333</v>
      </c>
      <c r="G55" s="36">
        <v>1363.7166666666667</v>
      </c>
      <c r="H55" s="36">
        <v>1432.6166666666668</v>
      </c>
      <c r="I55" s="36">
        <v>1445.4333333333334</v>
      </c>
      <c r="J55" s="36">
        <v>1467.0666666666668</v>
      </c>
      <c r="K55" s="31">
        <v>1423.8</v>
      </c>
      <c r="L55" s="31">
        <v>1389.35</v>
      </c>
      <c r="M55" s="31">
        <v>61.958309999999997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342.2</v>
      </c>
      <c r="D56" s="36">
        <v>341.5333333333333</v>
      </c>
      <c r="E56" s="36">
        <v>337.66666666666663</v>
      </c>
      <c r="F56" s="36">
        <v>333.13333333333333</v>
      </c>
      <c r="G56" s="36">
        <v>329.26666666666665</v>
      </c>
      <c r="H56" s="36">
        <v>346.06666666666661</v>
      </c>
      <c r="I56" s="36">
        <v>349.93333333333328</v>
      </c>
      <c r="J56" s="36">
        <v>354.46666666666658</v>
      </c>
      <c r="K56" s="31">
        <v>345.4</v>
      </c>
      <c r="L56" s="31">
        <v>337</v>
      </c>
      <c r="M56" s="31">
        <v>44.608730000000001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33015.5</v>
      </c>
      <c r="D57" s="36">
        <v>32770.166666666664</v>
      </c>
      <c r="E57" s="36">
        <v>32445.333333333328</v>
      </c>
      <c r="F57" s="36">
        <v>31875.166666666664</v>
      </c>
      <c r="G57" s="36">
        <v>31550.333333333328</v>
      </c>
      <c r="H57" s="36">
        <v>33340.333333333328</v>
      </c>
      <c r="I57" s="36">
        <v>33665.166666666657</v>
      </c>
      <c r="J57" s="36">
        <v>34235.333333333328</v>
      </c>
      <c r="K57" s="31">
        <v>33095</v>
      </c>
      <c r="L57" s="31">
        <v>32200</v>
      </c>
      <c r="M57" s="31">
        <v>0.27729999999999999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5297.75</v>
      </c>
      <c r="D58" s="36">
        <v>5292.583333333333</v>
      </c>
      <c r="E58" s="36">
        <v>5255.1666666666661</v>
      </c>
      <c r="F58" s="36">
        <v>5212.583333333333</v>
      </c>
      <c r="G58" s="36">
        <v>5175.1666666666661</v>
      </c>
      <c r="H58" s="36">
        <v>5335.1666666666661</v>
      </c>
      <c r="I58" s="36">
        <v>5372.5833333333321</v>
      </c>
      <c r="J58" s="36">
        <v>5415.1666666666661</v>
      </c>
      <c r="K58" s="31">
        <v>5330</v>
      </c>
      <c r="L58" s="31">
        <v>5250</v>
      </c>
      <c r="M58" s="31">
        <v>4.6338499999999998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701.75</v>
      </c>
      <c r="D59" s="36">
        <v>702.81666666666661</v>
      </c>
      <c r="E59" s="36">
        <v>670.63333333333321</v>
      </c>
      <c r="F59" s="36">
        <v>639.51666666666665</v>
      </c>
      <c r="G59" s="36">
        <v>607.33333333333326</v>
      </c>
      <c r="H59" s="36">
        <v>733.93333333333317</v>
      </c>
      <c r="I59" s="36">
        <v>766.11666666666656</v>
      </c>
      <c r="J59" s="36">
        <v>797.23333333333312</v>
      </c>
      <c r="K59" s="31">
        <v>735</v>
      </c>
      <c r="L59" s="31">
        <v>671.7</v>
      </c>
      <c r="M59" s="31">
        <v>71.580759999999998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118.27</v>
      </c>
      <c r="D60" s="36">
        <v>118.68333333333332</v>
      </c>
      <c r="E60" s="36">
        <v>115.79666666666665</v>
      </c>
      <c r="F60" s="36">
        <v>113.32333333333332</v>
      </c>
      <c r="G60" s="36">
        <v>110.43666666666665</v>
      </c>
      <c r="H60" s="36">
        <v>121.15666666666665</v>
      </c>
      <c r="I60" s="36">
        <v>124.04333333333334</v>
      </c>
      <c r="J60" s="36">
        <v>126.51666666666665</v>
      </c>
      <c r="K60" s="31">
        <v>121.57</v>
      </c>
      <c r="L60" s="31">
        <v>116.21</v>
      </c>
      <c r="M60" s="31">
        <v>442.30331000000001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1434.75</v>
      </c>
      <c r="D61" s="36">
        <v>1420.9166666666667</v>
      </c>
      <c r="E61" s="36">
        <v>1400.1833333333334</v>
      </c>
      <c r="F61" s="36">
        <v>1365.6166666666666</v>
      </c>
      <c r="G61" s="36">
        <v>1344.8833333333332</v>
      </c>
      <c r="H61" s="36">
        <v>1455.4833333333336</v>
      </c>
      <c r="I61" s="36">
        <v>1476.2166666666667</v>
      </c>
      <c r="J61" s="36">
        <v>1510.7833333333338</v>
      </c>
      <c r="K61" s="31">
        <v>1441.65</v>
      </c>
      <c r="L61" s="31">
        <v>1386.35</v>
      </c>
      <c r="M61" s="31">
        <v>9.2519600000000004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1504.4</v>
      </c>
      <c r="D62" s="36">
        <v>1509.1499999999999</v>
      </c>
      <c r="E62" s="36">
        <v>1490.2999999999997</v>
      </c>
      <c r="F62" s="36">
        <v>1476.1999999999998</v>
      </c>
      <c r="G62" s="36">
        <v>1457.3499999999997</v>
      </c>
      <c r="H62" s="36">
        <v>1523.2499999999998</v>
      </c>
      <c r="I62" s="36">
        <v>1542.0999999999997</v>
      </c>
      <c r="J62" s="36">
        <v>1556.1999999999998</v>
      </c>
      <c r="K62" s="31">
        <v>1528</v>
      </c>
      <c r="L62" s="31">
        <v>1495.05</v>
      </c>
      <c r="M62" s="31">
        <v>12.835290000000001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473.7</v>
      </c>
      <c r="D63" s="36">
        <v>475.25</v>
      </c>
      <c r="E63" s="36">
        <v>470.45</v>
      </c>
      <c r="F63" s="36">
        <v>467.2</v>
      </c>
      <c r="G63" s="36">
        <v>462.4</v>
      </c>
      <c r="H63" s="36">
        <v>478.5</v>
      </c>
      <c r="I63" s="36">
        <v>483.29999999999995</v>
      </c>
      <c r="J63" s="36">
        <v>486.55</v>
      </c>
      <c r="K63" s="31">
        <v>480.05</v>
      </c>
      <c r="L63" s="31">
        <v>472</v>
      </c>
      <c r="M63" s="31">
        <v>111.24175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5351.65</v>
      </c>
      <c r="D64" s="36">
        <v>5373.1833333333334</v>
      </c>
      <c r="E64" s="36">
        <v>5311.9666666666672</v>
      </c>
      <c r="F64" s="36">
        <v>5272.2833333333338</v>
      </c>
      <c r="G64" s="36">
        <v>5211.0666666666675</v>
      </c>
      <c r="H64" s="36">
        <v>5412.8666666666668</v>
      </c>
      <c r="I64" s="36">
        <v>5474.0833333333321</v>
      </c>
      <c r="J64" s="36">
        <v>5513.7666666666664</v>
      </c>
      <c r="K64" s="31">
        <v>5434.4</v>
      </c>
      <c r="L64" s="31">
        <v>5333.5</v>
      </c>
      <c r="M64" s="31">
        <v>3.6074299999999999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2832.75</v>
      </c>
      <c r="D65" s="36">
        <v>2832.4833333333336</v>
      </c>
      <c r="E65" s="36">
        <v>2815.2666666666673</v>
      </c>
      <c r="F65" s="36">
        <v>2797.7833333333338</v>
      </c>
      <c r="G65" s="36">
        <v>2780.5666666666675</v>
      </c>
      <c r="H65" s="36">
        <v>2849.9666666666672</v>
      </c>
      <c r="I65" s="36">
        <v>2867.1833333333334</v>
      </c>
      <c r="J65" s="36">
        <v>2884.666666666667</v>
      </c>
      <c r="K65" s="31">
        <v>2849.7</v>
      </c>
      <c r="L65" s="31">
        <v>2815</v>
      </c>
      <c r="M65" s="31">
        <v>3.1625299999999998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1049.3499999999999</v>
      </c>
      <c r="D66" s="36">
        <v>1056.75</v>
      </c>
      <c r="E66" s="36">
        <v>1032</v>
      </c>
      <c r="F66" s="36">
        <v>1014.6500000000001</v>
      </c>
      <c r="G66" s="36">
        <v>989.90000000000009</v>
      </c>
      <c r="H66" s="36">
        <v>1074.0999999999999</v>
      </c>
      <c r="I66" s="36">
        <v>1098.8499999999999</v>
      </c>
      <c r="J66" s="36">
        <v>1116.1999999999998</v>
      </c>
      <c r="K66" s="31">
        <v>1081.5</v>
      </c>
      <c r="L66" s="31">
        <v>1039.4000000000001</v>
      </c>
      <c r="M66" s="31">
        <v>51.760509999999996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1531.85</v>
      </c>
      <c r="D67" s="36">
        <v>1525.7166666666665</v>
      </c>
      <c r="E67" s="36">
        <v>1499.4833333333329</v>
      </c>
      <c r="F67" s="36">
        <v>1467.1166666666663</v>
      </c>
      <c r="G67" s="36">
        <v>1440.8833333333328</v>
      </c>
      <c r="H67" s="36">
        <v>1558.083333333333</v>
      </c>
      <c r="I67" s="36">
        <v>1584.3166666666666</v>
      </c>
      <c r="J67" s="36">
        <v>1616.6833333333332</v>
      </c>
      <c r="K67" s="31">
        <v>1551.95</v>
      </c>
      <c r="L67" s="31">
        <v>1493.35</v>
      </c>
      <c r="M67" s="31">
        <v>8.0415299999999998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431.05</v>
      </c>
      <c r="D68" s="36">
        <v>426.34999999999997</v>
      </c>
      <c r="E68" s="36">
        <v>419.19999999999993</v>
      </c>
      <c r="F68" s="36">
        <v>407.34999999999997</v>
      </c>
      <c r="G68" s="36">
        <v>400.19999999999993</v>
      </c>
      <c r="H68" s="36">
        <v>438.19999999999993</v>
      </c>
      <c r="I68" s="36">
        <v>445.34999999999991</v>
      </c>
      <c r="J68" s="36">
        <v>457.19999999999993</v>
      </c>
      <c r="K68" s="31">
        <v>433.5</v>
      </c>
      <c r="L68" s="31">
        <v>414.5</v>
      </c>
      <c r="M68" s="31">
        <v>30.725359999999998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4042.5</v>
      </c>
      <c r="D69" s="36">
        <v>3985.9333333333329</v>
      </c>
      <c r="E69" s="36">
        <v>3871.8666666666659</v>
      </c>
      <c r="F69" s="36">
        <v>3701.2333333333331</v>
      </c>
      <c r="G69" s="36">
        <v>3587.1666666666661</v>
      </c>
      <c r="H69" s="36">
        <v>4156.5666666666657</v>
      </c>
      <c r="I69" s="36">
        <v>4270.6333333333323</v>
      </c>
      <c r="J69" s="36">
        <v>4441.2666666666655</v>
      </c>
      <c r="K69" s="31">
        <v>4100</v>
      </c>
      <c r="L69" s="31">
        <v>3815.3</v>
      </c>
      <c r="M69" s="31">
        <v>20.429320000000001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840.45</v>
      </c>
      <c r="D70" s="36">
        <v>841.15</v>
      </c>
      <c r="E70" s="36">
        <v>832.8</v>
      </c>
      <c r="F70" s="36">
        <v>825.15</v>
      </c>
      <c r="G70" s="36">
        <v>816.8</v>
      </c>
      <c r="H70" s="36">
        <v>848.8</v>
      </c>
      <c r="I70" s="36">
        <v>857.15000000000009</v>
      </c>
      <c r="J70" s="36">
        <v>864.8</v>
      </c>
      <c r="K70" s="31">
        <v>849.5</v>
      </c>
      <c r="L70" s="31">
        <v>833.5</v>
      </c>
      <c r="M70" s="31">
        <v>40.540320000000001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599.75</v>
      </c>
      <c r="D71" s="36">
        <v>597.01666666666677</v>
      </c>
      <c r="E71" s="36">
        <v>591.58333333333348</v>
      </c>
      <c r="F71" s="36">
        <v>583.41666666666674</v>
      </c>
      <c r="G71" s="36">
        <v>577.98333333333346</v>
      </c>
      <c r="H71" s="36">
        <v>605.18333333333351</v>
      </c>
      <c r="I71" s="36">
        <v>610.61666666666667</v>
      </c>
      <c r="J71" s="36">
        <v>618.78333333333353</v>
      </c>
      <c r="K71" s="31">
        <v>602.45000000000005</v>
      </c>
      <c r="L71" s="31">
        <v>588.85</v>
      </c>
      <c r="M71" s="31">
        <v>17.741679999999999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1818.6</v>
      </c>
      <c r="D72" s="36">
        <v>1807.1333333333332</v>
      </c>
      <c r="E72" s="36">
        <v>1789.5166666666664</v>
      </c>
      <c r="F72" s="36">
        <v>1760.4333333333332</v>
      </c>
      <c r="G72" s="36">
        <v>1742.8166666666664</v>
      </c>
      <c r="H72" s="36">
        <v>1836.2166666666665</v>
      </c>
      <c r="I72" s="36">
        <v>1853.8333333333333</v>
      </c>
      <c r="J72" s="36">
        <v>1882.9166666666665</v>
      </c>
      <c r="K72" s="31">
        <v>1824.75</v>
      </c>
      <c r="L72" s="31">
        <v>1778.05</v>
      </c>
      <c r="M72" s="31">
        <v>6.0424699999999998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2509</v>
      </c>
      <c r="D73" s="36">
        <v>2512.6666666666665</v>
      </c>
      <c r="E73" s="36">
        <v>2481.333333333333</v>
      </c>
      <c r="F73" s="36">
        <v>2453.6666666666665</v>
      </c>
      <c r="G73" s="36">
        <v>2422.333333333333</v>
      </c>
      <c r="H73" s="36">
        <v>2540.333333333333</v>
      </c>
      <c r="I73" s="36">
        <v>2571.6666666666661</v>
      </c>
      <c r="J73" s="36">
        <v>2599.333333333333</v>
      </c>
      <c r="K73" s="31">
        <v>2544</v>
      </c>
      <c r="L73" s="31">
        <v>2485</v>
      </c>
      <c r="M73" s="31">
        <v>2.14453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392.45</v>
      </c>
      <c r="D74" s="36">
        <v>393.18333333333339</v>
      </c>
      <c r="E74" s="36">
        <v>388.36666666666679</v>
      </c>
      <c r="F74" s="36">
        <v>384.28333333333342</v>
      </c>
      <c r="G74" s="36">
        <v>379.46666666666681</v>
      </c>
      <c r="H74" s="36">
        <v>397.26666666666677</v>
      </c>
      <c r="I74" s="36">
        <v>402.08333333333337</v>
      </c>
      <c r="J74" s="36">
        <v>406.16666666666674</v>
      </c>
      <c r="K74" s="31">
        <v>398</v>
      </c>
      <c r="L74" s="31">
        <v>389.1</v>
      </c>
      <c r="M74" s="31">
        <v>13.956810000000001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170.07</v>
      </c>
      <c r="D75" s="36">
        <v>169.72333333333333</v>
      </c>
      <c r="E75" s="36">
        <v>168.24666666666667</v>
      </c>
      <c r="F75" s="36">
        <v>166.42333333333335</v>
      </c>
      <c r="G75" s="36">
        <v>164.94666666666669</v>
      </c>
      <c r="H75" s="36">
        <v>171.54666666666665</v>
      </c>
      <c r="I75" s="36">
        <v>173.02333333333328</v>
      </c>
      <c r="J75" s="36">
        <v>174.84666666666664</v>
      </c>
      <c r="K75" s="31">
        <v>171.2</v>
      </c>
      <c r="L75" s="31">
        <v>167.9</v>
      </c>
      <c r="M75" s="31">
        <v>7.5081899999999999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4519.55</v>
      </c>
      <c r="D76" s="36">
        <v>4521.166666666667</v>
      </c>
      <c r="E76" s="36">
        <v>4486.8833333333341</v>
      </c>
      <c r="F76" s="36">
        <v>4454.2166666666672</v>
      </c>
      <c r="G76" s="36">
        <v>4419.9333333333343</v>
      </c>
      <c r="H76" s="36">
        <v>4553.8333333333339</v>
      </c>
      <c r="I76" s="36">
        <v>4588.1166666666668</v>
      </c>
      <c r="J76" s="36">
        <v>4620.7833333333338</v>
      </c>
      <c r="K76" s="31">
        <v>4555.45</v>
      </c>
      <c r="L76" s="31">
        <v>4488.5</v>
      </c>
      <c r="M76" s="31">
        <v>1.88506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11605.15</v>
      </c>
      <c r="D77" s="36">
        <v>11559.183333333332</v>
      </c>
      <c r="E77" s="36">
        <v>11458.816666666666</v>
      </c>
      <c r="F77" s="36">
        <v>11312.483333333334</v>
      </c>
      <c r="G77" s="36">
        <v>11212.116666666667</v>
      </c>
      <c r="H77" s="36">
        <v>11705.516666666665</v>
      </c>
      <c r="I77" s="36">
        <v>11805.88333333333</v>
      </c>
      <c r="J77" s="36">
        <v>11952.216666666664</v>
      </c>
      <c r="K77" s="31">
        <v>11659.55</v>
      </c>
      <c r="L77" s="31">
        <v>11412.85</v>
      </c>
      <c r="M77" s="31">
        <v>2.3660100000000002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2689.65</v>
      </c>
      <c r="D78" s="36">
        <v>2673.7333333333331</v>
      </c>
      <c r="E78" s="36">
        <v>2647.4666666666662</v>
      </c>
      <c r="F78" s="36">
        <v>2605.2833333333333</v>
      </c>
      <c r="G78" s="36">
        <v>2579.0166666666664</v>
      </c>
      <c r="H78" s="36">
        <v>2715.9166666666661</v>
      </c>
      <c r="I78" s="36">
        <v>2742.1833333333334</v>
      </c>
      <c r="J78" s="36">
        <v>2784.3666666666659</v>
      </c>
      <c r="K78" s="31">
        <v>2700</v>
      </c>
      <c r="L78" s="31">
        <v>2631.55</v>
      </c>
      <c r="M78" s="31">
        <v>1.35599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6054.95</v>
      </c>
      <c r="D79" s="36">
        <v>6042.6500000000005</v>
      </c>
      <c r="E79" s="36">
        <v>5985.3000000000011</v>
      </c>
      <c r="F79" s="36">
        <v>5915.6500000000005</v>
      </c>
      <c r="G79" s="36">
        <v>5858.3000000000011</v>
      </c>
      <c r="H79" s="36">
        <v>6112.3000000000011</v>
      </c>
      <c r="I79" s="36">
        <v>6169.6500000000015</v>
      </c>
      <c r="J79" s="36">
        <v>6239.3000000000011</v>
      </c>
      <c r="K79" s="31">
        <v>6100</v>
      </c>
      <c r="L79" s="31">
        <v>5973</v>
      </c>
      <c r="M79" s="31">
        <v>3.24905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4870.8999999999996</v>
      </c>
      <c r="D80" s="36">
        <v>4851.2666666666664</v>
      </c>
      <c r="E80" s="36">
        <v>4813.833333333333</v>
      </c>
      <c r="F80" s="36">
        <v>4756.7666666666664</v>
      </c>
      <c r="G80" s="36">
        <v>4719.333333333333</v>
      </c>
      <c r="H80" s="36">
        <v>4908.333333333333</v>
      </c>
      <c r="I80" s="36">
        <v>4945.7666666666673</v>
      </c>
      <c r="J80" s="36">
        <v>5002.833333333333</v>
      </c>
      <c r="K80" s="31">
        <v>4888.7</v>
      </c>
      <c r="L80" s="31">
        <v>4794.2</v>
      </c>
      <c r="M80" s="31">
        <v>3.0247299999999999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4249.6499999999996</v>
      </c>
      <c r="D81" s="36">
        <v>4283.0666666666666</v>
      </c>
      <c r="E81" s="36">
        <v>4209.6333333333332</v>
      </c>
      <c r="F81" s="36">
        <v>4169.6166666666668</v>
      </c>
      <c r="G81" s="36">
        <v>4096.1833333333334</v>
      </c>
      <c r="H81" s="36">
        <v>4323.083333333333</v>
      </c>
      <c r="I81" s="36">
        <v>4396.5166666666655</v>
      </c>
      <c r="J81" s="36">
        <v>4436.5333333333328</v>
      </c>
      <c r="K81" s="31">
        <v>4356.5</v>
      </c>
      <c r="L81" s="31">
        <v>4243.05</v>
      </c>
      <c r="M81" s="31">
        <v>2.1512699999999998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176.48</v>
      </c>
      <c r="D82" s="36">
        <v>175.49333333333334</v>
      </c>
      <c r="E82" s="36">
        <v>172.73666666666668</v>
      </c>
      <c r="F82" s="36">
        <v>168.99333333333334</v>
      </c>
      <c r="G82" s="36">
        <v>166.23666666666668</v>
      </c>
      <c r="H82" s="36">
        <v>179.23666666666668</v>
      </c>
      <c r="I82" s="36">
        <v>181.99333333333334</v>
      </c>
      <c r="J82" s="36">
        <v>185.73666666666668</v>
      </c>
      <c r="K82" s="31">
        <v>178.25</v>
      </c>
      <c r="L82" s="31">
        <v>171.75</v>
      </c>
      <c r="M82" s="31">
        <v>93.443759999999997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175.84</v>
      </c>
      <c r="D83" s="36">
        <v>174.99</v>
      </c>
      <c r="E83" s="36">
        <v>172.98000000000002</v>
      </c>
      <c r="F83" s="36">
        <v>170.12</v>
      </c>
      <c r="G83" s="36">
        <v>168.11</v>
      </c>
      <c r="H83" s="36">
        <v>177.85000000000002</v>
      </c>
      <c r="I83" s="36">
        <v>179.86</v>
      </c>
      <c r="J83" s="36">
        <v>182.72000000000003</v>
      </c>
      <c r="K83" s="31">
        <v>177</v>
      </c>
      <c r="L83" s="31">
        <v>172.13</v>
      </c>
      <c r="M83" s="31">
        <v>163.60199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1021</v>
      </c>
      <c r="D84" s="36">
        <v>1048.6666666666667</v>
      </c>
      <c r="E84" s="36">
        <v>993.33333333333348</v>
      </c>
      <c r="F84" s="36">
        <v>965.66666666666674</v>
      </c>
      <c r="G84" s="36">
        <v>910.33333333333348</v>
      </c>
      <c r="H84" s="36">
        <v>1076.3333333333335</v>
      </c>
      <c r="I84" s="36">
        <v>1131.666666666667</v>
      </c>
      <c r="J84" s="36">
        <v>1159.3333333333335</v>
      </c>
      <c r="K84" s="31">
        <v>1104</v>
      </c>
      <c r="L84" s="31">
        <v>1021</v>
      </c>
      <c r="M84" s="31">
        <v>32.29907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485</v>
      </c>
      <c r="D85" s="36">
        <v>488.93333333333334</v>
      </c>
      <c r="E85" s="36">
        <v>478.06666666666666</v>
      </c>
      <c r="F85" s="36">
        <v>471.13333333333333</v>
      </c>
      <c r="G85" s="36">
        <v>460.26666666666665</v>
      </c>
      <c r="H85" s="36">
        <v>495.86666666666667</v>
      </c>
      <c r="I85" s="36">
        <v>506.73333333333335</v>
      </c>
      <c r="J85" s="36">
        <v>513.66666666666674</v>
      </c>
      <c r="K85" s="31">
        <v>499.8</v>
      </c>
      <c r="L85" s="31">
        <v>482</v>
      </c>
      <c r="M85" s="31">
        <v>15.295109999999999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212.65</v>
      </c>
      <c r="D86" s="36">
        <v>211.51</v>
      </c>
      <c r="E86" s="36">
        <v>209.68999999999997</v>
      </c>
      <c r="F86" s="36">
        <v>206.73</v>
      </c>
      <c r="G86" s="36">
        <v>204.90999999999997</v>
      </c>
      <c r="H86" s="36">
        <v>214.46999999999997</v>
      </c>
      <c r="I86" s="36">
        <v>216.29000000000002</v>
      </c>
      <c r="J86" s="36">
        <v>219.24999999999997</v>
      </c>
      <c r="K86" s="31">
        <v>213.33</v>
      </c>
      <c r="L86" s="31">
        <v>208.55</v>
      </c>
      <c r="M86" s="31">
        <v>232.93709000000001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1823.2</v>
      </c>
      <c r="D87" s="36">
        <v>1813.0333333333335</v>
      </c>
      <c r="E87" s="36">
        <v>1799.116666666667</v>
      </c>
      <c r="F87" s="36">
        <v>1775.0333333333335</v>
      </c>
      <c r="G87" s="36">
        <v>1761.116666666667</v>
      </c>
      <c r="H87" s="36">
        <v>1837.116666666667</v>
      </c>
      <c r="I87" s="36">
        <v>1851.0333333333335</v>
      </c>
      <c r="J87" s="36">
        <v>1875.116666666667</v>
      </c>
      <c r="K87" s="31">
        <v>1826.95</v>
      </c>
      <c r="L87" s="31">
        <v>1788.95</v>
      </c>
      <c r="M87" s="31">
        <v>3.90829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1380.8</v>
      </c>
      <c r="D88" s="36">
        <v>1362.4166666666667</v>
      </c>
      <c r="E88" s="36">
        <v>1337.7833333333335</v>
      </c>
      <c r="F88" s="36">
        <v>1294.7666666666669</v>
      </c>
      <c r="G88" s="36">
        <v>1270.1333333333337</v>
      </c>
      <c r="H88" s="36">
        <v>1405.4333333333334</v>
      </c>
      <c r="I88" s="36">
        <v>1430.0666666666666</v>
      </c>
      <c r="J88" s="36">
        <v>1473.0833333333333</v>
      </c>
      <c r="K88" s="31">
        <v>1387.05</v>
      </c>
      <c r="L88" s="31">
        <v>1319.4</v>
      </c>
      <c r="M88" s="31">
        <v>10.348940000000001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3111.25</v>
      </c>
      <c r="D89" s="36">
        <v>3063.4333333333329</v>
      </c>
      <c r="E89" s="36">
        <v>3004.3166666666657</v>
      </c>
      <c r="F89" s="36">
        <v>2897.3833333333328</v>
      </c>
      <c r="G89" s="36">
        <v>2838.2666666666655</v>
      </c>
      <c r="H89" s="36">
        <v>3170.3666666666659</v>
      </c>
      <c r="I89" s="36">
        <v>3229.4833333333336</v>
      </c>
      <c r="J89" s="36">
        <v>3336.4166666666661</v>
      </c>
      <c r="K89" s="31">
        <v>3122.55</v>
      </c>
      <c r="L89" s="31">
        <v>2956.5</v>
      </c>
      <c r="M89" s="31">
        <v>12.51005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2515.1</v>
      </c>
      <c r="D90" s="36">
        <v>2493.3166666666671</v>
      </c>
      <c r="E90" s="36">
        <v>2464.8833333333341</v>
      </c>
      <c r="F90" s="36">
        <v>2414.666666666667</v>
      </c>
      <c r="G90" s="36">
        <v>2386.233333333334</v>
      </c>
      <c r="H90" s="36">
        <v>2543.5333333333342</v>
      </c>
      <c r="I90" s="36">
        <v>2571.9666666666676</v>
      </c>
      <c r="J90" s="36">
        <v>2622.1833333333343</v>
      </c>
      <c r="K90" s="31">
        <v>2521.75</v>
      </c>
      <c r="L90" s="31">
        <v>2443.1</v>
      </c>
      <c r="M90" s="31">
        <v>7.24085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3305.2</v>
      </c>
      <c r="D91" s="36">
        <v>3320.4</v>
      </c>
      <c r="E91" s="36">
        <v>3265.8</v>
      </c>
      <c r="F91" s="36">
        <v>3226.4</v>
      </c>
      <c r="G91" s="36">
        <v>3171.8</v>
      </c>
      <c r="H91" s="36">
        <v>3359.8</v>
      </c>
      <c r="I91" s="36">
        <v>3414.3999999999996</v>
      </c>
      <c r="J91" s="36">
        <v>3453.8</v>
      </c>
      <c r="K91" s="31">
        <v>3375</v>
      </c>
      <c r="L91" s="31">
        <v>3281</v>
      </c>
      <c r="M91" s="31">
        <v>1.13941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607.79999999999995</v>
      </c>
      <c r="D92" s="36">
        <v>600.61666666666667</v>
      </c>
      <c r="E92" s="36">
        <v>587.63333333333333</v>
      </c>
      <c r="F92" s="36">
        <v>567.4666666666667</v>
      </c>
      <c r="G92" s="36">
        <v>554.48333333333335</v>
      </c>
      <c r="H92" s="36">
        <v>620.7833333333333</v>
      </c>
      <c r="I92" s="36">
        <v>633.76666666666665</v>
      </c>
      <c r="J92" s="36">
        <v>653.93333333333328</v>
      </c>
      <c r="K92" s="31">
        <v>613.6</v>
      </c>
      <c r="L92" s="31">
        <v>580.45000000000005</v>
      </c>
      <c r="M92" s="31">
        <v>21.6538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1440.85</v>
      </c>
      <c r="D93" s="36">
        <v>1437.1333333333332</v>
      </c>
      <c r="E93" s="36">
        <v>1430.3166666666664</v>
      </c>
      <c r="F93" s="36">
        <v>1419.7833333333331</v>
      </c>
      <c r="G93" s="36">
        <v>1412.9666666666662</v>
      </c>
      <c r="H93" s="36">
        <v>1447.6666666666665</v>
      </c>
      <c r="I93" s="36">
        <v>1454.4833333333331</v>
      </c>
      <c r="J93" s="36">
        <v>1465.0166666666667</v>
      </c>
      <c r="K93" s="31">
        <v>1443.95</v>
      </c>
      <c r="L93" s="31">
        <v>1426.6</v>
      </c>
      <c r="M93" s="31">
        <v>19.88692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3968.9</v>
      </c>
      <c r="D94" s="36">
        <v>3923.3166666666671</v>
      </c>
      <c r="E94" s="36">
        <v>3851.6333333333341</v>
      </c>
      <c r="F94" s="36">
        <v>3734.3666666666672</v>
      </c>
      <c r="G94" s="36">
        <v>3662.6833333333343</v>
      </c>
      <c r="H94" s="36">
        <v>4040.5833333333339</v>
      </c>
      <c r="I94" s="36">
        <v>4112.2666666666673</v>
      </c>
      <c r="J94" s="36">
        <v>4229.5333333333338</v>
      </c>
      <c r="K94" s="31">
        <v>3995</v>
      </c>
      <c r="L94" s="31">
        <v>3806.05</v>
      </c>
      <c r="M94" s="31">
        <v>5.8137800000000004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1672.4</v>
      </c>
      <c r="D95" s="36">
        <v>1664.4166666666667</v>
      </c>
      <c r="E95" s="36">
        <v>1653.7333333333336</v>
      </c>
      <c r="F95" s="36">
        <v>1635.0666666666668</v>
      </c>
      <c r="G95" s="36">
        <v>1624.3833333333337</v>
      </c>
      <c r="H95" s="36">
        <v>1683.0833333333335</v>
      </c>
      <c r="I95" s="36">
        <v>1693.7666666666664</v>
      </c>
      <c r="J95" s="36">
        <v>1712.4333333333334</v>
      </c>
      <c r="K95" s="31">
        <v>1675.1</v>
      </c>
      <c r="L95" s="31">
        <v>1645.75</v>
      </c>
      <c r="M95" s="31">
        <v>142.72497000000001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579.5</v>
      </c>
      <c r="D96" s="36">
        <v>579.19999999999993</v>
      </c>
      <c r="E96" s="36">
        <v>575.94999999999982</v>
      </c>
      <c r="F96" s="36">
        <v>572.39999999999986</v>
      </c>
      <c r="G96" s="36">
        <v>569.14999999999975</v>
      </c>
      <c r="H96" s="36">
        <v>582.74999999999989</v>
      </c>
      <c r="I96" s="36">
        <v>586.00000000000011</v>
      </c>
      <c r="J96" s="36">
        <v>589.54999999999995</v>
      </c>
      <c r="K96" s="31">
        <v>582.45000000000005</v>
      </c>
      <c r="L96" s="31">
        <v>575.65</v>
      </c>
      <c r="M96" s="31">
        <v>32.263010000000001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1911.85</v>
      </c>
      <c r="D97" s="36">
        <v>1910.1166666666668</v>
      </c>
      <c r="E97" s="36">
        <v>1885.2333333333336</v>
      </c>
      <c r="F97" s="36">
        <v>1858.6166666666668</v>
      </c>
      <c r="G97" s="36">
        <v>1833.7333333333336</v>
      </c>
      <c r="H97" s="36">
        <v>1936.7333333333336</v>
      </c>
      <c r="I97" s="36">
        <v>1961.6166666666668</v>
      </c>
      <c r="J97" s="36">
        <v>1988.2333333333336</v>
      </c>
      <c r="K97" s="31">
        <v>1935</v>
      </c>
      <c r="L97" s="31">
        <v>1883.5</v>
      </c>
      <c r="M97" s="31">
        <v>24.85454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5524.45</v>
      </c>
      <c r="D98" s="36">
        <v>5482.8166666666666</v>
      </c>
      <c r="E98" s="36">
        <v>5431.6333333333332</v>
      </c>
      <c r="F98" s="36">
        <v>5338.8166666666666</v>
      </c>
      <c r="G98" s="36">
        <v>5287.6333333333332</v>
      </c>
      <c r="H98" s="36">
        <v>5575.6333333333332</v>
      </c>
      <c r="I98" s="36">
        <v>5626.8166666666657</v>
      </c>
      <c r="J98" s="36">
        <v>5719.6333333333332</v>
      </c>
      <c r="K98" s="31">
        <v>5534</v>
      </c>
      <c r="L98" s="31">
        <v>5390</v>
      </c>
      <c r="M98" s="31">
        <v>4.6498200000000001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685.25</v>
      </c>
      <c r="D99" s="36">
        <v>682.68333333333339</v>
      </c>
      <c r="E99" s="36">
        <v>677.66666666666674</v>
      </c>
      <c r="F99" s="36">
        <v>670.08333333333337</v>
      </c>
      <c r="G99" s="36">
        <v>665.06666666666672</v>
      </c>
      <c r="H99" s="36">
        <v>690.26666666666677</v>
      </c>
      <c r="I99" s="36">
        <v>695.28333333333342</v>
      </c>
      <c r="J99" s="36">
        <v>702.86666666666679</v>
      </c>
      <c r="K99" s="31">
        <v>687.7</v>
      </c>
      <c r="L99" s="31">
        <v>675.1</v>
      </c>
      <c r="M99" s="31">
        <v>80.145949999999999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5325.05</v>
      </c>
      <c r="D100" s="36">
        <v>5261.35</v>
      </c>
      <c r="E100" s="36">
        <v>5178.3000000000011</v>
      </c>
      <c r="F100" s="36">
        <v>5031.5500000000011</v>
      </c>
      <c r="G100" s="36">
        <v>4948.5000000000018</v>
      </c>
      <c r="H100" s="36">
        <v>5408.1</v>
      </c>
      <c r="I100" s="36">
        <v>5491.15</v>
      </c>
      <c r="J100" s="36">
        <v>5637.9</v>
      </c>
      <c r="K100" s="31">
        <v>5344.4</v>
      </c>
      <c r="L100" s="31">
        <v>5114.6000000000004</v>
      </c>
      <c r="M100" s="31">
        <v>36.990830000000003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337.95</v>
      </c>
      <c r="D101" s="36">
        <v>339.36666666666662</v>
      </c>
      <c r="E101" s="36">
        <v>333.88333333333321</v>
      </c>
      <c r="F101" s="36">
        <v>329.81666666666661</v>
      </c>
      <c r="G101" s="36">
        <v>324.3333333333332</v>
      </c>
      <c r="H101" s="36">
        <v>343.43333333333322</v>
      </c>
      <c r="I101" s="36">
        <v>348.91666666666669</v>
      </c>
      <c r="J101" s="36">
        <v>352.98333333333323</v>
      </c>
      <c r="K101" s="31">
        <v>344.85</v>
      </c>
      <c r="L101" s="31">
        <v>335.3</v>
      </c>
      <c r="M101" s="31">
        <v>80.840760000000003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2442.1999999999998</v>
      </c>
      <c r="D102" s="36">
        <v>2445.6999999999998</v>
      </c>
      <c r="E102" s="36">
        <v>2423.5499999999997</v>
      </c>
      <c r="F102" s="36">
        <v>2404.9</v>
      </c>
      <c r="G102" s="36">
        <v>2382.75</v>
      </c>
      <c r="H102" s="36">
        <v>2464.3499999999995</v>
      </c>
      <c r="I102" s="36">
        <v>2486.4999999999991</v>
      </c>
      <c r="J102" s="36">
        <v>2505.1499999999992</v>
      </c>
      <c r="K102" s="31">
        <v>2467.85</v>
      </c>
      <c r="L102" s="31">
        <v>2427.0500000000002</v>
      </c>
      <c r="M102" s="31">
        <v>19.455190000000002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1170.0999999999999</v>
      </c>
      <c r="D103" s="36">
        <v>1166.1333333333334</v>
      </c>
      <c r="E103" s="36">
        <v>1156.6166666666668</v>
      </c>
      <c r="F103" s="36">
        <v>1143.1333333333334</v>
      </c>
      <c r="G103" s="36">
        <v>1133.6166666666668</v>
      </c>
      <c r="H103" s="36">
        <v>1179.6166666666668</v>
      </c>
      <c r="I103" s="36">
        <v>1189.1333333333337</v>
      </c>
      <c r="J103" s="36">
        <v>1202.6166666666668</v>
      </c>
      <c r="K103" s="31">
        <v>1175.6500000000001</v>
      </c>
      <c r="L103" s="31">
        <v>1152.6500000000001</v>
      </c>
      <c r="M103" s="31">
        <v>122.10295000000001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1771.5</v>
      </c>
      <c r="D104" s="36">
        <v>1763.3999999999999</v>
      </c>
      <c r="E104" s="36">
        <v>1739.9499999999998</v>
      </c>
      <c r="F104" s="36">
        <v>1708.3999999999999</v>
      </c>
      <c r="G104" s="36">
        <v>1684.9499999999998</v>
      </c>
      <c r="H104" s="36">
        <v>1794.9499999999998</v>
      </c>
      <c r="I104" s="36">
        <v>1818.4</v>
      </c>
      <c r="J104" s="36">
        <v>1849.9499999999998</v>
      </c>
      <c r="K104" s="31">
        <v>1786.85</v>
      </c>
      <c r="L104" s="31">
        <v>1731.85</v>
      </c>
      <c r="M104" s="31">
        <v>8.9319299999999995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605.4</v>
      </c>
      <c r="D105" s="36">
        <v>603.4</v>
      </c>
      <c r="E105" s="36">
        <v>596.79999999999995</v>
      </c>
      <c r="F105" s="36">
        <v>588.19999999999993</v>
      </c>
      <c r="G105" s="36">
        <v>581.59999999999991</v>
      </c>
      <c r="H105" s="36">
        <v>612</v>
      </c>
      <c r="I105" s="36">
        <v>618.60000000000014</v>
      </c>
      <c r="J105" s="36">
        <v>627.20000000000005</v>
      </c>
      <c r="K105" s="31">
        <v>610</v>
      </c>
      <c r="L105" s="31">
        <v>594.79999999999995</v>
      </c>
      <c r="M105" s="31">
        <v>18.729980000000001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82.94</v>
      </c>
      <c r="D106" s="36">
        <v>82.779999999999987</v>
      </c>
      <c r="E106" s="36">
        <v>81.859999999999971</v>
      </c>
      <c r="F106" s="36">
        <v>80.779999999999987</v>
      </c>
      <c r="G106" s="36">
        <v>79.859999999999971</v>
      </c>
      <c r="H106" s="36">
        <v>83.859999999999971</v>
      </c>
      <c r="I106" s="36">
        <v>84.779999999999987</v>
      </c>
      <c r="J106" s="36">
        <v>85.859999999999971</v>
      </c>
      <c r="K106" s="31">
        <v>83.7</v>
      </c>
      <c r="L106" s="31">
        <v>81.7</v>
      </c>
      <c r="M106" s="31">
        <v>424.85773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423.3</v>
      </c>
      <c r="D107" s="36">
        <v>422.41666666666669</v>
      </c>
      <c r="E107" s="36">
        <v>420.88333333333338</v>
      </c>
      <c r="F107" s="36">
        <v>418.4666666666667</v>
      </c>
      <c r="G107" s="36">
        <v>416.93333333333339</v>
      </c>
      <c r="H107" s="36">
        <v>424.83333333333337</v>
      </c>
      <c r="I107" s="36">
        <v>426.36666666666667</v>
      </c>
      <c r="J107" s="36">
        <v>428.78333333333336</v>
      </c>
      <c r="K107" s="31">
        <v>423.95</v>
      </c>
      <c r="L107" s="31">
        <v>420</v>
      </c>
      <c r="M107" s="31">
        <v>93.62433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541.70000000000005</v>
      </c>
      <c r="D108" s="36">
        <v>541.73333333333335</v>
      </c>
      <c r="E108" s="36">
        <v>536.9666666666667</v>
      </c>
      <c r="F108" s="36">
        <v>532.23333333333335</v>
      </c>
      <c r="G108" s="36">
        <v>527.4666666666667</v>
      </c>
      <c r="H108" s="36">
        <v>546.4666666666667</v>
      </c>
      <c r="I108" s="36">
        <v>551.23333333333335</v>
      </c>
      <c r="J108" s="36">
        <v>555.9666666666667</v>
      </c>
      <c r="K108" s="31">
        <v>546.5</v>
      </c>
      <c r="L108" s="31">
        <v>537</v>
      </c>
      <c r="M108" s="31">
        <v>8.2599699999999991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648.15</v>
      </c>
      <c r="D109" s="36">
        <v>644.76666666666665</v>
      </c>
      <c r="E109" s="36">
        <v>634.83333333333326</v>
      </c>
      <c r="F109" s="36">
        <v>621.51666666666665</v>
      </c>
      <c r="G109" s="36">
        <v>611.58333333333326</v>
      </c>
      <c r="H109" s="36">
        <v>658.08333333333326</v>
      </c>
      <c r="I109" s="36">
        <v>668.01666666666665</v>
      </c>
      <c r="J109" s="36">
        <v>681.33333333333326</v>
      </c>
      <c r="K109" s="31">
        <v>654.70000000000005</v>
      </c>
      <c r="L109" s="31">
        <v>631.45000000000005</v>
      </c>
      <c r="M109" s="31">
        <v>80.607529999999997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166.3</v>
      </c>
      <c r="D110" s="36">
        <v>166.23333333333335</v>
      </c>
      <c r="E110" s="36">
        <v>164.7766666666667</v>
      </c>
      <c r="F110" s="36">
        <v>163.25333333333336</v>
      </c>
      <c r="G110" s="36">
        <v>161.79666666666671</v>
      </c>
      <c r="H110" s="36">
        <v>167.75666666666669</v>
      </c>
      <c r="I110" s="36">
        <v>169.21333333333334</v>
      </c>
      <c r="J110" s="36">
        <v>170.73666666666668</v>
      </c>
      <c r="K110" s="31">
        <v>167.69</v>
      </c>
      <c r="L110" s="31">
        <v>164.71</v>
      </c>
      <c r="M110" s="31">
        <v>134.45384000000001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1010.25</v>
      </c>
      <c r="D111" s="36">
        <v>1018.5999999999999</v>
      </c>
      <c r="E111" s="36">
        <v>999.24999999999977</v>
      </c>
      <c r="F111" s="36">
        <v>988.24999999999989</v>
      </c>
      <c r="G111" s="36">
        <v>968.89999999999975</v>
      </c>
      <c r="H111" s="36">
        <v>1029.5999999999999</v>
      </c>
      <c r="I111" s="36">
        <v>1048.9500000000003</v>
      </c>
      <c r="J111" s="36">
        <v>1059.9499999999998</v>
      </c>
      <c r="K111" s="31">
        <v>1037.95</v>
      </c>
      <c r="L111" s="31">
        <v>1007.6</v>
      </c>
      <c r="M111" s="31">
        <v>41.312260000000002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176.87</v>
      </c>
      <c r="D112" s="36">
        <v>177.39666666666668</v>
      </c>
      <c r="E112" s="36">
        <v>173.80333333333334</v>
      </c>
      <c r="F112" s="36">
        <v>170.73666666666668</v>
      </c>
      <c r="G112" s="36">
        <v>167.14333333333335</v>
      </c>
      <c r="H112" s="36">
        <v>180.46333333333334</v>
      </c>
      <c r="I112" s="36">
        <v>184.05666666666664</v>
      </c>
      <c r="J112" s="36">
        <v>187.12333333333333</v>
      </c>
      <c r="K112" s="31">
        <v>180.99</v>
      </c>
      <c r="L112" s="31">
        <v>174.33</v>
      </c>
      <c r="M112" s="31">
        <v>505.88328999999999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474.55</v>
      </c>
      <c r="D113" s="36">
        <v>474.85000000000008</v>
      </c>
      <c r="E113" s="36">
        <v>471.10000000000014</v>
      </c>
      <c r="F113" s="36">
        <v>467.65000000000003</v>
      </c>
      <c r="G113" s="36">
        <v>463.90000000000009</v>
      </c>
      <c r="H113" s="36">
        <v>478.30000000000018</v>
      </c>
      <c r="I113" s="36">
        <v>482.05000000000007</v>
      </c>
      <c r="J113" s="36">
        <v>485.50000000000023</v>
      </c>
      <c r="K113" s="31">
        <v>478.6</v>
      </c>
      <c r="L113" s="31">
        <v>471.4</v>
      </c>
      <c r="M113" s="31">
        <v>24.896470000000001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339.85</v>
      </c>
      <c r="D114" s="36">
        <v>337.56666666666666</v>
      </c>
      <c r="E114" s="36">
        <v>333.5333333333333</v>
      </c>
      <c r="F114" s="36">
        <v>327.21666666666664</v>
      </c>
      <c r="G114" s="36">
        <v>323.18333333333328</v>
      </c>
      <c r="H114" s="36">
        <v>343.88333333333333</v>
      </c>
      <c r="I114" s="36">
        <v>347.91666666666674</v>
      </c>
      <c r="J114" s="36">
        <v>354.23333333333335</v>
      </c>
      <c r="K114" s="31">
        <v>341.6</v>
      </c>
      <c r="L114" s="31">
        <v>331.25</v>
      </c>
      <c r="M114" s="31">
        <v>277.30484000000001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1490.4</v>
      </c>
      <c r="D115" s="36">
        <v>1492.5</v>
      </c>
      <c r="E115" s="36">
        <v>1476.1</v>
      </c>
      <c r="F115" s="36">
        <v>1461.8</v>
      </c>
      <c r="G115" s="36">
        <v>1445.3999999999999</v>
      </c>
      <c r="H115" s="36">
        <v>1506.8</v>
      </c>
      <c r="I115" s="36">
        <v>1523.2</v>
      </c>
      <c r="J115" s="36">
        <v>1537.5</v>
      </c>
      <c r="K115" s="31">
        <v>1508.9</v>
      </c>
      <c r="L115" s="31">
        <v>1478.2</v>
      </c>
      <c r="M115" s="31">
        <v>46.091369999999998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6594.1</v>
      </c>
      <c r="D116" s="36">
        <v>6499.2833333333328</v>
      </c>
      <c r="E116" s="36">
        <v>6388.5666666666657</v>
      </c>
      <c r="F116" s="36">
        <v>6183.0333333333328</v>
      </c>
      <c r="G116" s="36">
        <v>6072.3166666666657</v>
      </c>
      <c r="H116" s="36">
        <v>6704.8166666666657</v>
      </c>
      <c r="I116" s="36">
        <v>6815.5333333333328</v>
      </c>
      <c r="J116" s="36">
        <v>7021.0666666666657</v>
      </c>
      <c r="K116" s="31">
        <v>6610</v>
      </c>
      <c r="L116" s="31">
        <v>6293.75</v>
      </c>
      <c r="M116" s="31">
        <v>4.3402599999999998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1527.15</v>
      </c>
      <c r="D117" s="36">
        <v>1523.8833333333332</v>
      </c>
      <c r="E117" s="36">
        <v>1518.6666666666665</v>
      </c>
      <c r="F117" s="36">
        <v>1510.1833333333334</v>
      </c>
      <c r="G117" s="36">
        <v>1504.9666666666667</v>
      </c>
      <c r="H117" s="36">
        <v>1532.3666666666663</v>
      </c>
      <c r="I117" s="36">
        <v>1537.583333333333</v>
      </c>
      <c r="J117" s="36">
        <v>1546.0666666666662</v>
      </c>
      <c r="K117" s="31">
        <v>1529.1</v>
      </c>
      <c r="L117" s="31">
        <v>1515.4</v>
      </c>
      <c r="M117" s="31">
        <v>55.649889999999999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4315.6499999999996</v>
      </c>
      <c r="D118" s="36">
        <v>4309.0166666666664</v>
      </c>
      <c r="E118" s="36">
        <v>4271.3833333333332</v>
      </c>
      <c r="F118" s="36">
        <v>4227.1166666666668</v>
      </c>
      <c r="G118" s="36">
        <v>4189.4833333333336</v>
      </c>
      <c r="H118" s="36">
        <v>4353.2833333333328</v>
      </c>
      <c r="I118" s="36">
        <v>4390.9166666666661</v>
      </c>
      <c r="J118" s="36">
        <v>4435.1833333333325</v>
      </c>
      <c r="K118" s="31">
        <v>4346.6499999999996</v>
      </c>
      <c r="L118" s="31">
        <v>4264.75</v>
      </c>
      <c r="M118" s="31">
        <v>10.589259999999999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1125.4000000000001</v>
      </c>
      <c r="D119" s="36">
        <v>1130.2</v>
      </c>
      <c r="E119" s="36">
        <v>1118.4000000000001</v>
      </c>
      <c r="F119" s="36">
        <v>1111.4000000000001</v>
      </c>
      <c r="G119" s="36">
        <v>1099.6000000000001</v>
      </c>
      <c r="H119" s="36">
        <v>1137.2</v>
      </c>
      <c r="I119" s="36">
        <v>1148.9999999999998</v>
      </c>
      <c r="J119" s="36">
        <v>1156</v>
      </c>
      <c r="K119" s="31">
        <v>1142</v>
      </c>
      <c r="L119" s="31">
        <v>1123.2</v>
      </c>
      <c r="M119" s="31">
        <v>2.7869100000000002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747.1</v>
      </c>
      <c r="D120" s="36">
        <v>740.36666666666667</v>
      </c>
      <c r="E120" s="36">
        <v>730.73333333333335</v>
      </c>
      <c r="F120" s="36">
        <v>714.36666666666667</v>
      </c>
      <c r="G120" s="36">
        <v>704.73333333333335</v>
      </c>
      <c r="H120" s="36">
        <v>756.73333333333335</v>
      </c>
      <c r="I120" s="36">
        <v>766.36666666666679</v>
      </c>
      <c r="J120" s="36">
        <v>782.73333333333335</v>
      </c>
      <c r="K120" s="31">
        <v>750</v>
      </c>
      <c r="L120" s="31">
        <v>724</v>
      </c>
      <c r="M120" s="31">
        <v>44.067300000000003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935.35</v>
      </c>
      <c r="D121" s="36">
        <v>933</v>
      </c>
      <c r="E121" s="36">
        <v>924.35</v>
      </c>
      <c r="F121" s="36">
        <v>913.35</v>
      </c>
      <c r="G121" s="36">
        <v>904.7</v>
      </c>
      <c r="H121" s="36">
        <v>944</v>
      </c>
      <c r="I121" s="36">
        <v>952.65000000000009</v>
      </c>
      <c r="J121" s="36">
        <v>963.65</v>
      </c>
      <c r="K121" s="31">
        <v>941.65</v>
      </c>
      <c r="L121" s="31">
        <v>922</v>
      </c>
      <c r="M121" s="31">
        <v>18.578469999999999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1070.9000000000001</v>
      </c>
      <c r="D122" s="36">
        <v>1064.5</v>
      </c>
      <c r="E122" s="36">
        <v>1051.5</v>
      </c>
      <c r="F122" s="36">
        <v>1032.0999999999999</v>
      </c>
      <c r="G122" s="36">
        <v>1019.0999999999999</v>
      </c>
      <c r="H122" s="36">
        <v>1083.9000000000001</v>
      </c>
      <c r="I122" s="36">
        <v>1096.9000000000001</v>
      </c>
      <c r="J122" s="36">
        <v>1116.3000000000002</v>
      </c>
      <c r="K122" s="31">
        <v>1077.5</v>
      </c>
      <c r="L122" s="31">
        <v>1045.0999999999999</v>
      </c>
      <c r="M122" s="31">
        <v>33.748480000000001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569.6</v>
      </c>
      <c r="D123" s="36">
        <v>562.05000000000007</v>
      </c>
      <c r="E123" s="36">
        <v>549.70000000000016</v>
      </c>
      <c r="F123" s="36">
        <v>529.80000000000007</v>
      </c>
      <c r="G123" s="36">
        <v>517.45000000000016</v>
      </c>
      <c r="H123" s="36">
        <v>581.95000000000016</v>
      </c>
      <c r="I123" s="36">
        <v>594.30000000000007</v>
      </c>
      <c r="J123" s="36">
        <v>614.20000000000016</v>
      </c>
      <c r="K123" s="31">
        <v>574.4</v>
      </c>
      <c r="L123" s="31">
        <v>542.15</v>
      </c>
      <c r="M123" s="31">
        <v>73.724289999999996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1609.5</v>
      </c>
      <c r="D124" s="36">
        <v>1598.0333333333335</v>
      </c>
      <c r="E124" s="36">
        <v>1574.0666666666671</v>
      </c>
      <c r="F124" s="36">
        <v>1538.6333333333334</v>
      </c>
      <c r="G124" s="36">
        <v>1514.666666666667</v>
      </c>
      <c r="H124" s="36">
        <v>1633.4666666666672</v>
      </c>
      <c r="I124" s="36">
        <v>1657.4333333333338</v>
      </c>
      <c r="J124" s="36">
        <v>1692.8666666666672</v>
      </c>
      <c r="K124" s="31">
        <v>1622</v>
      </c>
      <c r="L124" s="31">
        <v>1562.6</v>
      </c>
      <c r="M124" s="31">
        <v>9.4634599999999995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1772.55</v>
      </c>
      <c r="D125" s="36">
        <v>1765.8333333333333</v>
      </c>
      <c r="E125" s="36">
        <v>1756.4666666666665</v>
      </c>
      <c r="F125" s="36">
        <v>1740.3833333333332</v>
      </c>
      <c r="G125" s="36">
        <v>1731.0166666666664</v>
      </c>
      <c r="H125" s="36">
        <v>1781.9166666666665</v>
      </c>
      <c r="I125" s="36">
        <v>1791.2833333333333</v>
      </c>
      <c r="J125" s="36">
        <v>1807.3666666666666</v>
      </c>
      <c r="K125" s="31">
        <v>1775.2</v>
      </c>
      <c r="L125" s="31">
        <v>1749.75</v>
      </c>
      <c r="M125" s="31">
        <v>42.288879999999999</v>
      </c>
      <c r="N125" s="1"/>
      <c r="O125" s="1"/>
    </row>
    <row r="126" spans="1:15" ht="12.75" customHeight="1">
      <c r="A126" s="51">
        <v>117</v>
      </c>
      <c r="B126" s="53" t="s">
        <v>846</v>
      </c>
      <c r="C126" s="31">
        <v>180.51</v>
      </c>
      <c r="D126" s="36">
        <v>180.67</v>
      </c>
      <c r="E126" s="36">
        <v>177.33999999999997</v>
      </c>
      <c r="F126" s="36">
        <v>174.17</v>
      </c>
      <c r="G126" s="36">
        <v>170.83999999999997</v>
      </c>
      <c r="H126" s="36">
        <v>183.83999999999997</v>
      </c>
      <c r="I126" s="36">
        <v>187.16999999999996</v>
      </c>
      <c r="J126" s="36">
        <v>190.33999999999997</v>
      </c>
      <c r="K126" s="31">
        <v>184</v>
      </c>
      <c r="L126" s="31">
        <v>177.5</v>
      </c>
      <c r="M126" s="31">
        <v>125.74066000000001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4824.3</v>
      </c>
      <c r="D127" s="36">
        <v>4837.083333333333</v>
      </c>
      <c r="E127" s="36">
        <v>4787.2666666666664</v>
      </c>
      <c r="F127" s="36">
        <v>4750.2333333333336</v>
      </c>
      <c r="G127" s="36">
        <v>4700.416666666667</v>
      </c>
      <c r="H127" s="36">
        <v>4874.1166666666659</v>
      </c>
      <c r="I127" s="36">
        <v>4923.9333333333334</v>
      </c>
      <c r="J127" s="36">
        <v>4960.9666666666653</v>
      </c>
      <c r="K127" s="31">
        <v>4886.8999999999996</v>
      </c>
      <c r="L127" s="31">
        <v>4800.05</v>
      </c>
      <c r="M127" s="31">
        <v>1.0907199999999999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733.9</v>
      </c>
      <c r="D128" s="36">
        <v>730.80000000000007</v>
      </c>
      <c r="E128" s="36">
        <v>724.85000000000014</v>
      </c>
      <c r="F128" s="36">
        <v>715.80000000000007</v>
      </c>
      <c r="G128" s="36">
        <v>709.85000000000014</v>
      </c>
      <c r="H128" s="36">
        <v>739.85000000000014</v>
      </c>
      <c r="I128" s="36">
        <v>745.80000000000018</v>
      </c>
      <c r="J128" s="36">
        <v>754.85000000000014</v>
      </c>
      <c r="K128" s="31">
        <v>736.75</v>
      </c>
      <c r="L128" s="31">
        <v>721.75</v>
      </c>
      <c r="M128" s="31">
        <v>24.943940000000001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5111.2</v>
      </c>
      <c r="D129" s="36">
        <v>5107.05</v>
      </c>
      <c r="E129" s="36">
        <v>5064.1500000000005</v>
      </c>
      <c r="F129" s="36">
        <v>5017.1000000000004</v>
      </c>
      <c r="G129" s="36">
        <v>4974.2000000000007</v>
      </c>
      <c r="H129" s="36">
        <v>5154.1000000000004</v>
      </c>
      <c r="I129" s="36">
        <v>5197</v>
      </c>
      <c r="J129" s="36">
        <v>5244.05</v>
      </c>
      <c r="K129" s="31">
        <v>5149.95</v>
      </c>
      <c r="L129" s="31">
        <v>5060</v>
      </c>
      <c r="M129" s="31">
        <v>2.5847699999999998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3531.6</v>
      </c>
      <c r="D130" s="36">
        <v>3534.5333333333333</v>
      </c>
      <c r="E130" s="36">
        <v>3502.0666666666666</v>
      </c>
      <c r="F130" s="36">
        <v>3472.5333333333333</v>
      </c>
      <c r="G130" s="36">
        <v>3440.0666666666666</v>
      </c>
      <c r="H130" s="36">
        <v>3564.0666666666666</v>
      </c>
      <c r="I130" s="36">
        <v>3596.5333333333328</v>
      </c>
      <c r="J130" s="36">
        <v>3626.0666666666666</v>
      </c>
      <c r="K130" s="31">
        <v>3567</v>
      </c>
      <c r="L130" s="31">
        <v>3505</v>
      </c>
      <c r="M130" s="31">
        <v>23.305589999999999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429.35</v>
      </c>
      <c r="D131" s="36">
        <v>427.91666666666669</v>
      </c>
      <c r="E131" s="36">
        <v>424.58333333333337</v>
      </c>
      <c r="F131" s="36">
        <v>419.81666666666666</v>
      </c>
      <c r="G131" s="36">
        <v>416.48333333333335</v>
      </c>
      <c r="H131" s="36">
        <v>432.68333333333339</v>
      </c>
      <c r="I131" s="36">
        <v>436.01666666666677</v>
      </c>
      <c r="J131" s="36">
        <v>440.78333333333342</v>
      </c>
      <c r="K131" s="31">
        <v>431.25</v>
      </c>
      <c r="L131" s="31">
        <v>423.15</v>
      </c>
      <c r="M131" s="31">
        <v>5.9355900000000004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1015.45</v>
      </c>
      <c r="D132" s="36">
        <v>1016.25</v>
      </c>
      <c r="E132" s="36">
        <v>1004.2</v>
      </c>
      <c r="F132" s="36">
        <v>992.95</v>
      </c>
      <c r="G132" s="36">
        <v>980.90000000000009</v>
      </c>
      <c r="H132" s="36">
        <v>1027.5</v>
      </c>
      <c r="I132" s="36">
        <v>1039.55</v>
      </c>
      <c r="J132" s="36">
        <v>1050.8</v>
      </c>
      <c r="K132" s="31">
        <v>1028.3</v>
      </c>
      <c r="L132" s="31">
        <v>1005</v>
      </c>
      <c r="M132" s="31">
        <v>15.21674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1566.75</v>
      </c>
      <c r="D133" s="36">
        <v>1572.8166666666666</v>
      </c>
      <c r="E133" s="36">
        <v>1555.6333333333332</v>
      </c>
      <c r="F133" s="36">
        <v>1544.5166666666667</v>
      </c>
      <c r="G133" s="36">
        <v>1527.3333333333333</v>
      </c>
      <c r="H133" s="36">
        <v>1583.9333333333332</v>
      </c>
      <c r="I133" s="36">
        <v>1601.1166666666666</v>
      </c>
      <c r="J133" s="36">
        <v>1612.2333333333331</v>
      </c>
      <c r="K133" s="31">
        <v>1590</v>
      </c>
      <c r="L133" s="31">
        <v>1561.7</v>
      </c>
      <c r="M133" s="31">
        <v>33.342939999999999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125245.3</v>
      </c>
      <c r="D134" s="36">
        <v>125363.23333333334</v>
      </c>
      <c r="E134" s="36">
        <v>124382.06666666668</v>
      </c>
      <c r="F134" s="36">
        <v>123518.83333333334</v>
      </c>
      <c r="G134" s="36">
        <v>122537.66666666669</v>
      </c>
      <c r="H134" s="36">
        <v>126226.46666666667</v>
      </c>
      <c r="I134" s="36">
        <v>127207.63333333333</v>
      </c>
      <c r="J134" s="36">
        <v>128070.86666666667</v>
      </c>
      <c r="K134" s="31">
        <v>126344.4</v>
      </c>
      <c r="L134" s="31">
        <v>124500</v>
      </c>
      <c r="M134" s="31">
        <v>9.0529999999999999E-2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1548.95</v>
      </c>
      <c r="D135" s="36">
        <v>1559.55</v>
      </c>
      <c r="E135" s="36">
        <v>1529.3999999999999</v>
      </c>
      <c r="F135" s="36">
        <v>1509.85</v>
      </c>
      <c r="G135" s="36">
        <v>1479.6999999999998</v>
      </c>
      <c r="H135" s="36">
        <v>1579.1</v>
      </c>
      <c r="I135" s="36">
        <v>1609.25</v>
      </c>
      <c r="J135" s="36">
        <v>1628.8</v>
      </c>
      <c r="K135" s="31">
        <v>1589.7</v>
      </c>
      <c r="L135" s="31">
        <v>1540</v>
      </c>
      <c r="M135" s="31">
        <v>16.023790000000002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305.35000000000002</v>
      </c>
      <c r="D136" s="36">
        <v>308.11666666666667</v>
      </c>
      <c r="E136" s="36">
        <v>299.88333333333333</v>
      </c>
      <c r="F136" s="36">
        <v>294.41666666666663</v>
      </c>
      <c r="G136" s="36">
        <v>286.18333333333328</v>
      </c>
      <c r="H136" s="36">
        <v>313.58333333333337</v>
      </c>
      <c r="I136" s="36">
        <v>321.81666666666672</v>
      </c>
      <c r="J136" s="36">
        <v>327.28333333333342</v>
      </c>
      <c r="K136" s="31">
        <v>316.35000000000002</v>
      </c>
      <c r="L136" s="31">
        <v>302.64999999999998</v>
      </c>
      <c r="M136" s="31">
        <v>110.86671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2915.8</v>
      </c>
      <c r="D137" s="36">
        <v>2884.2666666666664</v>
      </c>
      <c r="E137" s="36">
        <v>2844.583333333333</v>
      </c>
      <c r="F137" s="36">
        <v>2773.3666666666668</v>
      </c>
      <c r="G137" s="36">
        <v>2733.6833333333334</v>
      </c>
      <c r="H137" s="36">
        <v>2955.4833333333327</v>
      </c>
      <c r="I137" s="36">
        <v>2995.1666666666661</v>
      </c>
      <c r="J137" s="36">
        <v>3066.3833333333323</v>
      </c>
      <c r="K137" s="31">
        <v>2923.95</v>
      </c>
      <c r="L137" s="31">
        <v>2813.05</v>
      </c>
      <c r="M137" s="31">
        <v>26.99784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2165</v>
      </c>
      <c r="D138" s="36">
        <v>2171.4166666666665</v>
      </c>
      <c r="E138" s="36">
        <v>2154.333333333333</v>
      </c>
      <c r="F138" s="36">
        <v>2143.6666666666665</v>
      </c>
      <c r="G138" s="36">
        <v>2126.583333333333</v>
      </c>
      <c r="H138" s="36">
        <v>2182.083333333333</v>
      </c>
      <c r="I138" s="36">
        <v>2199.1666666666661</v>
      </c>
      <c r="J138" s="36">
        <v>2209.833333333333</v>
      </c>
      <c r="K138" s="31">
        <v>2188.5</v>
      </c>
      <c r="L138" s="31">
        <v>2160.75</v>
      </c>
      <c r="M138" s="31">
        <v>1.18798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623.04999999999995</v>
      </c>
      <c r="D139" s="36">
        <v>618</v>
      </c>
      <c r="E139" s="36">
        <v>612.04999999999995</v>
      </c>
      <c r="F139" s="36">
        <v>601.04999999999995</v>
      </c>
      <c r="G139" s="36">
        <v>595.09999999999991</v>
      </c>
      <c r="H139" s="36">
        <v>629</v>
      </c>
      <c r="I139" s="36">
        <v>634.95000000000005</v>
      </c>
      <c r="J139" s="36">
        <v>645.95000000000005</v>
      </c>
      <c r="K139" s="31">
        <v>623.95000000000005</v>
      </c>
      <c r="L139" s="31">
        <v>607</v>
      </c>
      <c r="M139" s="31">
        <v>16.267399999999999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12183.4</v>
      </c>
      <c r="D140" s="36">
        <v>12171.133333333333</v>
      </c>
      <c r="E140" s="36">
        <v>12053.266666666666</v>
      </c>
      <c r="F140" s="36">
        <v>11923.133333333333</v>
      </c>
      <c r="G140" s="36">
        <v>11805.266666666666</v>
      </c>
      <c r="H140" s="36">
        <v>12301.266666666666</v>
      </c>
      <c r="I140" s="36">
        <v>12419.133333333331</v>
      </c>
      <c r="J140" s="36">
        <v>12549.266666666666</v>
      </c>
      <c r="K140" s="31">
        <v>12289</v>
      </c>
      <c r="L140" s="31">
        <v>12041</v>
      </c>
      <c r="M140" s="31">
        <v>5.5086199999999996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988</v>
      </c>
      <c r="D141" s="36">
        <v>985.48333333333323</v>
      </c>
      <c r="E141" s="36">
        <v>978.06666666666649</v>
      </c>
      <c r="F141" s="36">
        <v>968.13333333333321</v>
      </c>
      <c r="G141" s="36">
        <v>960.71666666666647</v>
      </c>
      <c r="H141" s="36">
        <v>995.41666666666652</v>
      </c>
      <c r="I141" s="36">
        <v>1002.8333333333333</v>
      </c>
      <c r="J141" s="36">
        <v>1012.7666666666665</v>
      </c>
      <c r="K141" s="31">
        <v>992.9</v>
      </c>
      <c r="L141" s="31">
        <v>975.55</v>
      </c>
      <c r="M141" s="31">
        <v>8.1554500000000001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897.85</v>
      </c>
      <c r="D142" s="36">
        <v>904.38333333333333</v>
      </c>
      <c r="E142" s="36">
        <v>884.4666666666667</v>
      </c>
      <c r="F142" s="36">
        <v>871.08333333333337</v>
      </c>
      <c r="G142" s="36">
        <v>851.16666666666674</v>
      </c>
      <c r="H142" s="36">
        <v>917.76666666666665</v>
      </c>
      <c r="I142" s="36">
        <v>937.68333333333339</v>
      </c>
      <c r="J142" s="36">
        <v>951.06666666666661</v>
      </c>
      <c r="K142" s="31">
        <v>924.3</v>
      </c>
      <c r="L142" s="31">
        <v>891</v>
      </c>
      <c r="M142" s="31">
        <v>15.41108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3965.25</v>
      </c>
      <c r="D143" s="36">
        <v>3983.6833333333329</v>
      </c>
      <c r="E143" s="36">
        <v>3893.3666666666659</v>
      </c>
      <c r="F143" s="36">
        <v>3821.4833333333331</v>
      </c>
      <c r="G143" s="36">
        <v>3731.1666666666661</v>
      </c>
      <c r="H143" s="36">
        <v>4055.5666666666657</v>
      </c>
      <c r="I143" s="36">
        <v>4145.8833333333323</v>
      </c>
      <c r="J143" s="36">
        <v>4217.7666666666655</v>
      </c>
      <c r="K143" s="31">
        <v>4074</v>
      </c>
      <c r="L143" s="31">
        <v>3911.8</v>
      </c>
      <c r="M143" s="31">
        <v>33.276899999999998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76</v>
      </c>
      <c r="D144" s="36">
        <v>75.776666666666671</v>
      </c>
      <c r="E144" s="36">
        <v>75.123333333333335</v>
      </c>
      <c r="F144" s="36">
        <v>74.24666666666667</v>
      </c>
      <c r="G144" s="36">
        <v>73.593333333333334</v>
      </c>
      <c r="H144" s="36">
        <v>76.653333333333336</v>
      </c>
      <c r="I144" s="36">
        <v>77.306666666666672</v>
      </c>
      <c r="J144" s="36">
        <v>78.183333333333337</v>
      </c>
      <c r="K144" s="31">
        <v>76.430000000000007</v>
      </c>
      <c r="L144" s="31">
        <v>74.900000000000006</v>
      </c>
      <c r="M144" s="31">
        <v>97.054329999999993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2394.1999999999998</v>
      </c>
      <c r="D145" s="36">
        <v>2399.4333333333329</v>
      </c>
      <c r="E145" s="36">
        <v>2374.8666666666659</v>
      </c>
      <c r="F145" s="36">
        <v>2355.5333333333328</v>
      </c>
      <c r="G145" s="36">
        <v>2330.9666666666658</v>
      </c>
      <c r="H145" s="36">
        <v>2418.766666666666</v>
      </c>
      <c r="I145" s="36">
        <v>2443.3333333333326</v>
      </c>
      <c r="J145" s="36">
        <v>2462.6666666666661</v>
      </c>
      <c r="K145" s="31">
        <v>2424</v>
      </c>
      <c r="L145" s="31">
        <v>2380.1</v>
      </c>
      <c r="M145" s="31">
        <v>13.56536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1731.6</v>
      </c>
      <c r="D146" s="36">
        <v>1727.25</v>
      </c>
      <c r="E146" s="36">
        <v>1706.4</v>
      </c>
      <c r="F146" s="36">
        <v>1681.2</v>
      </c>
      <c r="G146" s="36">
        <v>1660.3500000000001</v>
      </c>
      <c r="H146" s="36">
        <v>1752.45</v>
      </c>
      <c r="I146" s="36">
        <v>1773.3</v>
      </c>
      <c r="J146" s="36">
        <v>1798.5</v>
      </c>
      <c r="K146" s="31">
        <v>1748.1</v>
      </c>
      <c r="L146" s="31">
        <v>1702.05</v>
      </c>
      <c r="M146" s="31">
        <v>5.7443200000000001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99.81</v>
      </c>
      <c r="D147" s="36">
        <v>100.17333333333333</v>
      </c>
      <c r="E147" s="36">
        <v>99.146666666666661</v>
      </c>
      <c r="F147" s="36">
        <v>98.483333333333334</v>
      </c>
      <c r="G147" s="36">
        <v>97.456666666666663</v>
      </c>
      <c r="H147" s="36">
        <v>100.83666666666666</v>
      </c>
      <c r="I147" s="36">
        <v>101.86333333333333</v>
      </c>
      <c r="J147" s="36">
        <v>102.52666666666666</v>
      </c>
      <c r="K147" s="31">
        <v>101.2</v>
      </c>
      <c r="L147" s="31">
        <v>99.51</v>
      </c>
      <c r="M147" s="31">
        <v>491.49212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264</v>
      </c>
      <c r="D148" s="36">
        <v>264.60000000000002</v>
      </c>
      <c r="E148" s="36">
        <v>261.50000000000006</v>
      </c>
      <c r="F148" s="36">
        <v>259.00000000000006</v>
      </c>
      <c r="G148" s="36">
        <v>255.90000000000009</v>
      </c>
      <c r="H148" s="36">
        <v>267.10000000000002</v>
      </c>
      <c r="I148" s="36">
        <v>270.19999999999993</v>
      </c>
      <c r="J148" s="36">
        <v>272.7</v>
      </c>
      <c r="K148" s="31">
        <v>267.7</v>
      </c>
      <c r="L148" s="31">
        <v>262.10000000000002</v>
      </c>
      <c r="M148" s="31">
        <v>65.77928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362.75</v>
      </c>
      <c r="D149" s="36">
        <v>360.98333333333335</v>
      </c>
      <c r="E149" s="36">
        <v>357.31666666666672</v>
      </c>
      <c r="F149" s="36">
        <v>351.88333333333338</v>
      </c>
      <c r="G149" s="36">
        <v>348.21666666666675</v>
      </c>
      <c r="H149" s="36">
        <v>366.41666666666669</v>
      </c>
      <c r="I149" s="36">
        <v>370.08333333333331</v>
      </c>
      <c r="J149" s="36">
        <v>375.51666666666665</v>
      </c>
      <c r="K149" s="31">
        <v>364.65</v>
      </c>
      <c r="L149" s="31">
        <v>355.55</v>
      </c>
      <c r="M149" s="31">
        <v>93.355980000000002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3657.75</v>
      </c>
      <c r="D150" s="36">
        <v>3663.2333333333336</v>
      </c>
      <c r="E150" s="36">
        <v>3606.666666666667</v>
      </c>
      <c r="F150" s="36">
        <v>3555.5833333333335</v>
      </c>
      <c r="G150" s="36">
        <v>3499.0166666666669</v>
      </c>
      <c r="H150" s="36">
        <v>3714.3166666666671</v>
      </c>
      <c r="I150" s="36">
        <v>3770.8833333333337</v>
      </c>
      <c r="J150" s="36">
        <v>3821.9666666666672</v>
      </c>
      <c r="K150" s="31">
        <v>3719.8</v>
      </c>
      <c r="L150" s="31">
        <v>3612.15</v>
      </c>
      <c r="M150" s="31">
        <v>1.28573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2530.0500000000002</v>
      </c>
      <c r="D151" s="36">
        <v>2515.5166666666669</v>
      </c>
      <c r="E151" s="36">
        <v>2499.0333333333338</v>
      </c>
      <c r="F151" s="36">
        <v>2468.0166666666669</v>
      </c>
      <c r="G151" s="36">
        <v>2451.5333333333338</v>
      </c>
      <c r="H151" s="36">
        <v>2546.5333333333338</v>
      </c>
      <c r="I151" s="36">
        <v>2563.0166666666664</v>
      </c>
      <c r="J151" s="36">
        <v>2594.0333333333338</v>
      </c>
      <c r="K151" s="31">
        <v>2532</v>
      </c>
      <c r="L151" s="31">
        <v>2484.5</v>
      </c>
      <c r="M151" s="31">
        <v>7.2420099999999996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1906.9</v>
      </c>
      <c r="D152" s="36">
        <v>1890.2</v>
      </c>
      <c r="E152" s="36">
        <v>1867.1000000000001</v>
      </c>
      <c r="F152" s="36">
        <v>1827.3000000000002</v>
      </c>
      <c r="G152" s="36">
        <v>1804.2000000000003</v>
      </c>
      <c r="H152" s="36">
        <v>1930</v>
      </c>
      <c r="I152" s="36">
        <v>1953.1</v>
      </c>
      <c r="J152" s="36">
        <v>1992.8999999999999</v>
      </c>
      <c r="K152" s="31">
        <v>1913.3</v>
      </c>
      <c r="L152" s="31">
        <v>1850.4</v>
      </c>
      <c r="M152" s="31">
        <v>10.49502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269.89999999999998</v>
      </c>
      <c r="D153" s="36">
        <v>269.25</v>
      </c>
      <c r="E153" s="36">
        <v>267.25</v>
      </c>
      <c r="F153" s="36">
        <v>264.60000000000002</v>
      </c>
      <c r="G153" s="36">
        <v>262.60000000000002</v>
      </c>
      <c r="H153" s="36">
        <v>271.89999999999998</v>
      </c>
      <c r="I153" s="36">
        <v>273.89999999999998</v>
      </c>
      <c r="J153" s="36">
        <v>276.54999999999995</v>
      </c>
      <c r="K153" s="31">
        <v>271.25</v>
      </c>
      <c r="L153" s="31">
        <v>266.60000000000002</v>
      </c>
      <c r="M153" s="31">
        <v>72.82347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699.05</v>
      </c>
      <c r="D154" s="36">
        <v>701.35</v>
      </c>
      <c r="E154" s="36">
        <v>690.75</v>
      </c>
      <c r="F154" s="36">
        <v>682.44999999999993</v>
      </c>
      <c r="G154" s="36">
        <v>671.84999999999991</v>
      </c>
      <c r="H154" s="36">
        <v>709.65000000000009</v>
      </c>
      <c r="I154" s="36">
        <v>720.25000000000023</v>
      </c>
      <c r="J154" s="36">
        <v>728.55000000000018</v>
      </c>
      <c r="K154" s="31">
        <v>711.95</v>
      </c>
      <c r="L154" s="31">
        <v>693.05</v>
      </c>
      <c r="M154" s="31">
        <v>33.522590000000001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410.7</v>
      </c>
      <c r="D155" s="36">
        <v>411.2833333333333</v>
      </c>
      <c r="E155" s="36">
        <v>405.46666666666658</v>
      </c>
      <c r="F155" s="36">
        <v>400.23333333333329</v>
      </c>
      <c r="G155" s="36">
        <v>394.41666666666657</v>
      </c>
      <c r="H155" s="36">
        <v>416.51666666666659</v>
      </c>
      <c r="I155" s="36">
        <v>422.33333333333331</v>
      </c>
      <c r="J155" s="36">
        <v>427.56666666666661</v>
      </c>
      <c r="K155" s="31">
        <v>417.1</v>
      </c>
      <c r="L155" s="31">
        <v>406.05</v>
      </c>
      <c r="M155" s="31">
        <v>22.902629999999998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1285.05</v>
      </c>
      <c r="D156" s="36">
        <v>1300.1666666666667</v>
      </c>
      <c r="E156" s="36">
        <v>1257.9333333333334</v>
      </c>
      <c r="F156" s="36">
        <v>1230.8166666666666</v>
      </c>
      <c r="G156" s="36">
        <v>1188.5833333333333</v>
      </c>
      <c r="H156" s="36">
        <v>1327.2833333333335</v>
      </c>
      <c r="I156" s="36">
        <v>1369.5166666666667</v>
      </c>
      <c r="J156" s="36">
        <v>1396.6333333333337</v>
      </c>
      <c r="K156" s="31">
        <v>1342.4</v>
      </c>
      <c r="L156" s="31">
        <v>1273.05</v>
      </c>
      <c r="M156" s="31">
        <v>9.5514200000000002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3803.1</v>
      </c>
      <c r="D157" s="36">
        <v>3771.0166666666664</v>
      </c>
      <c r="E157" s="36">
        <v>3717.0333333333328</v>
      </c>
      <c r="F157" s="36">
        <v>3630.9666666666662</v>
      </c>
      <c r="G157" s="36">
        <v>3576.9833333333327</v>
      </c>
      <c r="H157" s="36">
        <v>3857.083333333333</v>
      </c>
      <c r="I157" s="36">
        <v>3911.0666666666666</v>
      </c>
      <c r="J157" s="36">
        <v>3997.1333333333332</v>
      </c>
      <c r="K157" s="31">
        <v>3825</v>
      </c>
      <c r="L157" s="31">
        <v>3684.95</v>
      </c>
      <c r="M157" s="31">
        <v>4.9133800000000001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40307.449999999997</v>
      </c>
      <c r="D158" s="36">
        <v>40032.15</v>
      </c>
      <c r="E158" s="36">
        <v>39565.300000000003</v>
      </c>
      <c r="F158" s="36">
        <v>38823.15</v>
      </c>
      <c r="G158" s="36">
        <v>38356.300000000003</v>
      </c>
      <c r="H158" s="36">
        <v>40774.300000000003</v>
      </c>
      <c r="I158" s="36">
        <v>41241.149999999994</v>
      </c>
      <c r="J158" s="36">
        <v>41983.3</v>
      </c>
      <c r="K158" s="31">
        <v>40499</v>
      </c>
      <c r="L158" s="31">
        <v>39290</v>
      </c>
      <c r="M158" s="31">
        <v>0.46367000000000003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1459.9</v>
      </c>
      <c r="D159" s="36">
        <v>1459.6333333333332</v>
      </c>
      <c r="E159" s="36">
        <v>1450.2666666666664</v>
      </c>
      <c r="F159" s="36">
        <v>1440.6333333333332</v>
      </c>
      <c r="G159" s="36">
        <v>1431.2666666666664</v>
      </c>
      <c r="H159" s="36">
        <v>1469.2666666666664</v>
      </c>
      <c r="I159" s="36">
        <v>1478.6333333333332</v>
      </c>
      <c r="J159" s="36">
        <v>1488.2666666666664</v>
      </c>
      <c r="K159" s="31">
        <v>1469</v>
      </c>
      <c r="L159" s="31">
        <v>1450</v>
      </c>
      <c r="M159" s="31">
        <v>1.34154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3968.1</v>
      </c>
      <c r="D160" s="36">
        <v>3964.0833333333335</v>
      </c>
      <c r="E160" s="36">
        <v>3896.9666666666672</v>
      </c>
      <c r="F160" s="36">
        <v>3825.8333333333335</v>
      </c>
      <c r="G160" s="36">
        <v>3758.7166666666672</v>
      </c>
      <c r="H160" s="36">
        <v>4035.2166666666672</v>
      </c>
      <c r="I160" s="36">
        <v>4102.333333333333</v>
      </c>
      <c r="J160" s="36">
        <v>4173.4666666666672</v>
      </c>
      <c r="K160" s="31">
        <v>4031.2</v>
      </c>
      <c r="L160" s="31">
        <v>3892.95</v>
      </c>
      <c r="M160" s="31">
        <v>6.5035999999999996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324.3</v>
      </c>
      <c r="D161" s="36">
        <v>323.55</v>
      </c>
      <c r="E161" s="36">
        <v>318.10000000000002</v>
      </c>
      <c r="F161" s="36">
        <v>311.90000000000003</v>
      </c>
      <c r="G161" s="36">
        <v>306.45000000000005</v>
      </c>
      <c r="H161" s="36">
        <v>329.75</v>
      </c>
      <c r="I161" s="36">
        <v>335.19999999999993</v>
      </c>
      <c r="J161" s="36">
        <v>341.4</v>
      </c>
      <c r="K161" s="31">
        <v>329</v>
      </c>
      <c r="L161" s="31">
        <v>317.35000000000002</v>
      </c>
      <c r="M161" s="31">
        <v>72.091920000000002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3107.1</v>
      </c>
      <c r="D162" s="36">
        <v>3115.5333333333333</v>
      </c>
      <c r="E162" s="36">
        <v>3091.5666666666666</v>
      </c>
      <c r="F162" s="36">
        <v>3076.0333333333333</v>
      </c>
      <c r="G162" s="36">
        <v>3052.0666666666666</v>
      </c>
      <c r="H162" s="36">
        <v>3131.0666666666666</v>
      </c>
      <c r="I162" s="36">
        <v>3155.0333333333328</v>
      </c>
      <c r="J162" s="36">
        <v>3170.5666666666666</v>
      </c>
      <c r="K162" s="31">
        <v>3139.5</v>
      </c>
      <c r="L162" s="31">
        <v>3100</v>
      </c>
      <c r="M162" s="31">
        <v>2.6950400000000001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869.4</v>
      </c>
      <c r="D163" s="36">
        <v>874.76666666666677</v>
      </c>
      <c r="E163" s="36">
        <v>862.63333333333355</v>
      </c>
      <c r="F163" s="36">
        <v>855.86666666666679</v>
      </c>
      <c r="G163" s="36">
        <v>843.73333333333358</v>
      </c>
      <c r="H163" s="36">
        <v>881.53333333333353</v>
      </c>
      <c r="I163" s="36">
        <v>893.66666666666674</v>
      </c>
      <c r="J163" s="36">
        <v>900.43333333333351</v>
      </c>
      <c r="K163" s="31">
        <v>886.9</v>
      </c>
      <c r="L163" s="31">
        <v>868</v>
      </c>
      <c r="M163" s="31">
        <v>13.22481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7260.6</v>
      </c>
      <c r="D164" s="36">
        <v>7179.6333333333341</v>
      </c>
      <c r="E164" s="36">
        <v>7065.9666666666681</v>
      </c>
      <c r="F164" s="36">
        <v>6871.3333333333339</v>
      </c>
      <c r="G164" s="36">
        <v>6757.6666666666679</v>
      </c>
      <c r="H164" s="36">
        <v>7374.2666666666682</v>
      </c>
      <c r="I164" s="36">
        <v>7487.9333333333343</v>
      </c>
      <c r="J164" s="36">
        <v>7682.5666666666684</v>
      </c>
      <c r="K164" s="31">
        <v>7293.3</v>
      </c>
      <c r="L164" s="31">
        <v>6985</v>
      </c>
      <c r="M164" s="31">
        <v>6.31243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417.25</v>
      </c>
      <c r="D165" s="36">
        <v>417.51666666666665</v>
      </c>
      <c r="E165" s="36">
        <v>411.7833333333333</v>
      </c>
      <c r="F165" s="36">
        <v>406.31666666666666</v>
      </c>
      <c r="G165" s="36">
        <v>400.58333333333331</v>
      </c>
      <c r="H165" s="36">
        <v>422.98333333333329</v>
      </c>
      <c r="I165" s="36">
        <v>428.71666666666664</v>
      </c>
      <c r="J165" s="36">
        <v>434.18333333333328</v>
      </c>
      <c r="K165" s="31">
        <v>423.25</v>
      </c>
      <c r="L165" s="31">
        <v>412.05</v>
      </c>
      <c r="M165" s="31">
        <v>15.326599999999999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487.75</v>
      </c>
      <c r="D166" s="36">
        <v>483.26666666666671</v>
      </c>
      <c r="E166" s="36">
        <v>477.08333333333343</v>
      </c>
      <c r="F166" s="36">
        <v>466.41666666666674</v>
      </c>
      <c r="G166" s="36">
        <v>460.23333333333346</v>
      </c>
      <c r="H166" s="36">
        <v>493.93333333333339</v>
      </c>
      <c r="I166" s="36">
        <v>500.11666666666667</v>
      </c>
      <c r="J166" s="36">
        <v>510.78333333333336</v>
      </c>
      <c r="K166" s="31">
        <v>489.45</v>
      </c>
      <c r="L166" s="31">
        <v>472.6</v>
      </c>
      <c r="M166" s="31">
        <v>147.49233000000001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332.95</v>
      </c>
      <c r="D167" s="36">
        <v>329.83333333333331</v>
      </c>
      <c r="E167" s="36">
        <v>325.66666666666663</v>
      </c>
      <c r="F167" s="36">
        <v>318.38333333333333</v>
      </c>
      <c r="G167" s="36">
        <v>314.21666666666664</v>
      </c>
      <c r="H167" s="36">
        <v>337.11666666666662</v>
      </c>
      <c r="I167" s="36">
        <v>341.28333333333325</v>
      </c>
      <c r="J167" s="36">
        <v>348.56666666666661</v>
      </c>
      <c r="K167" s="31">
        <v>334</v>
      </c>
      <c r="L167" s="31">
        <v>322.55</v>
      </c>
      <c r="M167" s="31">
        <v>180.44356999999999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2056.8000000000002</v>
      </c>
      <c r="D168" s="36">
        <v>2024.8000000000002</v>
      </c>
      <c r="E168" s="36">
        <v>1974.8000000000002</v>
      </c>
      <c r="F168" s="36">
        <v>1892.8</v>
      </c>
      <c r="G168" s="36">
        <v>1842.8</v>
      </c>
      <c r="H168" s="36">
        <v>2106.8000000000002</v>
      </c>
      <c r="I168" s="36">
        <v>2156.8000000000002</v>
      </c>
      <c r="J168" s="36">
        <v>2238.8000000000006</v>
      </c>
      <c r="K168" s="31">
        <v>2074.8000000000002</v>
      </c>
      <c r="L168" s="31">
        <v>1942.8</v>
      </c>
      <c r="M168" s="31">
        <v>19.307379999999998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16085.75</v>
      </c>
      <c r="D169" s="36">
        <v>16195.15</v>
      </c>
      <c r="E169" s="36">
        <v>15925.599999999999</v>
      </c>
      <c r="F169" s="36">
        <v>15765.449999999999</v>
      </c>
      <c r="G169" s="36">
        <v>15495.899999999998</v>
      </c>
      <c r="H169" s="36">
        <v>16355.3</v>
      </c>
      <c r="I169" s="36">
        <v>16624.849999999999</v>
      </c>
      <c r="J169" s="36">
        <v>16785</v>
      </c>
      <c r="K169" s="31">
        <v>16464.7</v>
      </c>
      <c r="L169" s="31">
        <v>16035</v>
      </c>
      <c r="M169" s="31">
        <v>3.6290000000000003E-2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125.07</v>
      </c>
      <c r="D170" s="36">
        <v>124.88333333333333</v>
      </c>
      <c r="E170" s="36">
        <v>123.08666666666664</v>
      </c>
      <c r="F170" s="36">
        <v>121.10333333333332</v>
      </c>
      <c r="G170" s="36">
        <v>119.30666666666664</v>
      </c>
      <c r="H170" s="36">
        <v>126.86666666666665</v>
      </c>
      <c r="I170" s="36">
        <v>128.66333333333333</v>
      </c>
      <c r="J170" s="36">
        <v>130.64666666666665</v>
      </c>
      <c r="K170" s="31">
        <v>126.68</v>
      </c>
      <c r="L170" s="31">
        <v>122.9</v>
      </c>
      <c r="M170" s="31">
        <v>298.24639000000002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521.5</v>
      </c>
      <c r="D171" s="36">
        <v>515.16666666666663</v>
      </c>
      <c r="E171" s="36">
        <v>506.33333333333326</v>
      </c>
      <c r="F171" s="36">
        <v>491.16666666666663</v>
      </c>
      <c r="G171" s="36">
        <v>482.33333333333326</v>
      </c>
      <c r="H171" s="36">
        <v>530.33333333333326</v>
      </c>
      <c r="I171" s="36">
        <v>539.16666666666652</v>
      </c>
      <c r="J171" s="36">
        <v>554.33333333333326</v>
      </c>
      <c r="K171" s="31">
        <v>524</v>
      </c>
      <c r="L171" s="31">
        <v>500</v>
      </c>
      <c r="M171" s="31">
        <v>129.96888000000001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416.6</v>
      </c>
      <c r="D172" s="36">
        <v>417.88333333333338</v>
      </c>
      <c r="E172" s="36">
        <v>403.96666666666675</v>
      </c>
      <c r="F172" s="36">
        <v>391.33333333333337</v>
      </c>
      <c r="G172" s="36">
        <v>377.41666666666674</v>
      </c>
      <c r="H172" s="36">
        <v>430.51666666666677</v>
      </c>
      <c r="I172" s="36">
        <v>444.43333333333339</v>
      </c>
      <c r="J172" s="36">
        <v>457.06666666666678</v>
      </c>
      <c r="K172" s="31">
        <v>431.8</v>
      </c>
      <c r="L172" s="31">
        <v>405.25</v>
      </c>
      <c r="M172" s="31">
        <v>419.34345000000002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2882.95</v>
      </c>
      <c r="D173" s="36">
        <v>2885.65</v>
      </c>
      <c r="E173" s="36">
        <v>2872.3</v>
      </c>
      <c r="F173" s="36">
        <v>2861.65</v>
      </c>
      <c r="G173" s="36">
        <v>2848.3</v>
      </c>
      <c r="H173" s="36">
        <v>2896.3</v>
      </c>
      <c r="I173" s="36">
        <v>2909.6499999999996</v>
      </c>
      <c r="J173" s="36">
        <v>2920.3</v>
      </c>
      <c r="K173" s="31">
        <v>2899</v>
      </c>
      <c r="L173" s="31">
        <v>2875</v>
      </c>
      <c r="M173" s="31">
        <v>44.391930000000002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729.95</v>
      </c>
      <c r="D174" s="36">
        <v>728</v>
      </c>
      <c r="E174" s="36">
        <v>723</v>
      </c>
      <c r="F174" s="36">
        <v>716.05</v>
      </c>
      <c r="G174" s="36">
        <v>711.05</v>
      </c>
      <c r="H174" s="36">
        <v>734.95</v>
      </c>
      <c r="I174" s="36">
        <v>739.95</v>
      </c>
      <c r="J174" s="36">
        <v>746.90000000000009</v>
      </c>
      <c r="K174" s="31">
        <v>733</v>
      </c>
      <c r="L174" s="31">
        <v>721.05</v>
      </c>
      <c r="M174" s="31">
        <v>10.9549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1452.75</v>
      </c>
      <c r="D175" s="36">
        <v>1454.7</v>
      </c>
      <c r="E175" s="36">
        <v>1445.25</v>
      </c>
      <c r="F175" s="36">
        <v>1437.75</v>
      </c>
      <c r="G175" s="36">
        <v>1428.3</v>
      </c>
      <c r="H175" s="36">
        <v>1462.2</v>
      </c>
      <c r="I175" s="36">
        <v>1471.6500000000003</v>
      </c>
      <c r="J175" s="36">
        <v>1479.15</v>
      </c>
      <c r="K175" s="31">
        <v>1464.15</v>
      </c>
      <c r="L175" s="31">
        <v>1447.2</v>
      </c>
      <c r="M175" s="31">
        <v>4.6094200000000001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2420.25</v>
      </c>
      <c r="D176" s="36">
        <v>2430.7833333333333</v>
      </c>
      <c r="E176" s="36">
        <v>2401.5666666666666</v>
      </c>
      <c r="F176" s="36">
        <v>2382.8833333333332</v>
      </c>
      <c r="G176" s="36">
        <v>2353.6666666666665</v>
      </c>
      <c r="H176" s="36">
        <v>2449.4666666666667</v>
      </c>
      <c r="I176" s="36">
        <v>2478.6833333333329</v>
      </c>
      <c r="J176" s="36">
        <v>2497.3666666666668</v>
      </c>
      <c r="K176" s="31">
        <v>2460</v>
      </c>
      <c r="L176" s="31">
        <v>2412.1</v>
      </c>
      <c r="M176" s="31">
        <v>3.8485800000000001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188.28</v>
      </c>
      <c r="D177" s="36">
        <v>187.03333333333333</v>
      </c>
      <c r="E177" s="36">
        <v>183.96666666666667</v>
      </c>
      <c r="F177" s="36">
        <v>179.65333333333334</v>
      </c>
      <c r="G177" s="36">
        <v>176.58666666666667</v>
      </c>
      <c r="H177" s="36">
        <v>191.34666666666666</v>
      </c>
      <c r="I177" s="36">
        <v>194.41333333333333</v>
      </c>
      <c r="J177" s="36">
        <v>198.72666666666666</v>
      </c>
      <c r="K177" s="31">
        <v>190.1</v>
      </c>
      <c r="L177" s="31">
        <v>182.72</v>
      </c>
      <c r="M177" s="31">
        <v>239.11135999999999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27318.799999999999</v>
      </c>
      <c r="D178" s="36">
        <v>27315.966666666664</v>
      </c>
      <c r="E178" s="36">
        <v>27089.083333333328</v>
      </c>
      <c r="F178" s="36">
        <v>26859.366666666665</v>
      </c>
      <c r="G178" s="36">
        <v>26632.48333333333</v>
      </c>
      <c r="H178" s="36">
        <v>27545.683333333327</v>
      </c>
      <c r="I178" s="36">
        <v>27772.566666666666</v>
      </c>
      <c r="J178" s="36">
        <v>28002.283333333326</v>
      </c>
      <c r="K178" s="31">
        <v>27542.85</v>
      </c>
      <c r="L178" s="31">
        <v>27086.25</v>
      </c>
      <c r="M178" s="31">
        <v>0.34949000000000002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2882.25</v>
      </c>
      <c r="D179" s="36">
        <v>2850.7000000000003</v>
      </c>
      <c r="E179" s="36">
        <v>2811.4000000000005</v>
      </c>
      <c r="F179" s="36">
        <v>2740.55</v>
      </c>
      <c r="G179" s="36">
        <v>2701.2500000000005</v>
      </c>
      <c r="H179" s="36">
        <v>2921.5500000000006</v>
      </c>
      <c r="I179" s="36">
        <v>2960.8500000000008</v>
      </c>
      <c r="J179" s="36">
        <v>3031.7000000000007</v>
      </c>
      <c r="K179" s="31">
        <v>2890</v>
      </c>
      <c r="L179" s="31">
        <v>2779.85</v>
      </c>
      <c r="M179" s="31">
        <v>10.735709999999999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7593.95</v>
      </c>
      <c r="D180" s="36">
        <v>7529.3666666666659</v>
      </c>
      <c r="E180" s="36">
        <v>7416.2833333333319</v>
      </c>
      <c r="F180" s="36">
        <v>7238.6166666666659</v>
      </c>
      <c r="G180" s="36">
        <v>7125.5333333333319</v>
      </c>
      <c r="H180" s="36">
        <v>7707.0333333333319</v>
      </c>
      <c r="I180" s="36">
        <v>7820.1166666666659</v>
      </c>
      <c r="J180" s="36">
        <v>7997.7833333333319</v>
      </c>
      <c r="K180" s="31">
        <v>7642.45</v>
      </c>
      <c r="L180" s="31">
        <v>7351.7</v>
      </c>
      <c r="M180" s="31">
        <v>3.0598900000000002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637.54999999999995</v>
      </c>
      <c r="D181" s="36">
        <v>634.51666666666654</v>
      </c>
      <c r="E181" s="36">
        <v>628.1333333333331</v>
      </c>
      <c r="F181" s="36">
        <v>618.71666666666658</v>
      </c>
      <c r="G181" s="36">
        <v>612.33333333333314</v>
      </c>
      <c r="H181" s="36">
        <v>643.93333333333305</v>
      </c>
      <c r="I181" s="36">
        <v>650.31666666666649</v>
      </c>
      <c r="J181" s="36">
        <v>659.73333333333301</v>
      </c>
      <c r="K181" s="31">
        <v>640.9</v>
      </c>
      <c r="L181" s="31">
        <v>625.1</v>
      </c>
      <c r="M181" s="31">
        <v>6.1690199999999997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832.7</v>
      </c>
      <c r="D182" s="36">
        <v>829.91666666666663</v>
      </c>
      <c r="E182" s="36">
        <v>823.83333333333326</v>
      </c>
      <c r="F182" s="36">
        <v>814.96666666666658</v>
      </c>
      <c r="G182" s="36">
        <v>808.88333333333321</v>
      </c>
      <c r="H182" s="36">
        <v>838.7833333333333</v>
      </c>
      <c r="I182" s="36">
        <v>844.86666666666656</v>
      </c>
      <c r="J182" s="36">
        <v>853.73333333333335</v>
      </c>
      <c r="K182" s="31">
        <v>836</v>
      </c>
      <c r="L182" s="31">
        <v>821.05</v>
      </c>
      <c r="M182" s="31">
        <v>127.15254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149.85</v>
      </c>
      <c r="D183" s="36">
        <v>150.41999999999999</v>
      </c>
      <c r="E183" s="36">
        <v>147.92999999999998</v>
      </c>
      <c r="F183" s="36">
        <v>146.01</v>
      </c>
      <c r="G183" s="36">
        <v>143.51999999999998</v>
      </c>
      <c r="H183" s="36">
        <v>152.33999999999997</v>
      </c>
      <c r="I183" s="36">
        <v>154.82999999999998</v>
      </c>
      <c r="J183" s="36">
        <v>156.74999999999997</v>
      </c>
      <c r="K183" s="31">
        <v>152.91</v>
      </c>
      <c r="L183" s="31">
        <v>148.5</v>
      </c>
      <c r="M183" s="31">
        <v>408.74885999999998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1494.5</v>
      </c>
      <c r="D184" s="36">
        <v>1490.8166666666666</v>
      </c>
      <c r="E184" s="36">
        <v>1478.7333333333331</v>
      </c>
      <c r="F184" s="36">
        <v>1462.9666666666665</v>
      </c>
      <c r="G184" s="36">
        <v>1450.883333333333</v>
      </c>
      <c r="H184" s="36">
        <v>1506.5833333333333</v>
      </c>
      <c r="I184" s="36">
        <v>1518.6666666666667</v>
      </c>
      <c r="J184" s="36">
        <v>1534.4333333333334</v>
      </c>
      <c r="K184" s="31">
        <v>1502.9</v>
      </c>
      <c r="L184" s="31">
        <v>1475.05</v>
      </c>
      <c r="M184" s="31">
        <v>37.26155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755.9</v>
      </c>
      <c r="D185" s="36">
        <v>761.1</v>
      </c>
      <c r="E185" s="36">
        <v>745.2</v>
      </c>
      <c r="F185" s="36">
        <v>734.5</v>
      </c>
      <c r="G185" s="36">
        <v>718.6</v>
      </c>
      <c r="H185" s="36">
        <v>771.80000000000007</v>
      </c>
      <c r="I185" s="36">
        <v>787.69999999999993</v>
      </c>
      <c r="J185" s="36">
        <v>798.40000000000009</v>
      </c>
      <c r="K185" s="31">
        <v>777</v>
      </c>
      <c r="L185" s="31">
        <v>750.4</v>
      </c>
      <c r="M185" s="31">
        <v>14.31415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707.05</v>
      </c>
      <c r="D186" s="36">
        <v>707.13333333333333</v>
      </c>
      <c r="E186" s="36">
        <v>703.01666666666665</v>
      </c>
      <c r="F186" s="36">
        <v>698.98333333333335</v>
      </c>
      <c r="G186" s="36">
        <v>694.86666666666667</v>
      </c>
      <c r="H186" s="36">
        <v>711.16666666666663</v>
      </c>
      <c r="I186" s="36">
        <v>715.28333333333319</v>
      </c>
      <c r="J186" s="36">
        <v>719.31666666666661</v>
      </c>
      <c r="K186" s="31">
        <v>711.25</v>
      </c>
      <c r="L186" s="31">
        <v>703.1</v>
      </c>
      <c r="M186" s="31">
        <v>2.6131700000000002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2439.6999999999998</v>
      </c>
      <c r="D187" s="36">
        <v>2443.25</v>
      </c>
      <c r="E187" s="36">
        <v>2423.5</v>
      </c>
      <c r="F187" s="36">
        <v>2407.3000000000002</v>
      </c>
      <c r="G187" s="36">
        <v>2387.5500000000002</v>
      </c>
      <c r="H187" s="36">
        <v>2459.4499999999998</v>
      </c>
      <c r="I187" s="36">
        <v>2479.1999999999998</v>
      </c>
      <c r="J187" s="36">
        <v>2495.3999999999996</v>
      </c>
      <c r="K187" s="31">
        <v>2463</v>
      </c>
      <c r="L187" s="31">
        <v>2427.0500000000002</v>
      </c>
      <c r="M187" s="31">
        <v>8.3861100000000004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1103.45</v>
      </c>
      <c r="D188" s="36">
        <v>1107.05</v>
      </c>
      <c r="E188" s="36">
        <v>1088.8</v>
      </c>
      <c r="F188" s="36">
        <v>1074.1500000000001</v>
      </c>
      <c r="G188" s="36">
        <v>1055.9000000000001</v>
      </c>
      <c r="H188" s="36">
        <v>1121.6999999999998</v>
      </c>
      <c r="I188" s="36">
        <v>1139.9499999999998</v>
      </c>
      <c r="J188" s="36">
        <v>1154.5999999999997</v>
      </c>
      <c r="K188" s="31">
        <v>1125.3</v>
      </c>
      <c r="L188" s="31">
        <v>1092.4000000000001</v>
      </c>
      <c r="M188" s="31">
        <v>16.406649999999999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1849.35</v>
      </c>
      <c r="D189" s="36">
        <v>1844.9333333333334</v>
      </c>
      <c r="E189" s="36">
        <v>1833.4666666666667</v>
      </c>
      <c r="F189" s="36">
        <v>1817.5833333333333</v>
      </c>
      <c r="G189" s="36">
        <v>1806.1166666666666</v>
      </c>
      <c r="H189" s="36">
        <v>1860.8166666666668</v>
      </c>
      <c r="I189" s="36">
        <v>1872.2833333333335</v>
      </c>
      <c r="J189" s="36">
        <v>1888.166666666667</v>
      </c>
      <c r="K189" s="31">
        <v>1856.4</v>
      </c>
      <c r="L189" s="31">
        <v>1829.05</v>
      </c>
      <c r="M189" s="31">
        <v>1.8824099999999999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3816.8</v>
      </c>
      <c r="D190" s="36">
        <v>3821.7000000000003</v>
      </c>
      <c r="E190" s="36">
        <v>3786.4000000000005</v>
      </c>
      <c r="F190" s="36">
        <v>3756.0000000000005</v>
      </c>
      <c r="G190" s="36">
        <v>3720.7000000000007</v>
      </c>
      <c r="H190" s="36">
        <v>3852.1000000000004</v>
      </c>
      <c r="I190" s="36">
        <v>3887.4000000000005</v>
      </c>
      <c r="J190" s="36">
        <v>3917.8</v>
      </c>
      <c r="K190" s="31">
        <v>3857</v>
      </c>
      <c r="L190" s="31">
        <v>3791.3</v>
      </c>
      <c r="M190" s="31">
        <v>17.021540000000002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1101.95</v>
      </c>
      <c r="D191" s="36">
        <v>1094.3666666666666</v>
      </c>
      <c r="E191" s="36">
        <v>1084.7333333333331</v>
      </c>
      <c r="F191" s="36">
        <v>1067.5166666666667</v>
      </c>
      <c r="G191" s="36">
        <v>1057.8833333333332</v>
      </c>
      <c r="H191" s="36">
        <v>1111.583333333333</v>
      </c>
      <c r="I191" s="36">
        <v>1121.2166666666667</v>
      </c>
      <c r="J191" s="36">
        <v>1138.4333333333329</v>
      </c>
      <c r="K191" s="31">
        <v>1104</v>
      </c>
      <c r="L191" s="31">
        <v>1077.1500000000001</v>
      </c>
      <c r="M191" s="31">
        <v>9.1225500000000004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7250.7</v>
      </c>
      <c r="D192" s="36">
        <v>7243.833333333333</v>
      </c>
      <c r="E192" s="36">
        <v>7137.8666666666659</v>
      </c>
      <c r="F192" s="36">
        <v>7025.0333333333328</v>
      </c>
      <c r="G192" s="36">
        <v>6919.0666666666657</v>
      </c>
      <c r="H192" s="36">
        <v>7356.6666666666661</v>
      </c>
      <c r="I192" s="36">
        <v>7462.6333333333332</v>
      </c>
      <c r="J192" s="36">
        <v>7575.4666666666662</v>
      </c>
      <c r="K192" s="31">
        <v>7349.8</v>
      </c>
      <c r="L192" s="31">
        <v>7131</v>
      </c>
      <c r="M192" s="31">
        <v>1.52443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641.54999999999995</v>
      </c>
      <c r="D193" s="36">
        <v>643.08333333333337</v>
      </c>
      <c r="E193" s="36">
        <v>635.66666666666674</v>
      </c>
      <c r="F193" s="36">
        <v>629.78333333333342</v>
      </c>
      <c r="G193" s="36">
        <v>622.36666666666679</v>
      </c>
      <c r="H193" s="36">
        <v>648.9666666666667</v>
      </c>
      <c r="I193" s="36">
        <v>656.38333333333344</v>
      </c>
      <c r="J193" s="36">
        <v>662.26666666666665</v>
      </c>
      <c r="K193" s="31">
        <v>650.5</v>
      </c>
      <c r="L193" s="31">
        <v>637.20000000000005</v>
      </c>
      <c r="M193" s="31">
        <v>18.567589999999999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958.05</v>
      </c>
      <c r="D194" s="36">
        <v>957.19999999999993</v>
      </c>
      <c r="E194" s="36">
        <v>950.89999999999986</v>
      </c>
      <c r="F194" s="36">
        <v>943.74999999999989</v>
      </c>
      <c r="G194" s="36">
        <v>937.44999999999982</v>
      </c>
      <c r="H194" s="36">
        <v>964.34999999999991</v>
      </c>
      <c r="I194" s="36">
        <v>970.64999999999986</v>
      </c>
      <c r="J194" s="36">
        <v>977.8</v>
      </c>
      <c r="K194" s="31">
        <v>963.5</v>
      </c>
      <c r="L194" s="31">
        <v>950.05</v>
      </c>
      <c r="M194" s="31">
        <v>66.555769999999995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435.6</v>
      </c>
      <c r="D195" s="36">
        <v>435.7166666666667</v>
      </c>
      <c r="E195" s="36">
        <v>431.93333333333339</v>
      </c>
      <c r="F195" s="36">
        <v>428.26666666666671</v>
      </c>
      <c r="G195" s="36">
        <v>424.48333333333341</v>
      </c>
      <c r="H195" s="36">
        <v>439.38333333333338</v>
      </c>
      <c r="I195" s="36">
        <v>443.16666666666669</v>
      </c>
      <c r="J195" s="36">
        <v>446.83333333333337</v>
      </c>
      <c r="K195" s="31">
        <v>439.5</v>
      </c>
      <c r="L195" s="31">
        <v>432.05</v>
      </c>
      <c r="M195" s="31">
        <v>78.782880000000006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177.96</v>
      </c>
      <c r="D196" s="36">
        <v>177.33666666666667</v>
      </c>
      <c r="E196" s="36">
        <v>175.72333333333336</v>
      </c>
      <c r="F196" s="36">
        <v>173.48666666666668</v>
      </c>
      <c r="G196" s="36">
        <v>171.87333333333336</v>
      </c>
      <c r="H196" s="36">
        <v>179.57333333333335</v>
      </c>
      <c r="I196" s="36">
        <v>181.18666666666664</v>
      </c>
      <c r="J196" s="36">
        <v>183.42333333333335</v>
      </c>
      <c r="K196" s="31">
        <v>178.95</v>
      </c>
      <c r="L196" s="31">
        <v>175.1</v>
      </c>
      <c r="M196" s="31">
        <v>475.97307000000001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1401.7</v>
      </c>
      <c r="D197" s="36">
        <v>1397.2333333333333</v>
      </c>
      <c r="E197" s="36">
        <v>1385.4666666666667</v>
      </c>
      <c r="F197" s="36">
        <v>1369.2333333333333</v>
      </c>
      <c r="G197" s="36">
        <v>1357.4666666666667</v>
      </c>
      <c r="H197" s="36">
        <v>1413.4666666666667</v>
      </c>
      <c r="I197" s="36">
        <v>1425.2333333333336</v>
      </c>
      <c r="J197" s="36">
        <v>1441.4666666666667</v>
      </c>
      <c r="K197" s="31">
        <v>1409</v>
      </c>
      <c r="L197" s="31">
        <v>1381</v>
      </c>
      <c r="M197" s="31">
        <v>11.114330000000001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855.2</v>
      </c>
      <c r="D198" s="36">
        <v>849.05000000000007</v>
      </c>
      <c r="E198" s="36">
        <v>837.15000000000009</v>
      </c>
      <c r="F198" s="36">
        <v>819.1</v>
      </c>
      <c r="G198" s="36">
        <v>807.2</v>
      </c>
      <c r="H198" s="36">
        <v>867.10000000000014</v>
      </c>
      <c r="I198" s="36">
        <v>879</v>
      </c>
      <c r="J198" s="36">
        <v>897.05000000000018</v>
      </c>
      <c r="K198" s="31">
        <v>860.95</v>
      </c>
      <c r="L198" s="31">
        <v>831</v>
      </c>
      <c r="M198" s="31">
        <v>6.3714300000000001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3412.35</v>
      </c>
      <c r="D199" s="36">
        <v>3404.5500000000006</v>
      </c>
      <c r="E199" s="36">
        <v>3380.1000000000013</v>
      </c>
      <c r="F199" s="36">
        <v>3347.8500000000008</v>
      </c>
      <c r="G199" s="36">
        <v>3323.4000000000015</v>
      </c>
      <c r="H199" s="36">
        <v>3436.8000000000011</v>
      </c>
      <c r="I199" s="36">
        <v>3461.2500000000009</v>
      </c>
      <c r="J199" s="36">
        <v>3493.5000000000009</v>
      </c>
      <c r="K199" s="31">
        <v>3429</v>
      </c>
      <c r="L199" s="31">
        <v>3372.3</v>
      </c>
      <c r="M199" s="31">
        <v>6.4500200000000003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2840.45</v>
      </c>
      <c r="D200" s="36">
        <v>2846.1666666666665</v>
      </c>
      <c r="E200" s="36">
        <v>2802.333333333333</v>
      </c>
      <c r="F200" s="36">
        <v>2764.2166666666667</v>
      </c>
      <c r="G200" s="36">
        <v>2720.3833333333332</v>
      </c>
      <c r="H200" s="36">
        <v>2884.2833333333328</v>
      </c>
      <c r="I200" s="36">
        <v>2928.1166666666659</v>
      </c>
      <c r="J200" s="36">
        <v>2966.2333333333327</v>
      </c>
      <c r="K200" s="31">
        <v>2890</v>
      </c>
      <c r="L200" s="31">
        <v>2808.05</v>
      </c>
      <c r="M200" s="31">
        <v>2.2728000000000002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1491</v>
      </c>
      <c r="D201" s="36">
        <v>1492.8166666666666</v>
      </c>
      <c r="E201" s="36">
        <v>1471.6333333333332</v>
      </c>
      <c r="F201" s="36">
        <v>1452.2666666666667</v>
      </c>
      <c r="G201" s="36">
        <v>1431.0833333333333</v>
      </c>
      <c r="H201" s="36">
        <v>1512.1833333333332</v>
      </c>
      <c r="I201" s="36">
        <v>1533.3666666666666</v>
      </c>
      <c r="J201" s="36">
        <v>1552.7333333333331</v>
      </c>
      <c r="K201" s="31">
        <v>1514</v>
      </c>
      <c r="L201" s="31">
        <v>1473.45</v>
      </c>
      <c r="M201" s="31">
        <v>4.1051099999999998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5395.75</v>
      </c>
      <c r="D202" s="36">
        <v>5345.25</v>
      </c>
      <c r="E202" s="36">
        <v>5250.5</v>
      </c>
      <c r="F202" s="36">
        <v>5105.25</v>
      </c>
      <c r="G202" s="36">
        <v>5010.5</v>
      </c>
      <c r="H202" s="36">
        <v>5490.5</v>
      </c>
      <c r="I202" s="36">
        <v>5585.25</v>
      </c>
      <c r="J202" s="36">
        <v>5730.5</v>
      </c>
      <c r="K202" s="31">
        <v>5440</v>
      </c>
      <c r="L202" s="31">
        <v>5200</v>
      </c>
      <c r="M202" s="31">
        <v>5.4382599999999996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4288.1499999999996</v>
      </c>
      <c r="D203" s="36">
        <v>4200.5</v>
      </c>
      <c r="E203" s="36">
        <v>4042.6499999999996</v>
      </c>
      <c r="F203" s="36">
        <v>3797.1499999999996</v>
      </c>
      <c r="G203" s="36">
        <v>3639.2999999999993</v>
      </c>
      <c r="H203" s="36">
        <v>4446</v>
      </c>
      <c r="I203" s="36">
        <v>4603.8500000000004</v>
      </c>
      <c r="J203" s="36">
        <v>4849.3500000000004</v>
      </c>
      <c r="K203" s="31">
        <v>4358.3500000000004</v>
      </c>
      <c r="L203" s="31">
        <v>3955</v>
      </c>
      <c r="M203" s="31">
        <v>7.4328399999999997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572.1</v>
      </c>
      <c r="D204" s="36">
        <v>567.30000000000007</v>
      </c>
      <c r="E204" s="36">
        <v>555.90000000000009</v>
      </c>
      <c r="F204" s="36">
        <v>539.70000000000005</v>
      </c>
      <c r="G204" s="36">
        <v>528.30000000000007</v>
      </c>
      <c r="H204" s="36">
        <v>583.50000000000011</v>
      </c>
      <c r="I204" s="36">
        <v>594.9</v>
      </c>
      <c r="J204" s="36">
        <v>611.10000000000014</v>
      </c>
      <c r="K204" s="31">
        <v>578.70000000000005</v>
      </c>
      <c r="L204" s="31">
        <v>551.1</v>
      </c>
      <c r="M204" s="31">
        <v>55.720120000000001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10786</v>
      </c>
      <c r="D205" s="36">
        <v>10741.883333333333</v>
      </c>
      <c r="E205" s="36">
        <v>10638.766666666666</v>
      </c>
      <c r="F205" s="36">
        <v>10491.533333333333</v>
      </c>
      <c r="G205" s="36">
        <v>10388.416666666666</v>
      </c>
      <c r="H205" s="36">
        <v>10889.116666666667</v>
      </c>
      <c r="I205" s="36">
        <v>10992.233333333332</v>
      </c>
      <c r="J205" s="36">
        <v>11139.466666666667</v>
      </c>
      <c r="K205" s="31">
        <v>10845</v>
      </c>
      <c r="L205" s="31">
        <v>10594.65</v>
      </c>
      <c r="M205" s="31">
        <v>2.7614800000000002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141.49</v>
      </c>
      <c r="D206" s="36">
        <v>142.5</v>
      </c>
      <c r="E206" s="36">
        <v>140</v>
      </c>
      <c r="F206" s="36">
        <v>138.51</v>
      </c>
      <c r="G206" s="36">
        <v>136.01</v>
      </c>
      <c r="H206" s="36">
        <v>143.99</v>
      </c>
      <c r="I206" s="36">
        <v>146.49</v>
      </c>
      <c r="J206" s="36">
        <v>147.98000000000002</v>
      </c>
      <c r="K206" s="31">
        <v>145</v>
      </c>
      <c r="L206" s="31">
        <v>141.01</v>
      </c>
      <c r="M206" s="31">
        <v>197.20757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2082.3000000000002</v>
      </c>
      <c r="D207" s="36">
        <v>2070.5333333333333</v>
      </c>
      <c r="E207" s="36">
        <v>2048.8166666666666</v>
      </c>
      <c r="F207" s="36">
        <v>2015.3333333333333</v>
      </c>
      <c r="G207" s="36">
        <v>1993.6166666666666</v>
      </c>
      <c r="H207" s="36">
        <v>2104.0166666666664</v>
      </c>
      <c r="I207" s="36">
        <v>2125.7333333333327</v>
      </c>
      <c r="J207" s="36">
        <v>2159.2166666666667</v>
      </c>
      <c r="K207" s="31">
        <v>2092.25</v>
      </c>
      <c r="L207" s="31">
        <v>2037.05</v>
      </c>
      <c r="M207" s="31">
        <v>1.78548</v>
      </c>
      <c r="N207" s="1"/>
      <c r="O207" s="1"/>
    </row>
    <row r="208" spans="1:15" ht="12.75" customHeight="1">
      <c r="A208" s="51">
        <v>203</v>
      </c>
      <c r="B208" s="53" t="s">
        <v>1016</v>
      </c>
      <c r="C208" s="31">
        <v>1298.3499999999999</v>
      </c>
      <c r="D208" s="36">
        <v>1281.9833333333333</v>
      </c>
      <c r="E208" s="36">
        <v>1262.1166666666668</v>
      </c>
      <c r="F208" s="36">
        <v>1225.8833333333334</v>
      </c>
      <c r="G208" s="36">
        <v>1206.0166666666669</v>
      </c>
      <c r="H208" s="36">
        <v>1318.2166666666667</v>
      </c>
      <c r="I208" s="36">
        <v>1338.083333333333</v>
      </c>
      <c r="J208" s="36">
        <v>1374.3166666666666</v>
      </c>
      <c r="K208" s="31">
        <v>1301.8499999999999</v>
      </c>
      <c r="L208" s="31">
        <v>1245.75</v>
      </c>
      <c r="M208" s="31">
        <v>17.004270000000002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1578.25</v>
      </c>
      <c r="D209" s="36">
        <v>1580.6833333333334</v>
      </c>
      <c r="E209" s="36">
        <v>1567.8666666666668</v>
      </c>
      <c r="F209" s="36">
        <v>1557.4833333333333</v>
      </c>
      <c r="G209" s="36">
        <v>1544.6666666666667</v>
      </c>
      <c r="H209" s="36">
        <v>1591.0666666666668</v>
      </c>
      <c r="I209" s="36">
        <v>1603.8833333333334</v>
      </c>
      <c r="J209" s="36">
        <v>1614.2666666666669</v>
      </c>
      <c r="K209" s="31">
        <v>1593.5</v>
      </c>
      <c r="L209" s="31">
        <v>1570.3</v>
      </c>
      <c r="M209" s="31">
        <v>12.125360000000001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463.35</v>
      </c>
      <c r="D210" s="36">
        <v>464.01666666666665</v>
      </c>
      <c r="E210" s="36">
        <v>456.5333333333333</v>
      </c>
      <c r="F210" s="36">
        <v>449.71666666666664</v>
      </c>
      <c r="G210" s="36">
        <v>442.23333333333329</v>
      </c>
      <c r="H210" s="36">
        <v>470.83333333333331</v>
      </c>
      <c r="I210" s="36">
        <v>478.31666666666666</v>
      </c>
      <c r="J210" s="36">
        <v>485.13333333333333</v>
      </c>
      <c r="K210" s="31">
        <v>471.5</v>
      </c>
      <c r="L210" s="31">
        <v>457.2</v>
      </c>
      <c r="M210" s="31">
        <v>77.164839999999998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17.260000000000002</v>
      </c>
      <c r="D211" s="36">
        <v>17.153333333333332</v>
      </c>
      <c r="E211" s="36">
        <v>16.966666666666665</v>
      </c>
      <c r="F211" s="36">
        <v>16.673333333333332</v>
      </c>
      <c r="G211" s="36">
        <v>16.486666666666665</v>
      </c>
      <c r="H211" s="36">
        <v>17.446666666666665</v>
      </c>
      <c r="I211" s="36">
        <v>17.633333333333333</v>
      </c>
      <c r="J211" s="36">
        <v>17.926666666666666</v>
      </c>
      <c r="K211" s="31">
        <v>17.34</v>
      </c>
      <c r="L211" s="31">
        <v>16.86</v>
      </c>
      <c r="M211" s="31">
        <v>9464.4630099999995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1512.6</v>
      </c>
      <c r="D212" s="36">
        <v>1503.2833333333335</v>
      </c>
      <c r="E212" s="36">
        <v>1478.5666666666671</v>
      </c>
      <c r="F212" s="36">
        <v>1444.5333333333335</v>
      </c>
      <c r="G212" s="36">
        <v>1419.8166666666671</v>
      </c>
      <c r="H212" s="36">
        <v>1537.3166666666671</v>
      </c>
      <c r="I212" s="36">
        <v>1562.0333333333338</v>
      </c>
      <c r="J212" s="36">
        <v>1596.0666666666671</v>
      </c>
      <c r="K212" s="31">
        <v>1528</v>
      </c>
      <c r="L212" s="31">
        <v>1469.25</v>
      </c>
      <c r="M212" s="31">
        <v>28.708559999999999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490.55</v>
      </c>
      <c r="D213" s="36">
        <v>491.63333333333338</v>
      </c>
      <c r="E213" s="36">
        <v>488.36666666666679</v>
      </c>
      <c r="F213" s="36">
        <v>486.18333333333339</v>
      </c>
      <c r="G213" s="36">
        <v>482.9166666666668</v>
      </c>
      <c r="H213" s="36">
        <v>493.81666666666678</v>
      </c>
      <c r="I213" s="36">
        <v>497.08333333333331</v>
      </c>
      <c r="J213" s="36">
        <v>499.26666666666677</v>
      </c>
      <c r="K213" s="31">
        <v>494.9</v>
      </c>
      <c r="L213" s="31">
        <v>489.45</v>
      </c>
      <c r="M213" s="31">
        <v>49.67259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23.96</v>
      </c>
      <c r="D214" s="36">
        <v>23.903333333333336</v>
      </c>
      <c r="E214" s="36">
        <v>23.706666666666671</v>
      </c>
      <c r="F214" s="36">
        <v>23.453333333333333</v>
      </c>
      <c r="G214" s="36">
        <v>23.256666666666668</v>
      </c>
      <c r="H214" s="36">
        <v>24.156666666666673</v>
      </c>
      <c r="I214" s="36">
        <v>24.353333333333339</v>
      </c>
      <c r="J214" s="36">
        <v>24.606666666666676</v>
      </c>
      <c r="K214" s="31">
        <v>24.1</v>
      </c>
      <c r="L214" s="31">
        <v>23.65</v>
      </c>
      <c r="M214" s="31">
        <v>1110.0104200000001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151.13</v>
      </c>
      <c r="D215" s="36">
        <v>152.12666666666667</v>
      </c>
      <c r="E215" s="36">
        <v>149.90333333333334</v>
      </c>
      <c r="F215" s="36">
        <v>148.67666666666668</v>
      </c>
      <c r="G215" s="36">
        <v>146.45333333333335</v>
      </c>
      <c r="H215" s="36">
        <v>153.35333333333332</v>
      </c>
      <c r="I215" s="36">
        <v>155.57666666666668</v>
      </c>
      <c r="J215" s="36">
        <v>156.80333333333331</v>
      </c>
      <c r="K215" s="31">
        <v>154.35</v>
      </c>
      <c r="L215" s="31">
        <v>150.9</v>
      </c>
      <c r="M215" s="31">
        <v>116.07091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198.92</v>
      </c>
      <c r="D216" s="36">
        <v>196.89000000000001</v>
      </c>
      <c r="E216" s="36">
        <v>193.98000000000002</v>
      </c>
      <c r="F216" s="36">
        <v>189.04</v>
      </c>
      <c r="G216" s="36">
        <v>186.13</v>
      </c>
      <c r="H216" s="36">
        <v>201.83000000000004</v>
      </c>
      <c r="I216" s="36">
        <v>204.74000000000007</v>
      </c>
      <c r="J216" s="36">
        <v>209.68000000000006</v>
      </c>
      <c r="K216" s="31">
        <v>199.8</v>
      </c>
      <c r="L216" s="31">
        <v>191.95</v>
      </c>
      <c r="M216" s="31">
        <v>342.01378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1080.3499999999999</v>
      </c>
      <c r="D217" s="36">
        <v>1081.3</v>
      </c>
      <c r="E217" s="36">
        <v>1071.3</v>
      </c>
      <c r="F217" s="36">
        <v>1062.25</v>
      </c>
      <c r="G217" s="36">
        <v>1052.25</v>
      </c>
      <c r="H217" s="36">
        <v>1090.3499999999999</v>
      </c>
      <c r="I217" s="36">
        <v>1100.3499999999999</v>
      </c>
      <c r="J217" s="36">
        <v>1109.3999999999999</v>
      </c>
      <c r="K217" s="31">
        <v>1091.3</v>
      </c>
      <c r="L217" s="31">
        <v>1072.25</v>
      </c>
      <c r="M217" s="31">
        <v>8.6131600000000006</v>
      </c>
      <c r="N217" s="1"/>
      <c r="O217" s="1"/>
    </row>
    <row r="218" spans="1:15" ht="12.75" customHeight="1">
      <c r="A218" s="54"/>
      <c r="B218" s="198"/>
      <c r="C218" s="286"/>
      <c r="D218" s="286"/>
      <c r="E218" s="286"/>
      <c r="F218" s="286"/>
      <c r="G218" s="286"/>
      <c r="H218" s="286"/>
      <c r="I218" s="286"/>
      <c r="J218" s="286"/>
      <c r="K218" s="286"/>
      <c r="L218" s="287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70"/>
      <c r="B1" s="37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45468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69" t="s">
        <v>20</v>
      </c>
      <c r="D9" s="369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6"/>
      <c r="L9" s="27"/>
      <c r="M9" s="48"/>
      <c r="N9" s="1"/>
      <c r="O9" s="1"/>
    </row>
    <row r="10" spans="1:15" ht="42.75" customHeight="1">
      <c r="A10" s="365"/>
      <c r="B10" s="368"/>
      <c r="C10" s="368"/>
      <c r="D10" s="3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848.45</v>
      </c>
      <c r="D11" s="36">
        <v>843.76666666666677</v>
      </c>
      <c r="E11" s="36">
        <v>830.68333333333351</v>
      </c>
      <c r="F11" s="36">
        <v>812.91666666666674</v>
      </c>
      <c r="G11" s="36">
        <v>799.83333333333348</v>
      </c>
      <c r="H11" s="36">
        <v>861.53333333333353</v>
      </c>
      <c r="I11" s="36">
        <v>874.61666666666679</v>
      </c>
      <c r="J11" s="36">
        <v>892.38333333333355</v>
      </c>
      <c r="K11" s="31">
        <v>856.85</v>
      </c>
      <c r="L11" s="31">
        <v>826</v>
      </c>
      <c r="M11" s="31">
        <v>2.8162099999999999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38166.85</v>
      </c>
      <c r="D12" s="36">
        <v>37905.616666666669</v>
      </c>
      <c r="E12" s="36">
        <v>37461.233333333337</v>
      </c>
      <c r="F12" s="36">
        <v>36755.616666666669</v>
      </c>
      <c r="G12" s="36">
        <v>36311.233333333337</v>
      </c>
      <c r="H12" s="36">
        <v>38611.233333333337</v>
      </c>
      <c r="I12" s="36">
        <v>39055.616666666669</v>
      </c>
      <c r="J12" s="36">
        <v>39761.233333333337</v>
      </c>
      <c r="K12" s="31">
        <v>38350</v>
      </c>
      <c r="L12" s="31">
        <v>37200</v>
      </c>
      <c r="M12" s="31">
        <v>4.4040000000000003E-2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8465.2999999999993</v>
      </c>
      <c r="D13" s="36">
        <v>8427.1333333333332</v>
      </c>
      <c r="E13" s="36">
        <v>8288.9166666666661</v>
      </c>
      <c r="F13" s="36">
        <v>8112.5333333333328</v>
      </c>
      <c r="G13" s="36">
        <v>7974.3166666666657</v>
      </c>
      <c r="H13" s="36">
        <v>8603.5166666666664</v>
      </c>
      <c r="I13" s="36">
        <v>8741.7333333333336</v>
      </c>
      <c r="J13" s="36">
        <v>8918.1166666666668</v>
      </c>
      <c r="K13" s="31">
        <v>8565.35</v>
      </c>
      <c r="L13" s="31">
        <v>8250.75</v>
      </c>
      <c r="M13" s="31">
        <v>4.3544700000000001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2588.25</v>
      </c>
      <c r="D14" s="36">
        <v>2567.9666666666667</v>
      </c>
      <c r="E14" s="36">
        <v>2539.3333333333335</v>
      </c>
      <c r="F14" s="36">
        <v>2490.416666666667</v>
      </c>
      <c r="G14" s="36">
        <v>2461.7833333333338</v>
      </c>
      <c r="H14" s="36">
        <v>2616.8833333333332</v>
      </c>
      <c r="I14" s="36">
        <v>2645.5166666666664</v>
      </c>
      <c r="J14" s="36">
        <v>2694.4333333333329</v>
      </c>
      <c r="K14" s="31">
        <v>2596.6</v>
      </c>
      <c r="L14" s="31">
        <v>2519.0500000000002</v>
      </c>
      <c r="M14" s="31">
        <v>3.3199900000000002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4296.1000000000004</v>
      </c>
      <c r="D15" s="36">
        <v>4282.8</v>
      </c>
      <c r="E15" s="36">
        <v>4240</v>
      </c>
      <c r="F15" s="36">
        <v>4183.8999999999996</v>
      </c>
      <c r="G15" s="36">
        <v>4141.0999999999995</v>
      </c>
      <c r="H15" s="36">
        <v>4338.9000000000005</v>
      </c>
      <c r="I15" s="36">
        <v>4381.7000000000016</v>
      </c>
      <c r="J15" s="36">
        <v>4437.8000000000011</v>
      </c>
      <c r="K15" s="31">
        <v>4325.6000000000004</v>
      </c>
      <c r="L15" s="31">
        <v>4226.7</v>
      </c>
      <c r="M15" s="31">
        <v>1.2785299999999999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1618.8</v>
      </c>
      <c r="D16" s="36">
        <v>1617.8500000000001</v>
      </c>
      <c r="E16" s="36">
        <v>1596.9500000000003</v>
      </c>
      <c r="F16" s="36">
        <v>1575.1000000000001</v>
      </c>
      <c r="G16" s="36">
        <v>1554.2000000000003</v>
      </c>
      <c r="H16" s="36">
        <v>1639.7000000000003</v>
      </c>
      <c r="I16" s="36">
        <v>1660.6000000000004</v>
      </c>
      <c r="J16" s="36">
        <v>1682.4500000000003</v>
      </c>
      <c r="K16" s="31">
        <v>1638.75</v>
      </c>
      <c r="L16" s="31">
        <v>1596</v>
      </c>
      <c r="M16" s="31">
        <v>4.1341400000000004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679.5</v>
      </c>
      <c r="D17" s="36">
        <v>666.91666666666663</v>
      </c>
      <c r="E17" s="36">
        <v>651.08333333333326</v>
      </c>
      <c r="F17" s="36">
        <v>622.66666666666663</v>
      </c>
      <c r="G17" s="36">
        <v>606.83333333333326</v>
      </c>
      <c r="H17" s="36">
        <v>695.33333333333326</v>
      </c>
      <c r="I17" s="36">
        <v>711.16666666666652</v>
      </c>
      <c r="J17" s="36">
        <v>739.58333333333326</v>
      </c>
      <c r="K17" s="31">
        <v>682.75</v>
      </c>
      <c r="L17" s="31">
        <v>638.5</v>
      </c>
      <c r="M17" s="31">
        <v>69.941519999999997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705.95</v>
      </c>
      <c r="D18" s="36">
        <v>703.05000000000007</v>
      </c>
      <c r="E18" s="36">
        <v>692.55000000000018</v>
      </c>
      <c r="F18" s="36">
        <v>679.15000000000009</v>
      </c>
      <c r="G18" s="36">
        <v>668.6500000000002</v>
      </c>
      <c r="H18" s="36">
        <v>716.45000000000016</v>
      </c>
      <c r="I18" s="36">
        <v>726.94999999999993</v>
      </c>
      <c r="J18" s="36">
        <v>740.35000000000014</v>
      </c>
      <c r="K18" s="31">
        <v>713.55</v>
      </c>
      <c r="L18" s="31">
        <v>689.65</v>
      </c>
      <c r="M18" s="31">
        <v>12.012269999999999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1879.4</v>
      </c>
      <c r="D19" s="36">
        <v>1895.7333333333333</v>
      </c>
      <c r="E19" s="36">
        <v>1856.7166666666667</v>
      </c>
      <c r="F19" s="36">
        <v>1834.0333333333333</v>
      </c>
      <c r="G19" s="36">
        <v>1795.0166666666667</v>
      </c>
      <c r="H19" s="36">
        <v>1918.4166666666667</v>
      </c>
      <c r="I19" s="36">
        <v>1957.4333333333336</v>
      </c>
      <c r="J19" s="36">
        <v>1980.1166666666668</v>
      </c>
      <c r="K19" s="31">
        <v>1934.75</v>
      </c>
      <c r="L19" s="31">
        <v>1873.05</v>
      </c>
      <c r="M19" s="31">
        <v>1.8236000000000001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26834.45</v>
      </c>
      <c r="D20" s="36">
        <v>26771.8</v>
      </c>
      <c r="E20" s="36">
        <v>26663.649999999998</v>
      </c>
      <c r="F20" s="36">
        <v>26492.85</v>
      </c>
      <c r="G20" s="36">
        <v>26384.699999999997</v>
      </c>
      <c r="H20" s="36">
        <v>26942.6</v>
      </c>
      <c r="I20" s="36">
        <v>27050.75</v>
      </c>
      <c r="J20" s="36">
        <v>27221.55</v>
      </c>
      <c r="K20" s="31">
        <v>26879.95</v>
      </c>
      <c r="L20" s="31">
        <v>26601</v>
      </c>
      <c r="M20" s="31">
        <v>8.029E-2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1478.75</v>
      </c>
      <c r="D21" s="36">
        <v>1477.6166666666668</v>
      </c>
      <c r="E21" s="36">
        <v>1456.1333333333337</v>
      </c>
      <c r="F21" s="36">
        <v>1433.5166666666669</v>
      </c>
      <c r="G21" s="36">
        <v>1412.0333333333338</v>
      </c>
      <c r="H21" s="36">
        <v>1500.2333333333336</v>
      </c>
      <c r="I21" s="36">
        <v>1521.7166666666667</v>
      </c>
      <c r="J21" s="36">
        <v>1544.3333333333335</v>
      </c>
      <c r="K21" s="31">
        <v>1499.1</v>
      </c>
      <c r="L21" s="31">
        <v>1455</v>
      </c>
      <c r="M21" s="31">
        <v>2.7168299999999999</v>
      </c>
      <c r="N21" s="1"/>
      <c r="O21" s="1"/>
    </row>
    <row r="22" spans="1:15" ht="12" customHeight="1">
      <c r="A22" s="33">
        <v>12</v>
      </c>
      <c r="B22" s="53" t="s">
        <v>826</v>
      </c>
      <c r="C22" s="31">
        <v>1017.25</v>
      </c>
      <c r="D22" s="36">
        <v>1015.0333333333333</v>
      </c>
      <c r="E22" s="36">
        <v>1002.2166666666667</v>
      </c>
      <c r="F22" s="36">
        <v>987.18333333333339</v>
      </c>
      <c r="G22" s="36">
        <v>974.36666666666679</v>
      </c>
      <c r="H22" s="36">
        <v>1030.0666666666666</v>
      </c>
      <c r="I22" s="36">
        <v>1042.8833333333332</v>
      </c>
      <c r="J22" s="36">
        <v>1057.9166666666665</v>
      </c>
      <c r="K22" s="31">
        <v>1027.8499999999999</v>
      </c>
      <c r="L22" s="31">
        <v>1000</v>
      </c>
      <c r="M22" s="31">
        <v>6.8713499999999996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3194.6</v>
      </c>
      <c r="D23" s="36">
        <v>3181.4666666666667</v>
      </c>
      <c r="E23" s="36">
        <v>3148.1333333333332</v>
      </c>
      <c r="F23" s="36">
        <v>3101.6666666666665</v>
      </c>
      <c r="G23" s="36">
        <v>3068.333333333333</v>
      </c>
      <c r="H23" s="36">
        <v>3227.9333333333334</v>
      </c>
      <c r="I23" s="36">
        <v>3261.2666666666664</v>
      </c>
      <c r="J23" s="36">
        <v>3307.7333333333336</v>
      </c>
      <c r="K23" s="31">
        <v>3214.8</v>
      </c>
      <c r="L23" s="31">
        <v>3135</v>
      </c>
      <c r="M23" s="31">
        <v>32.61647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1812.35</v>
      </c>
      <c r="D24" s="36">
        <v>1804.45</v>
      </c>
      <c r="E24" s="36">
        <v>1778.9</v>
      </c>
      <c r="F24" s="36">
        <v>1745.45</v>
      </c>
      <c r="G24" s="36">
        <v>1719.9</v>
      </c>
      <c r="H24" s="36">
        <v>1837.9</v>
      </c>
      <c r="I24" s="36">
        <v>1863.4499999999998</v>
      </c>
      <c r="J24" s="36">
        <v>1896.9</v>
      </c>
      <c r="K24" s="31">
        <v>1830</v>
      </c>
      <c r="L24" s="31">
        <v>1771</v>
      </c>
      <c r="M24" s="31">
        <v>6.7474400000000001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1460.25</v>
      </c>
      <c r="D25" s="36">
        <v>1463.3666666666668</v>
      </c>
      <c r="E25" s="36">
        <v>1447.0833333333335</v>
      </c>
      <c r="F25" s="36">
        <v>1433.9166666666667</v>
      </c>
      <c r="G25" s="36">
        <v>1417.6333333333334</v>
      </c>
      <c r="H25" s="36">
        <v>1476.5333333333335</v>
      </c>
      <c r="I25" s="36">
        <v>1492.8166666666668</v>
      </c>
      <c r="J25" s="36">
        <v>1505.9833333333336</v>
      </c>
      <c r="K25" s="31">
        <v>1479.65</v>
      </c>
      <c r="L25" s="31">
        <v>1450.2</v>
      </c>
      <c r="M25" s="31">
        <v>30.099309999999999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738.45</v>
      </c>
      <c r="D26" s="36">
        <v>734.41666666666663</v>
      </c>
      <c r="E26" s="36">
        <v>724.0333333333333</v>
      </c>
      <c r="F26" s="36">
        <v>709.61666666666667</v>
      </c>
      <c r="G26" s="36">
        <v>699.23333333333335</v>
      </c>
      <c r="H26" s="36">
        <v>748.83333333333326</v>
      </c>
      <c r="I26" s="36">
        <v>759.2166666666667</v>
      </c>
      <c r="J26" s="36">
        <v>773.63333333333321</v>
      </c>
      <c r="K26" s="31">
        <v>744.8</v>
      </c>
      <c r="L26" s="31">
        <v>720</v>
      </c>
      <c r="M26" s="31">
        <v>77.416539999999998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911.75</v>
      </c>
      <c r="D27" s="36">
        <v>915.1</v>
      </c>
      <c r="E27" s="36">
        <v>906.30000000000007</v>
      </c>
      <c r="F27" s="36">
        <v>900.85</v>
      </c>
      <c r="G27" s="36">
        <v>892.05000000000007</v>
      </c>
      <c r="H27" s="36">
        <v>920.55000000000007</v>
      </c>
      <c r="I27" s="36">
        <v>929.35</v>
      </c>
      <c r="J27" s="36">
        <v>934.80000000000007</v>
      </c>
      <c r="K27" s="31">
        <v>923.9</v>
      </c>
      <c r="L27" s="31">
        <v>909.65</v>
      </c>
      <c r="M27" s="31">
        <v>11.59403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336.65</v>
      </c>
      <c r="D28" s="36">
        <v>337.65000000000003</v>
      </c>
      <c r="E28" s="36">
        <v>335.00000000000006</v>
      </c>
      <c r="F28" s="36">
        <v>333.35</v>
      </c>
      <c r="G28" s="36">
        <v>330.70000000000005</v>
      </c>
      <c r="H28" s="36">
        <v>339.30000000000007</v>
      </c>
      <c r="I28" s="36">
        <v>341.95000000000005</v>
      </c>
      <c r="J28" s="36">
        <v>343.60000000000008</v>
      </c>
      <c r="K28" s="31">
        <v>340.3</v>
      </c>
      <c r="L28" s="31">
        <v>336</v>
      </c>
      <c r="M28" s="31">
        <v>9.2036300000000004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239.35</v>
      </c>
      <c r="D29" s="36">
        <v>238.40666666666667</v>
      </c>
      <c r="E29" s="36">
        <v>236.04333333333332</v>
      </c>
      <c r="F29" s="36">
        <v>232.73666666666665</v>
      </c>
      <c r="G29" s="36">
        <v>230.37333333333331</v>
      </c>
      <c r="H29" s="36">
        <v>241.71333333333334</v>
      </c>
      <c r="I29" s="36">
        <v>244.07666666666668</v>
      </c>
      <c r="J29" s="36">
        <v>247.38333333333335</v>
      </c>
      <c r="K29" s="31">
        <v>240.77</v>
      </c>
      <c r="L29" s="31">
        <v>235.1</v>
      </c>
      <c r="M29" s="31">
        <v>44.69059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318.55</v>
      </c>
      <c r="D30" s="36">
        <v>315.13333333333338</v>
      </c>
      <c r="E30" s="36">
        <v>310.46666666666675</v>
      </c>
      <c r="F30" s="36">
        <v>302.38333333333338</v>
      </c>
      <c r="G30" s="36">
        <v>297.71666666666675</v>
      </c>
      <c r="H30" s="36">
        <v>323.21666666666675</v>
      </c>
      <c r="I30" s="36">
        <v>327.88333333333338</v>
      </c>
      <c r="J30" s="36">
        <v>335.96666666666675</v>
      </c>
      <c r="K30" s="31">
        <v>319.8</v>
      </c>
      <c r="L30" s="31">
        <v>307.05</v>
      </c>
      <c r="M30" s="31">
        <v>47.67089</v>
      </c>
      <c r="N30" s="1"/>
      <c r="O30" s="1"/>
    </row>
    <row r="31" spans="1:15" ht="12.75" customHeight="1">
      <c r="A31" s="33">
        <v>21</v>
      </c>
      <c r="B31" s="53" t="s">
        <v>1017</v>
      </c>
      <c r="C31" s="31">
        <v>805.4</v>
      </c>
      <c r="D31" s="36">
        <v>797.20000000000016</v>
      </c>
      <c r="E31" s="36">
        <v>769.40000000000032</v>
      </c>
      <c r="F31" s="36">
        <v>733.4000000000002</v>
      </c>
      <c r="G31" s="36">
        <v>705.60000000000036</v>
      </c>
      <c r="H31" s="36">
        <v>833.20000000000027</v>
      </c>
      <c r="I31" s="36">
        <v>861.00000000000023</v>
      </c>
      <c r="J31" s="36">
        <v>897.00000000000023</v>
      </c>
      <c r="K31" s="31">
        <v>825</v>
      </c>
      <c r="L31" s="31">
        <v>761.2</v>
      </c>
      <c r="M31" s="31">
        <v>9.0463199999999997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879.15</v>
      </c>
      <c r="D32" s="36">
        <v>872.4</v>
      </c>
      <c r="E32" s="36">
        <v>861.8</v>
      </c>
      <c r="F32" s="36">
        <v>844.44999999999993</v>
      </c>
      <c r="G32" s="36">
        <v>833.84999999999991</v>
      </c>
      <c r="H32" s="36">
        <v>889.75</v>
      </c>
      <c r="I32" s="36">
        <v>900.35000000000014</v>
      </c>
      <c r="J32" s="36">
        <v>917.7</v>
      </c>
      <c r="K32" s="31">
        <v>883</v>
      </c>
      <c r="L32" s="31">
        <v>855.05</v>
      </c>
      <c r="M32" s="31">
        <v>0.76256999999999997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1316.8</v>
      </c>
      <c r="D33" s="36">
        <v>1291.6000000000001</v>
      </c>
      <c r="E33" s="36">
        <v>1258.2000000000003</v>
      </c>
      <c r="F33" s="36">
        <v>1199.6000000000001</v>
      </c>
      <c r="G33" s="36">
        <v>1166.2000000000003</v>
      </c>
      <c r="H33" s="36">
        <v>1350.2000000000003</v>
      </c>
      <c r="I33" s="36">
        <v>1383.6000000000004</v>
      </c>
      <c r="J33" s="36">
        <v>1442.2000000000003</v>
      </c>
      <c r="K33" s="31">
        <v>1325</v>
      </c>
      <c r="L33" s="31">
        <v>1233</v>
      </c>
      <c r="M33" s="31">
        <v>17.610379999999999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2329.1999999999998</v>
      </c>
      <c r="D34" s="36">
        <v>2332.7333333333331</v>
      </c>
      <c r="E34" s="36">
        <v>2315.4666666666662</v>
      </c>
      <c r="F34" s="36">
        <v>2301.7333333333331</v>
      </c>
      <c r="G34" s="36">
        <v>2284.4666666666662</v>
      </c>
      <c r="H34" s="36">
        <v>2346.4666666666662</v>
      </c>
      <c r="I34" s="36">
        <v>2363.7333333333336</v>
      </c>
      <c r="J34" s="36">
        <v>2377.4666666666662</v>
      </c>
      <c r="K34" s="31">
        <v>2350</v>
      </c>
      <c r="L34" s="31">
        <v>2319</v>
      </c>
      <c r="M34" s="31">
        <v>0.30936999999999998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902.55</v>
      </c>
      <c r="D35" s="36">
        <v>893.73333333333323</v>
      </c>
      <c r="E35" s="36">
        <v>877.96666666666647</v>
      </c>
      <c r="F35" s="36">
        <v>853.38333333333321</v>
      </c>
      <c r="G35" s="36">
        <v>837.61666666666645</v>
      </c>
      <c r="H35" s="36">
        <v>918.31666666666649</v>
      </c>
      <c r="I35" s="36">
        <v>934.08333333333314</v>
      </c>
      <c r="J35" s="36">
        <v>958.66666666666652</v>
      </c>
      <c r="K35" s="31">
        <v>909.5</v>
      </c>
      <c r="L35" s="31">
        <v>869.15</v>
      </c>
      <c r="M35" s="31">
        <v>4.8731799999999996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5005.75</v>
      </c>
      <c r="D36" s="36">
        <v>5029.8833333333332</v>
      </c>
      <c r="E36" s="36">
        <v>4949.8666666666668</v>
      </c>
      <c r="F36" s="36">
        <v>4893.9833333333336</v>
      </c>
      <c r="G36" s="36">
        <v>4813.9666666666672</v>
      </c>
      <c r="H36" s="36">
        <v>5085.7666666666664</v>
      </c>
      <c r="I36" s="36">
        <v>5165.7833333333328</v>
      </c>
      <c r="J36" s="36">
        <v>5221.6666666666661</v>
      </c>
      <c r="K36" s="31">
        <v>5109.8999999999996</v>
      </c>
      <c r="L36" s="31">
        <v>4974</v>
      </c>
      <c r="M36" s="31">
        <v>1.3479000000000001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2107.4499999999998</v>
      </c>
      <c r="D37" s="36">
        <v>2111.35</v>
      </c>
      <c r="E37" s="36">
        <v>2072.6999999999998</v>
      </c>
      <c r="F37" s="36">
        <v>2037.9499999999998</v>
      </c>
      <c r="G37" s="36">
        <v>1999.2999999999997</v>
      </c>
      <c r="H37" s="36">
        <v>2146.1</v>
      </c>
      <c r="I37" s="36">
        <v>2184.7500000000005</v>
      </c>
      <c r="J37" s="36">
        <v>2219.5</v>
      </c>
      <c r="K37" s="31">
        <v>2150</v>
      </c>
      <c r="L37" s="31">
        <v>2076.6</v>
      </c>
      <c r="M37" s="31">
        <v>1.12635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59.99</v>
      </c>
      <c r="D38" s="36">
        <v>60.736666666666672</v>
      </c>
      <c r="E38" s="36">
        <v>59.153333333333343</v>
      </c>
      <c r="F38" s="36">
        <v>58.31666666666667</v>
      </c>
      <c r="G38" s="36">
        <v>56.733333333333341</v>
      </c>
      <c r="H38" s="36">
        <v>61.573333333333345</v>
      </c>
      <c r="I38" s="36">
        <v>63.156666666666673</v>
      </c>
      <c r="J38" s="36">
        <v>63.993333333333347</v>
      </c>
      <c r="K38" s="31">
        <v>62.32</v>
      </c>
      <c r="L38" s="31">
        <v>59.9</v>
      </c>
      <c r="M38" s="31">
        <v>145.9913</v>
      </c>
      <c r="N38" s="1"/>
      <c r="O38" s="1"/>
    </row>
    <row r="39" spans="1:15" ht="12.75" customHeight="1">
      <c r="A39" s="33">
        <v>29</v>
      </c>
      <c r="B39" s="53" t="s">
        <v>827</v>
      </c>
      <c r="C39" s="31">
        <v>28.32</v>
      </c>
      <c r="D39" s="36">
        <v>28.413333333333338</v>
      </c>
      <c r="E39" s="36">
        <v>27.686666666666675</v>
      </c>
      <c r="F39" s="36">
        <v>27.053333333333338</v>
      </c>
      <c r="G39" s="36">
        <v>26.326666666666675</v>
      </c>
      <c r="H39" s="36">
        <v>29.046666666666674</v>
      </c>
      <c r="I39" s="36">
        <v>29.773333333333341</v>
      </c>
      <c r="J39" s="36">
        <v>30.406666666666673</v>
      </c>
      <c r="K39" s="31">
        <v>29.14</v>
      </c>
      <c r="L39" s="31">
        <v>27.78</v>
      </c>
      <c r="M39" s="31">
        <v>152.04472999999999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1380.05</v>
      </c>
      <c r="D40" s="36">
        <v>1389.0166666666667</v>
      </c>
      <c r="E40" s="36">
        <v>1363.0333333333333</v>
      </c>
      <c r="F40" s="36">
        <v>1346.0166666666667</v>
      </c>
      <c r="G40" s="36">
        <v>1320.0333333333333</v>
      </c>
      <c r="H40" s="36">
        <v>1406.0333333333333</v>
      </c>
      <c r="I40" s="36">
        <v>1432.0166666666664</v>
      </c>
      <c r="J40" s="36">
        <v>1449.0333333333333</v>
      </c>
      <c r="K40" s="31">
        <v>1415</v>
      </c>
      <c r="L40" s="31">
        <v>1372</v>
      </c>
      <c r="M40" s="31">
        <v>11.116669999999999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4108.8999999999996</v>
      </c>
      <c r="D41" s="36">
        <v>4061.2166666666667</v>
      </c>
      <c r="E41" s="36">
        <v>3989.7833333333338</v>
      </c>
      <c r="F41" s="36">
        <v>3870.666666666667</v>
      </c>
      <c r="G41" s="36">
        <v>3799.233333333334</v>
      </c>
      <c r="H41" s="36">
        <v>4180.3333333333339</v>
      </c>
      <c r="I41" s="36">
        <v>4251.7666666666664</v>
      </c>
      <c r="J41" s="36">
        <v>4370.8833333333332</v>
      </c>
      <c r="K41" s="31">
        <v>4132.6499999999996</v>
      </c>
      <c r="L41" s="31">
        <v>3942.1</v>
      </c>
      <c r="M41" s="31">
        <v>1.8508899999999999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657.75</v>
      </c>
      <c r="D42" s="36">
        <v>654.48333333333335</v>
      </c>
      <c r="E42" s="36">
        <v>646.51666666666665</v>
      </c>
      <c r="F42" s="36">
        <v>635.2833333333333</v>
      </c>
      <c r="G42" s="36">
        <v>627.31666666666661</v>
      </c>
      <c r="H42" s="36">
        <v>665.7166666666667</v>
      </c>
      <c r="I42" s="36">
        <v>673.68333333333339</v>
      </c>
      <c r="J42" s="36">
        <v>684.91666666666674</v>
      </c>
      <c r="K42" s="31">
        <v>662.45</v>
      </c>
      <c r="L42" s="31">
        <v>643.25</v>
      </c>
      <c r="M42" s="31">
        <v>21.511839999999999</v>
      </c>
      <c r="N42" s="1"/>
      <c r="O42" s="1"/>
    </row>
    <row r="43" spans="1:15" ht="12.75" customHeight="1">
      <c r="A43" s="33">
        <v>33</v>
      </c>
      <c r="B43" s="53" t="s">
        <v>862</v>
      </c>
      <c r="C43" s="31">
        <v>3889.45</v>
      </c>
      <c r="D43" s="36">
        <v>3888.1666666666665</v>
      </c>
      <c r="E43" s="36">
        <v>3841.333333333333</v>
      </c>
      <c r="F43" s="36">
        <v>3793.2166666666667</v>
      </c>
      <c r="G43" s="36">
        <v>3746.3833333333332</v>
      </c>
      <c r="H43" s="36">
        <v>3936.2833333333328</v>
      </c>
      <c r="I43" s="36">
        <v>3983.1166666666659</v>
      </c>
      <c r="J43" s="36">
        <v>4031.2333333333327</v>
      </c>
      <c r="K43" s="31">
        <v>3935</v>
      </c>
      <c r="L43" s="31">
        <v>3840.05</v>
      </c>
      <c r="M43" s="31">
        <v>0.18124000000000001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2577.85</v>
      </c>
      <c r="D44" s="36">
        <v>2591.3166666666666</v>
      </c>
      <c r="E44" s="36">
        <v>2558.2333333333331</v>
      </c>
      <c r="F44" s="36">
        <v>2538.6166666666663</v>
      </c>
      <c r="G44" s="36">
        <v>2505.5333333333328</v>
      </c>
      <c r="H44" s="36">
        <v>2610.9333333333334</v>
      </c>
      <c r="I44" s="36">
        <v>2644.0166666666673</v>
      </c>
      <c r="J44" s="36">
        <v>2663.6333333333337</v>
      </c>
      <c r="K44" s="31">
        <v>2624.4</v>
      </c>
      <c r="L44" s="31">
        <v>2571.6999999999998</v>
      </c>
      <c r="M44" s="31">
        <v>2.0820099999999999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773.95</v>
      </c>
      <c r="D45" s="36">
        <v>774.1</v>
      </c>
      <c r="E45" s="36">
        <v>768.85</v>
      </c>
      <c r="F45" s="36">
        <v>763.75</v>
      </c>
      <c r="G45" s="36">
        <v>758.5</v>
      </c>
      <c r="H45" s="36">
        <v>779.2</v>
      </c>
      <c r="I45" s="36">
        <v>784.45</v>
      </c>
      <c r="J45" s="36">
        <v>789.55000000000007</v>
      </c>
      <c r="K45" s="31">
        <v>779.35</v>
      </c>
      <c r="L45" s="31">
        <v>769</v>
      </c>
      <c r="M45" s="31">
        <v>1.5985400000000001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8470.7000000000007</v>
      </c>
      <c r="D46" s="36">
        <v>8433.5666666666675</v>
      </c>
      <c r="E46" s="36">
        <v>8287.133333333335</v>
      </c>
      <c r="F46" s="36">
        <v>8103.5666666666675</v>
      </c>
      <c r="G46" s="36">
        <v>7957.133333333335</v>
      </c>
      <c r="H46" s="36">
        <v>8617.133333333335</v>
      </c>
      <c r="I46" s="36">
        <v>8763.5666666666657</v>
      </c>
      <c r="J46" s="36">
        <v>8947.133333333335</v>
      </c>
      <c r="K46" s="31">
        <v>8580</v>
      </c>
      <c r="L46" s="31">
        <v>8250</v>
      </c>
      <c r="M46" s="31">
        <v>1.02119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6259.55</v>
      </c>
      <c r="D47" s="36">
        <v>6236.8999999999987</v>
      </c>
      <c r="E47" s="36">
        <v>6178.7999999999975</v>
      </c>
      <c r="F47" s="36">
        <v>6098.0499999999984</v>
      </c>
      <c r="G47" s="36">
        <v>6039.9499999999971</v>
      </c>
      <c r="H47" s="36">
        <v>6317.6499999999978</v>
      </c>
      <c r="I47" s="36">
        <v>6375.7499999999982</v>
      </c>
      <c r="J47" s="36">
        <v>6456.4999999999982</v>
      </c>
      <c r="K47" s="31">
        <v>6295</v>
      </c>
      <c r="L47" s="31">
        <v>6156.15</v>
      </c>
      <c r="M47" s="31">
        <v>3.57273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499.15</v>
      </c>
      <c r="D48" s="36">
        <v>496.18333333333334</v>
      </c>
      <c r="E48" s="36">
        <v>491.36666666666667</v>
      </c>
      <c r="F48" s="36">
        <v>483.58333333333331</v>
      </c>
      <c r="G48" s="36">
        <v>478.76666666666665</v>
      </c>
      <c r="H48" s="36">
        <v>503.9666666666667</v>
      </c>
      <c r="I48" s="36">
        <v>508.78333333333342</v>
      </c>
      <c r="J48" s="36">
        <v>516.56666666666672</v>
      </c>
      <c r="K48" s="31">
        <v>501</v>
      </c>
      <c r="L48" s="31">
        <v>488.4</v>
      </c>
      <c r="M48" s="31">
        <v>31.687480000000001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340</v>
      </c>
      <c r="D49" s="36">
        <v>337.76666666666665</v>
      </c>
      <c r="E49" s="36">
        <v>334.5333333333333</v>
      </c>
      <c r="F49" s="36">
        <v>329.06666666666666</v>
      </c>
      <c r="G49" s="36">
        <v>325.83333333333331</v>
      </c>
      <c r="H49" s="36">
        <v>343.23333333333329</v>
      </c>
      <c r="I49" s="36">
        <v>346.46666666666664</v>
      </c>
      <c r="J49" s="36">
        <v>351.93333333333328</v>
      </c>
      <c r="K49" s="31">
        <v>341</v>
      </c>
      <c r="L49" s="31">
        <v>332.3</v>
      </c>
      <c r="M49" s="31">
        <v>3.3273600000000001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685.7</v>
      </c>
      <c r="D50" s="36">
        <v>685.66666666666663</v>
      </c>
      <c r="E50" s="36">
        <v>675.08333333333326</v>
      </c>
      <c r="F50" s="36">
        <v>664.46666666666658</v>
      </c>
      <c r="G50" s="36">
        <v>653.88333333333321</v>
      </c>
      <c r="H50" s="36">
        <v>696.2833333333333</v>
      </c>
      <c r="I50" s="36">
        <v>706.86666666666656</v>
      </c>
      <c r="J50" s="36">
        <v>717.48333333333335</v>
      </c>
      <c r="K50" s="31">
        <v>696.25</v>
      </c>
      <c r="L50" s="31">
        <v>675.05</v>
      </c>
      <c r="M50" s="31">
        <v>2.9864600000000001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708.85</v>
      </c>
      <c r="D51" s="36">
        <v>702.26666666666677</v>
      </c>
      <c r="E51" s="36">
        <v>686.53333333333353</v>
      </c>
      <c r="F51" s="36">
        <v>664.21666666666681</v>
      </c>
      <c r="G51" s="36">
        <v>648.48333333333358</v>
      </c>
      <c r="H51" s="36">
        <v>724.58333333333348</v>
      </c>
      <c r="I51" s="36">
        <v>740.31666666666683</v>
      </c>
      <c r="J51" s="36">
        <v>762.63333333333344</v>
      </c>
      <c r="K51" s="31">
        <v>718</v>
      </c>
      <c r="L51" s="31">
        <v>679.95</v>
      </c>
      <c r="M51" s="31">
        <v>11.37767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240.3</v>
      </c>
      <c r="D52" s="36">
        <v>237.64333333333335</v>
      </c>
      <c r="E52" s="36">
        <v>233.88666666666668</v>
      </c>
      <c r="F52" s="36">
        <v>227.47333333333333</v>
      </c>
      <c r="G52" s="36">
        <v>223.71666666666667</v>
      </c>
      <c r="H52" s="36">
        <v>244.0566666666667</v>
      </c>
      <c r="I52" s="36">
        <v>247.81333333333336</v>
      </c>
      <c r="J52" s="36">
        <v>254.22666666666672</v>
      </c>
      <c r="K52" s="31">
        <v>241.4</v>
      </c>
      <c r="L52" s="31">
        <v>231.23</v>
      </c>
      <c r="M52" s="31">
        <v>179.66888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2896.05</v>
      </c>
      <c r="D53" s="36">
        <v>2889.1333333333332</v>
      </c>
      <c r="E53" s="36">
        <v>2878.3166666666666</v>
      </c>
      <c r="F53" s="36">
        <v>2860.5833333333335</v>
      </c>
      <c r="G53" s="36">
        <v>2849.7666666666669</v>
      </c>
      <c r="H53" s="36">
        <v>2906.8666666666663</v>
      </c>
      <c r="I53" s="36">
        <v>2917.6833333333329</v>
      </c>
      <c r="J53" s="36">
        <v>2935.4166666666661</v>
      </c>
      <c r="K53" s="31">
        <v>2899.95</v>
      </c>
      <c r="L53" s="31">
        <v>2871.4</v>
      </c>
      <c r="M53" s="31">
        <v>8.9212500000000006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364.25</v>
      </c>
      <c r="D54" s="36">
        <v>371.41666666666669</v>
      </c>
      <c r="E54" s="36">
        <v>355.13333333333338</v>
      </c>
      <c r="F54" s="36">
        <v>346.01666666666671</v>
      </c>
      <c r="G54" s="36">
        <v>329.73333333333341</v>
      </c>
      <c r="H54" s="36">
        <v>380.53333333333336</v>
      </c>
      <c r="I54" s="36">
        <v>396.81666666666666</v>
      </c>
      <c r="J54" s="36">
        <v>405.93333333333334</v>
      </c>
      <c r="K54" s="31">
        <v>387.7</v>
      </c>
      <c r="L54" s="31">
        <v>362.3</v>
      </c>
      <c r="M54" s="31">
        <v>69.275350000000003</v>
      </c>
      <c r="N54" s="1"/>
      <c r="O54" s="1"/>
    </row>
    <row r="55" spans="1:15" ht="12.75" customHeight="1">
      <c r="A55" s="33">
        <v>45</v>
      </c>
      <c r="B55" s="53" t="s">
        <v>863</v>
      </c>
      <c r="C55" s="31">
        <v>6317.55</v>
      </c>
      <c r="D55" s="36">
        <v>6353.3499999999995</v>
      </c>
      <c r="E55" s="36">
        <v>6216.6999999999989</v>
      </c>
      <c r="F55" s="36">
        <v>6115.8499999999995</v>
      </c>
      <c r="G55" s="36">
        <v>5979.1999999999989</v>
      </c>
      <c r="H55" s="36">
        <v>6454.1999999999989</v>
      </c>
      <c r="I55" s="36">
        <v>6590.8499999999985</v>
      </c>
      <c r="J55" s="36">
        <v>6691.6999999999989</v>
      </c>
      <c r="K55" s="31">
        <v>6490</v>
      </c>
      <c r="L55" s="31">
        <v>6252.5</v>
      </c>
      <c r="M55" s="31">
        <v>0.11323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2384.4</v>
      </c>
      <c r="D56" s="36">
        <v>2340.3833333333332</v>
      </c>
      <c r="E56" s="36">
        <v>2287.3666666666663</v>
      </c>
      <c r="F56" s="36">
        <v>2190.333333333333</v>
      </c>
      <c r="G56" s="36">
        <v>2137.3166666666662</v>
      </c>
      <c r="H56" s="36">
        <v>2437.4166666666665</v>
      </c>
      <c r="I56" s="36">
        <v>2490.4333333333329</v>
      </c>
      <c r="J56" s="36">
        <v>2587.4666666666667</v>
      </c>
      <c r="K56" s="31">
        <v>2393.4</v>
      </c>
      <c r="L56" s="31">
        <v>2243.35</v>
      </c>
      <c r="M56" s="31">
        <v>21.015149999999998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6462.15</v>
      </c>
      <c r="D57" s="36">
        <v>6440.083333333333</v>
      </c>
      <c r="E57" s="36">
        <v>6385.1666666666661</v>
      </c>
      <c r="F57" s="36">
        <v>6308.1833333333334</v>
      </c>
      <c r="G57" s="36">
        <v>6253.2666666666664</v>
      </c>
      <c r="H57" s="36">
        <v>6517.0666666666657</v>
      </c>
      <c r="I57" s="36">
        <v>6571.9833333333318</v>
      </c>
      <c r="J57" s="36">
        <v>6648.9666666666653</v>
      </c>
      <c r="K57" s="31">
        <v>6495</v>
      </c>
      <c r="L57" s="31">
        <v>6363.1</v>
      </c>
      <c r="M57" s="31">
        <v>0.35915000000000002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1218.6500000000001</v>
      </c>
      <c r="D58" s="36">
        <v>1226.6000000000001</v>
      </c>
      <c r="E58" s="36">
        <v>1207.1000000000004</v>
      </c>
      <c r="F58" s="36">
        <v>1195.5500000000002</v>
      </c>
      <c r="G58" s="36">
        <v>1176.0500000000004</v>
      </c>
      <c r="H58" s="36">
        <v>1238.1500000000003</v>
      </c>
      <c r="I58" s="36">
        <v>1257.6499999999999</v>
      </c>
      <c r="J58" s="36">
        <v>1269.2000000000003</v>
      </c>
      <c r="K58" s="31">
        <v>1246.0999999999999</v>
      </c>
      <c r="L58" s="31">
        <v>1215.05</v>
      </c>
      <c r="M58" s="31">
        <v>16.236899999999999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617.04999999999995</v>
      </c>
      <c r="D59" s="36">
        <v>619.44999999999993</v>
      </c>
      <c r="E59" s="36">
        <v>606.39999999999986</v>
      </c>
      <c r="F59" s="36">
        <v>595.74999999999989</v>
      </c>
      <c r="G59" s="36">
        <v>582.69999999999982</v>
      </c>
      <c r="H59" s="36">
        <v>630.09999999999991</v>
      </c>
      <c r="I59" s="36">
        <v>643.14999999999986</v>
      </c>
      <c r="J59" s="36">
        <v>653.79999999999995</v>
      </c>
      <c r="K59" s="31">
        <v>632.5</v>
      </c>
      <c r="L59" s="31">
        <v>608.79999999999995</v>
      </c>
      <c r="M59" s="31">
        <v>5.6491499999999997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4833.7</v>
      </c>
      <c r="D60" s="36">
        <v>4824.8500000000004</v>
      </c>
      <c r="E60" s="36">
        <v>4774.7000000000007</v>
      </c>
      <c r="F60" s="36">
        <v>4715.7000000000007</v>
      </c>
      <c r="G60" s="36">
        <v>4665.5500000000011</v>
      </c>
      <c r="H60" s="36">
        <v>4883.8500000000004</v>
      </c>
      <c r="I60" s="36">
        <v>4934</v>
      </c>
      <c r="J60" s="36">
        <v>4993</v>
      </c>
      <c r="K60" s="31">
        <v>4875</v>
      </c>
      <c r="L60" s="31">
        <v>4765.8500000000004</v>
      </c>
      <c r="M60" s="31">
        <v>3.5682399999999999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1228.0999999999999</v>
      </c>
      <c r="D61" s="36">
        <v>1229.6333333333332</v>
      </c>
      <c r="E61" s="36">
        <v>1223.5166666666664</v>
      </c>
      <c r="F61" s="36">
        <v>1218.9333333333332</v>
      </c>
      <c r="G61" s="36">
        <v>1212.8166666666664</v>
      </c>
      <c r="H61" s="36">
        <v>1234.2166666666665</v>
      </c>
      <c r="I61" s="36">
        <v>1240.3333333333333</v>
      </c>
      <c r="J61" s="36">
        <v>1244.9166666666665</v>
      </c>
      <c r="K61" s="31">
        <v>1235.75</v>
      </c>
      <c r="L61" s="31">
        <v>1225.05</v>
      </c>
      <c r="M61" s="31">
        <v>66.765299999999996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4500</v>
      </c>
      <c r="D62" s="36">
        <v>4509.1333333333341</v>
      </c>
      <c r="E62" s="36">
        <v>4330.4166666666679</v>
      </c>
      <c r="F62" s="36">
        <v>4160.8333333333339</v>
      </c>
      <c r="G62" s="36">
        <v>3982.1166666666677</v>
      </c>
      <c r="H62" s="36">
        <v>4678.7166666666681</v>
      </c>
      <c r="I62" s="36">
        <v>4857.4333333333334</v>
      </c>
      <c r="J62" s="36">
        <v>5027.0166666666682</v>
      </c>
      <c r="K62" s="31">
        <v>4687.8500000000004</v>
      </c>
      <c r="L62" s="31">
        <v>4339.55</v>
      </c>
      <c r="M62" s="31">
        <v>13.657310000000001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353.2</v>
      </c>
      <c r="D63" s="36">
        <v>354.48333333333335</v>
      </c>
      <c r="E63" s="36">
        <v>349.7166666666667</v>
      </c>
      <c r="F63" s="36">
        <v>346.23333333333335</v>
      </c>
      <c r="G63" s="36">
        <v>341.4666666666667</v>
      </c>
      <c r="H63" s="36">
        <v>357.9666666666667</v>
      </c>
      <c r="I63" s="36">
        <v>362.73333333333335</v>
      </c>
      <c r="J63" s="36">
        <v>366.2166666666667</v>
      </c>
      <c r="K63" s="31">
        <v>359.25</v>
      </c>
      <c r="L63" s="31">
        <v>351</v>
      </c>
      <c r="M63" s="31">
        <v>10.80621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2497.9499999999998</v>
      </c>
      <c r="D64" s="36">
        <v>2513.3166666666666</v>
      </c>
      <c r="E64" s="36">
        <v>2476.6333333333332</v>
      </c>
      <c r="F64" s="36">
        <v>2455.3166666666666</v>
      </c>
      <c r="G64" s="36">
        <v>2418.6333333333332</v>
      </c>
      <c r="H64" s="36">
        <v>2534.6333333333332</v>
      </c>
      <c r="I64" s="36">
        <v>2571.3166666666666</v>
      </c>
      <c r="J64" s="36">
        <v>2592.6333333333332</v>
      </c>
      <c r="K64" s="31">
        <v>2550</v>
      </c>
      <c r="L64" s="31">
        <v>2492</v>
      </c>
      <c r="M64" s="31">
        <v>9.6327300000000005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9745.25</v>
      </c>
      <c r="D65" s="36">
        <v>9671.5833333333339</v>
      </c>
      <c r="E65" s="36">
        <v>9584.2166666666672</v>
      </c>
      <c r="F65" s="36">
        <v>9423.1833333333325</v>
      </c>
      <c r="G65" s="36">
        <v>9335.8166666666657</v>
      </c>
      <c r="H65" s="36">
        <v>9832.6166666666686</v>
      </c>
      <c r="I65" s="36">
        <v>9919.9833333333336</v>
      </c>
      <c r="J65" s="36">
        <v>10081.01666666667</v>
      </c>
      <c r="K65" s="31">
        <v>9758.9500000000007</v>
      </c>
      <c r="L65" s="31">
        <v>9510.5499999999993</v>
      </c>
      <c r="M65" s="31">
        <v>2.8375400000000002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7081.85</v>
      </c>
      <c r="D66" s="36">
        <v>7069.7833333333328</v>
      </c>
      <c r="E66" s="36">
        <v>7032.6166666666659</v>
      </c>
      <c r="F66" s="36">
        <v>6983.3833333333332</v>
      </c>
      <c r="G66" s="36">
        <v>6946.2166666666662</v>
      </c>
      <c r="H66" s="36">
        <v>7119.0166666666655</v>
      </c>
      <c r="I66" s="36">
        <v>7156.1833333333334</v>
      </c>
      <c r="J66" s="36">
        <v>7205.4166666666652</v>
      </c>
      <c r="K66" s="31">
        <v>7106.95</v>
      </c>
      <c r="L66" s="31">
        <v>7020.55</v>
      </c>
      <c r="M66" s="31">
        <v>6.3565399999999999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1587.65</v>
      </c>
      <c r="D67" s="36">
        <v>1579.5</v>
      </c>
      <c r="E67" s="36">
        <v>1569.15</v>
      </c>
      <c r="F67" s="36">
        <v>1550.65</v>
      </c>
      <c r="G67" s="36">
        <v>1540.3000000000002</v>
      </c>
      <c r="H67" s="36">
        <v>1598</v>
      </c>
      <c r="I67" s="36">
        <v>1608.35</v>
      </c>
      <c r="J67" s="36">
        <v>1626.85</v>
      </c>
      <c r="K67" s="31">
        <v>1589.85</v>
      </c>
      <c r="L67" s="31">
        <v>1561</v>
      </c>
      <c r="M67" s="31">
        <v>8.2274999999999991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8724.7999999999993</v>
      </c>
      <c r="D68" s="36">
        <v>8664.0500000000011</v>
      </c>
      <c r="E68" s="36">
        <v>8335.2500000000018</v>
      </c>
      <c r="F68" s="36">
        <v>7945.7000000000007</v>
      </c>
      <c r="G68" s="36">
        <v>7616.9000000000015</v>
      </c>
      <c r="H68" s="36">
        <v>9053.6000000000022</v>
      </c>
      <c r="I68" s="36">
        <v>9382.4000000000015</v>
      </c>
      <c r="J68" s="36">
        <v>9771.9500000000025</v>
      </c>
      <c r="K68" s="31">
        <v>8992.85</v>
      </c>
      <c r="L68" s="31">
        <v>8274.5</v>
      </c>
      <c r="M68" s="31">
        <v>4.6447500000000002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2357.4499999999998</v>
      </c>
      <c r="D69" s="36">
        <v>2381.15</v>
      </c>
      <c r="E69" s="36">
        <v>2327.3000000000002</v>
      </c>
      <c r="F69" s="36">
        <v>2297.15</v>
      </c>
      <c r="G69" s="36">
        <v>2243.3000000000002</v>
      </c>
      <c r="H69" s="36">
        <v>2411.3000000000002</v>
      </c>
      <c r="I69" s="36">
        <v>2465.1499999999996</v>
      </c>
      <c r="J69" s="36">
        <v>2495.3000000000002</v>
      </c>
      <c r="K69" s="31">
        <v>2435</v>
      </c>
      <c r="L69" s="31">
        <v>2351</v>
      </c>
      <c r="M69" s="31">
        <v>1.03043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3223</v>
      </c>
      <c r="D70" s="36">
        <v>3208.0333333333333</v>
      </c>
      <c r="E70" s="36">
        <v>3177.0666666666666</v>
      </c>
      <c r="F70" s="36">
        <v>3131.1333333333332</v>
      </c>
      <c r="G70" s="36">
        <v>3100.1666666666665</v>
      </c>
      <c r="H70" s="36">
        <v>3253.9666666666667</v>
      </c>
      <c r="I70" s="36">
        <v>3284.9333333333329</v>
      </c>
      <c r="J70" s="36">
        <v>3330.8666666666668</v>
      </c>
      <c r="K70" s="31">
        <v>3239</v>
      </c>
      <c r="L70" s="31">
        <v>3162.1</v>
      </c>
      <c r="M70" s="31">
        <v>2.1089199999999999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442.7</v>
      </c>
      <c r="D71" s="36">
        <v>443.56666666666666</v>
      </c>
      <c r="E71" s="36">
        <v>439.13333333333333</v>
      </c>
      <c r="F71" s="36">
        <v>435.56666666666666</v>
      </c>
      <c r="G71" s="36">
        <v>431.13333333333333</v>
      </c>
      <c r="H71" s="36">
        <v>447.13333333333333</v>
      </c>
      <c r="I71" s="36">
        <v>451.56666666666661</v>
      </c>
      <c r="J71" s="36">
        <v>455.13333333333333</v>
      </c>
      <c r="K71" s="31">
        <v>448</v>
      </c>
      <c r="L71" s="31">
        <v>440</v>
      </c>
      <c r="M71" s="31">
        <v>20.80011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207.94</v>
      </c>
      <c r="D72" s="36">
        <v>207.28</v>
      </c>
      <c r="E72" s="36">
        <v>205.27</v>
      </c>
      <c r="F72" s="36">
        <v>202.60000000000002</v>
      </c>
      <c r="G72" s="36">
        <v>200.59000000000003</v>
      </c>
      <c r="H72" s="36">
        <v>209.95</v>
      </c>
      <c r="I72" s="36">
        <v>211.95999999999998</v>
      </c>
      <c r="J72" s="36">
        <v>214.62999999999997</v>
      </c>
      <c r="K72" s="31">
        <v>209.29</v>
      </c>
      <c r="L72" s="31">
        <v>204.61</v>
      </c>
      <c r="M72" s="31">
        <v>84.503349999999998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280.60000000000002</v>
      </c>
      <c r="D73" s="36">
        <v>278.73333333333335</v>
      </c>
      <c r="E73" s="36">
        <v>275.36666666666667</v>
      </c>
      <c r="F73" s="36">
        <v>270.13333333333333</v>
      </c>
      <c r="G73" s="36">
        <v>266.76666666666665</v>
      </c>
      <c r="H73" s="36">
        <v>283.9666666666667</v>
      </c>
      <c r="I73" s="36">
        <v>287.33333333333337</v>
      </c>
      <c r="J73" s="36">
        <v>292.56666666666672</v>
      </c>
      <c r="K73" s="31">
        <v>282.10000000000002</v>
      </c>
      <c r="L73" s="31">
        <v>273.5</v>
      </c>
      <c r="M73" s="31">
        <v>177.78426999999999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120.51</v>
      </c>
      <c r="D74" s="36">
        <v>120.44333333333334</v>
      </c>
      <c r="E74" s="36">
        <v>119.43666666666668</v>
      </c>
      <c r="F74" s="36">
        <v>118.36333333333334</v>
      </c>
      <c r="G74" s="36">
        <v>117.35666666666668</v>
      </c>
      <c r="H74" s="36">
        <v>121.51666666666668</v>
      </c>
      <c r="I74" s="36">
        <v>122.52333333333334</v>
      </c>
      <c r="J74" s="36">
        <v>123.59666666666668</v>
      </c>
      <c r="K74" s="31">
        <v>121.45</v>
      </c>
      <c r="L74" s="31">
        <v>119.37</v>
      </c>
      <c r="M74" s="31">
        <v>102.17149000000001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66.010000000000005</v>
      </c>
      <c r="D75" s="36">
        <v>65.570000000000007</v>
      </c>
      <c r="E75" s="36">
        <v>64.940000000000012</v>
      </c>
      <c r="F75" s="36">
        <v>63.870000000000005</v>
      </c>
      <c r="G75" s="36">
        <v>63.240000000000009</v>
      </c>
      <c r="H75" s="36">
        <v>66.640000000000015</v>
      </c>
      <c r="I75" s="36">
        <v>67.27000000000001</v>
      </c>
      <c r="J75" s="36">
        <v>68.340000000000018</v>
      </c>
      <c r="K75" s="31">
        <v>66.2</v>
      </c>
      <c r="L75" s="31">
        <v>64.5</v>
      </c>
      <c r="M75" s="31">
        <v>171.37251000000001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1454.85</v>
      </c>
      <c r="D76" s="36">
        <v>1456.4833333333333</v>
      </c>
      <c r="E76" s="36">
        <v>1446.4666666666667</v>
      </c>
      <c r="F76" s="36">
        <v>1438.0833333333333</v>
      </c>
      <c r="G76" s="36">
        <v>1428.0666666666666</v>
      </c>
      <c r="H76" s="36">
        <v>1464.8666666666668</v>
      </c>
      <c r="I76" s="36">
        <v>1474.8833333333337</v>
      </c>
      <c r="J76" s="36">
        <v>1483.2666666666669</v>
      </c>
      <c r="K76" s="31">
        <v>1466.5</v>
      </c>
      <c r="L76" s="31">
        <v>1448.1</v>
      </c>
      <c r="M76" s="31">
        <v>2.45296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6595.65</v>
      </c>
      <c r="D77" s="36">
        <v>6510.5333333333328</v>
      </c>
      <c r="E77" s="36">
        <v>6366.0666666666657</v>
      </c>
      <c r="F77" s="36">
        <v>6136.4833333333327</v>
      </c>
      <c r="G77" s="36">
        <v>5992.0166666666655</v>
      </c>
      <c r="H77" s="36">
        <v>6740.1166666666659</v>
      </c>
      <c r="I77" s="36">
        <v>6884.583333333333</v>
      </c>
      <c r="J77" s="36">
        <v>7114.1666666666661</v>
      </c>
      <c r="K77" s="31">
        <v>6655</v>
      </c>
      <c r="L77" s="31">
        <v>6280.95</v>
      </c>
      <c r="M77" s="31">
        <v>0.69193000000000005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502.8</v>
      </c>
      <c r="D78" s="36">
        <v>501.34999999999997</v>
      </c>
      <c r="E78" s="36">
        <v>497.74999999999994</v>
      </c>
      <c r="F78" s="36">
        <v>492.7</v>
      </c>
      <c r="G78" s="36">
        <v>489.09999999999997</v>
      </c>
      <c r="H78" s="36">
        <v>506.39999999999992</v>
      </c>
      <c r="I78" s="36">
        <v>509.99999999999994</v>
      </c>
      <c r="J78" s="36">
        <v>515.04999999999995</v>
      </c>
      <c r="K78" s="31">
        <v>504.95</v>
      </c>
      <c r="L78" s="31">
        <v>496.3</v>
      </c>
      <c r="M78" s="31">
        <v>9.8276800000000009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1553</v>
      </c>
      <c r="D79" s="36">
        <v>1538</v>
      </c>
      <c r="E79" s="36">
        <v>1511</v>
      </c>
      <c r="F79" s="36">
        <v>1469</v>
      </c>
      <c r="G79" s="36">
        <v>1442</v>
      </c>
      <c r="H79" s="36">
        <v>1580</v>
      </c>
      <c r="I79" s="36">
        <v>1607</v>
      </c>
      <c r="J79" s="36">
        <v>1649</v>
      </c>
      <c r="K79" s="31">
        <v>1565</v>
      </c>
      <c r="L79" s="31">
        <v>1496</v>
      </c>
      <c r="M79" s="31">
        <v>16.276489999999999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309.75</v>
      </c>
      <c r="D80" s="36">
        <v>306.36666666666662</v>
      </c>
      <c r="E80" s="36">
        <v>300.83333333333326</v>
      </c>
      <c r="F80" s="36">
        <v>291.91666666666663</v>
      </c>
      <c r="G80" s="36">
        <v>286.38333333333327</v>
      </c>
      <c r="H80" s="36">
        <v>315.28333333333325</v>
      </c>
      <c r="I80" s="36">
        <v>320.81666666666666</v>
      </c>
      <c r="J80" s="36">
        <v>329.73333333333323</v>
      </c>
      <c r="K80" s="31">
        <v>311.89999999999998</v>
      </c>
      <c r="L80" s="31">
        <v>297.45</v>
      </c>
      <c r="M80" s="31">
        <v>391.39609000000002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1743.1</v>
      </c>
      <c r="D81" s="36">
        <v>1751.1333333333332</v>
      </c>
      <c r="E81" s="36">
        <v>1725.9666666666665</v>
      </c>
      <c r="F81" s="36">
        <v>1708.8333333333333</v>
      </c>
      <c r="G81" s="36">
        <v>1683.6666666666665</v>
      </c>
      <c r="H81" s="36">
        <v>1768.2666666666664</v>
      </c>
      <c r="I81" s="36">
        <v>1793.4333333333334</v>
      </c>
      <c r="J81" s="36">
        <v>1810.5666666666664</v>
      </c>
      <c r="K81" s="31">
        <v>1776.3</v>
      </c>
      <c r="L81" s="31">
        <v>1734</v>
      </c>
      <c r="M81" s="31">
        <v>14.891260000000001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294.7</v>
      </c>
      <c r="D82" s="36">
        <v>293.68333333333334</v>
      </c>
      <c r="E82" s="36">
        <v>289.51666666666665</v>
      </c>
      <c r="F82" s="36">
        <v>284.33333333333331</v>
      </c>
      <c r="G82" s="36">
        <v>280.16666666666663</v>
      </c>
      <c r="H82" s="36">
        <v>298.86666666666667</v>
      </c>
      <c r="I82" s="36">
        <v>303.0333333333333</v>
      </c>
      <c r="J82" s="36">
        <v>308.2166666666667</v>
      </c>
      <c r="K82" s="31">
        <v>297.85000000000002</v>
      </c>
      <c r="L82" s="31">
        <v>288.5</v>
      </c>
      <c r="M82" s="31">
        <v>151.82677000000001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305.25</v>
      </c>
      <c r="D83" s="36">
        <v>306.08333333333331</v>
      </c>
      <c r="E83" s="36">
        <v>302.46666666666664</v>
      </c>
      <c r="F83" s="36">
        <v>299.68333333333334</v>
      </c>
      <c r="G83" s="36">
        <v>296.06666666666666</v>
      </c>
      <c r="H83" s="36">
        <v>308.86666666666662</v>
      </c>
      <c r="I83" s="36">
        <v>312.48333333333329</v>
      </c>
      <c r="J83" s="36">
        <v>315.26666666666659</v>
      </c>
      <c r="K83" s="31">
        <v>309.7</v>
      </c>
      <c r="L83" s="31">
        <v>303.3</v>
      </c>
      <c r="M83" s="31">
        <v>75.572969999999998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1419.8</v>
      </c>
      <c r="D84" s="36">
        <v>1410.9833333333333</v>
      </c>
      <c r="E84" s="36">
        <v>1398.1666666666667</v>
      </c>
      <c r="F84" s="36">
        <v>1376.5333333333333</v>
      </c>
      <c r="G84" s="36">
        <v>1363.7166666666667</v>
      </c>
      <c r="H84" s="36">
        <v>1432.6166666666668</v>
      </c>
      <c r="I84" s="36">
        <v>1445.4333333333334</v>
      </c>
      <c r="J84" s="36">
        <v>1467.0666666666668</v>
      </c>
      <c r="K84" s="31">
        <v>1423.8</v>
      </c>
      <c r="L84" s="31">
        <v>1389.35</v>
      </c>
      <c r="M84" s="31">
        <v>61.958309999999997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726.25</v>
      </c>
      <c r="D85" s="36">
        <v>722.68333333333339</v>
      </c>
      <c r="E85" s="36">
        <v>716.56666666666683</v>
      </c>
      <c r="F85" s="36">
        <v>706.88333333333344</v>
      </c>
      <c r="G85" s="36">
        <v>700.76666666666688</v>
      </c>
      <c r="H85" s="36">
        <v>732.36666666666679</v>
      </c>
      <c r="I85" s="36">
        <v>738.48333333333335</v>
      </c>
      <c r="J85" s="36">
        <v>748.16666666666674</v>
      </c>
      <c r="K85" s="31">
        <v>728.8</v>
      </c>
      <c r="L85" s="31">
        <v>713</v>
      </c>
      <c r="M85" s="31">
        <v>2.5720000000000001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342.2</v>
      </c>
      <c r="D86" s="36">
        <v>341.5333333333333</v>
      </c>
      <c r="E86" s="36">
        <v>337.66666666666663</v>
      </c>
      <c r="F86" s="36">
        <v>333.13333333333333</v>
      </c>
      <c r="G86" s="36">
        <v>329.26666666666665</v>
      </c>
      <c r="H86" s="36">
        <v>346.06666666666661</v>
      </c>
      <c r="I86" s="36">
        <v>349.93333333333328</v>
      </c>
      <c r="J86" s="36">
        <v>354.46666666666658</v>
      </c>
      <c r="K86" s="31">
        <v>345.4</v>
      </c>
      <c r="L86" s="31">
        <v>337</v>
      </c>
      <c r="M86" s="31">
        <v>44.608730000000001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1525.3</v>
      </c>
      <c r="D87" s="36">
        <v>1526.4666666666665</v>
      </c>
      <c r="E87" s="36">
        <v>1506.9333333333329</v>
      </c>
      <c r="F87" s="36">
        <v>1488.5666666666664</v>
      </c>
      <c r="G87" s="36">
        <v>1469.0333333333328</v>
      </c>
      <c r="H87" s="36">
        <v>1544.833333333333</v>
      </c>
      <c r="I87" s="36">
        <v>1564.3666666666663</v>
      </c>
      <c r="J87" s="36">
        <v>1582.7333333333331</v>
      </c>
      <c r="K87" s="31">
        <v>1546</v>
      </c>
      <c r="L87" s="31">
        <v>1508.1</v>
      </c>
      <c r="M87" s="31">
        <v>0.64993000000000001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685.25</v>
      </c>
      <c r="D88" s="36">
        <v>685.91666666666663</v>
      </c>
      <c r="E88" s="36">
        <v>674.83333333333326</v>
      </c>
      <c r="F88" s="36">
        <v>664.41666666666663</v>
      </c>
      <c r="G88" s="36">
        <v>653.33333333333326</v>
      </c>
      <c r="H88" s="36">
        <v>696.33333333333326</v>
      </c>
      <c r="I88" s="36">
        <v>707.41666666666652</v>
      </c>
      <c r="J88" s="36">
        <v>717.83333333333326</v>
      </c>
      <c r="K88" s="31">
        <v>697</v>
      </c>
      <c r="L88" s="31">
        <v>675.5</v>
      </c>
      <c r="M88" s="31">
        <v>25.834879999999998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7700.65</v>
      </c>
      <c r="D89" s="36">
        <v>7720.7833333333328</v>
      </c>
      <c r="E89" s="36">
        <v>7642.5666666666657</v>
      </c>
      <c r="F89" s="36">
        <v>7584.4833333333327</v>
      </c>
      <c r="G89" s="36">
        <v>7506.2666666666655</v>
      </c>
      <c r="H89" s="36">
        <v>7778.8666666666659</v>
      </c>
      <c r="I89" s="36">
        <v>7857.083333333333</v>
      </c>
      <c r="J89" s="36">
        <v>7915.1666666666661</v>
      </c>
      <c r="K89" s="31">
        <v>7799</v>
      </c>
      <c r="L89" s="31">
        <v>7662.7</v>
      </c>
      <c r="M89" s="31">
        <v>5.6840000000000002E-2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1693.85</v>
      </c>
      <c r="D90" s="36">
        <v>1690.7166666666665</v>
      </c>
      <c r="E90" s="36">
        <v>1656.4333333333329</v>
      </c>
      <c r="F90" s="36">
        <v>1619.0166666666664</v>
      </c>
      <c r="G90" s="36">
        <v>1584.7333333333329</v>
      </c>
      <c r="H90" s="36">
        <v>1728.133333333333</v>
      </c>
      <c r="I90" s="36">
        <v>1762.4166666666663</v>
      </c>
      <c r="J90" s="36">
        <v>1799.833333333333</v>
      </c>
      <c r="K90" s="31">
        <v>1725</v>
      </c>
      <c r="L90" s="31">
        <v>1653.3</v>
      </c>
      <c r="M90" s="31">
        <v>1.8725700000000001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2014.4</v>
      </c>
      <c r="D91" s="36">
        <v>1912.6833333333334</v>
      </c>
      <c r="E91" s="36">
        <v>1804.7166666666667</v>
      </c>
      <c r="F91" s="36">
        <v>1595.0333333333333</v>
      </c>
      <c r="G91" s="36">
        <v>1487.0666666666666</v>
      </c>
      <c r="H91" s="36">
        <v>2122.3666666666668</v>
      </c>
      <c r="I91" s="36">
        <v>2230.3333333333335</v>
      </c>
      <c r="J91" s="36">
        <v>2440.0166666666669</v>
      </c>
      <c r="K91" s="31">
        <v>2020.65</v>
      </c>
      <c r="L91" s="31">
        <v>1703</v>
      </c>
      <c r="M91" s="31">
        <v>49.85257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507</v>
      </c>
      <c r="D92" s="36">
        <v>503.68333333333334</v>
      </c>
      <c r="E92" s="36">
        <v>493.7166666666667</v>
      </c>
      <c r="F92" s="36">
        <v>480.43333333333334</v>
      </c>
      <c r="G92" s="36">
        <v>470.4666666666667</v>
      </c>
      <c r="H92" s="36">
        <v>516.9666666666667</v>
      </c>
      <c r="I92" s="36">
        <v>526.93333333333328</v>
      </c>
      <c r="J92" s="36">
        <v>540.2166666666667</v>
      </c>
      <c r="K92" s="31">
        <v>513.65</v>
      </c>
      <c r="L92" s="31">
        <v>490.4</v>
      </c>
      <c r="M92" s="31">
        <v>11.345470000000001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33015.5</v>
      </c>
      <c r="D93" s="36">
        <v>32770.166666666664</v>
      </c>
      <c r="E93" s="36">
        <v>32445.333333333328</v>
      </c>
      <c r="F93" s="36">
        <v>31875.166666666664</v>
      </c>
      <c r="G93" s="36">
        <v>31550.333333333328</v>
      </c>
      <c r="H93" s="36">
        <v>33340.333333333328</v>
      </c>
      <c r="I93" s="36">
        <v>33665.166666666657</v>
      </c>
      <c r="J93" s="36">
        <v>34235.333333333328</v>
      </c>
      <c r="K93" s="31">
        <v>33095</v>
      </c>
      <c r="L93" s="31">
        <v>32200</v>
      </c>
      <c r="M93" s="31">
        <v>0.27729999999999999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1420.65</v>
      </c>
      <c r="D94" s="36">
        <v>1400.5333333333335</v>
      </c>
      <c r="E94" s="36">
        <v>1349.116666666667</v>
      </c>
      <c r="F94" s="36">
        <v>1277.5833333333335</v>
      </c>
      <c r="G94" s="36">
        <v>1226.166666666667</v>
      </c>
      <c r="H94" s="36">
        <v>1472.0666666666671</v>
      </c>
      <c r="I94" s="36">
        <v>1523.4833333333336</v>
      </c>
      <c r="J94" s="36">
        <v>1595.0166666666671</v>
      </c>
      <c r="K94" s="31">
        <v>1451.95</v>
      </c>
      <c r="L94" s="31">
        <v>1329</v>
      </c>
      <c r="M94" s="31">
        <v>6.9025299999999996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5297.75</v>
      </c>
      <c r="D95" s="36">
        <v>5292.583333333333</v>
      </c>
      <c r="E95" s="36">
        <v>5255.1666666666661</v>
      </c>
      <c r="F95" s="36">
        <v>5212.583333333333</v>
      </c>
      <c r="G95" s="36">
        <v>5175.1666666666661</v>
      </c>
      <c r="H95" s="36">
        <v>5335.1666666666661</v>
      </c>
      <c r="I95" s="36">
        <v>5372.5833333333321</v>
      </c>
      <c r="J95" s="36">
        <v>5415.1666666666661</v>
      </c>
      <c r="K95" s="31">
        <v>5330</v>
      </c>
      <c r="L95" s="31">
        <v>5250</v>
      </c>
      <c r="M95" s="31">
        <v>4.6338499999999998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2406.5</v>
      </c>
      <c r="D96" s="36">
        <v>2447.4666666666667</v>
      </c>
      <c r="E96" s="36">
        <v>2350.0333333333333</v>
      </c>
      <c r="F96" s="36">
        <v>2293.5666666666666</v>
      </c>
      <c r="G96" s="36">
        <v>2196.1333333333332</v>
      </c>
      <c r="H96" s="36">
        <v>2503.9333333333334</v>
      </c>
      <c r="I96" s="36">
        <v>2601.3666666666668</v>
      </c>
      <c r="J96" s="36">
        <v>2657.8333333333335</v>
      </c>
      <c r="K96" s="31">
        <v>2544.9</v>
      </c>
      <c r="L96" s="31">
        <v>2391</v>
      </c>
      <c r="M96" s="31">
        <v>6.5039400000000001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594.70000000000005</v>
      </c>
      <c r="D97" s="36">
        <v>596.9</v>
      </c>
      <c r="E97" s="36">
        <v>590.79999999999995</v>
      </c>
      <c r="F97" s="36">
        <v>586.9</v>
      </c>
      <c r="G97" s="36">
        <v>580.79999999999995</v>
      </c>
      <c r="H97" s="36">
        <v>600.79999999999995</v>
      </c>
      <c r="I97" s="36">
        <v>606.90000000000009</v>
      </c>
      <c r="J97" s="36">
        <v>610.79999999999995</v>
      </c>
      <c r="K97" s="31">
        <v>603</v>
      </c>
      <c r="L97" s="31">
        <v>593</v>
      </c>
      <c r="M97" s="31">
        <v>0.81708999999999998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152.07</v>
      </c>
      <c r="D98" s="36">
        <v>152.24</v>
      </c>
      <c r="E98" s="36">
        <v>149.48000000000002</v>
      </c>
      <c r="F98" s="36">
        <v>146.89000000000001</v>
      </c>
      <c r="G98" s="36">
        <v>144.13000000000002</v>
      </c>
      <c r="H98" s="36">
        <v>154.83000000000001</v>
      </c>
      <c r="I98" s="36">
        <v>157.59</v>
      </c>
      <c r="J98" s="36">
        <v>160.18</v>
      </c>
      <c r="K98" s="31">
        <v>155</v>
      </c>
      <c r="L98" s="31">
        <v>149.65</v>
      </c>
      <c r="M98" s="31">
        <v>55.02704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701.75</v>
      </c>
      <c r="D99" s="36">
        <v>702.81666666666661</v>
      </c>
      <c r="E99" s="36">
        <v>670.63333333333321</v>
      </c>
      <c r="F99" s="36">
        <v>639.51666666666665</v>
      </c>
      <c r="G99" s="36">
        <v>607.33333333333326</v>
      </c>
      <c r="H99" s="36">
        <v>733.93333333333317</v>
      </c>
      <c r="I99" s="36">
        <v>766.11666666666656</v>
      </c>
      <c r="J99" s="36">
        <v>797.23333333333312</v>
      </c>
      <c r="K99" s="31">
        <v>735</v>
      </c>
      <c r="L99" s="31">
        <v>671.7</v>
      </c>
      <c r="M99" s="31">
        <v>71.580759999999998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569.85</v>
      </c>
      <c r="D100" s="36">
        <v>567.58333333333337</v>
      </c>
      <c r="E100" s="36">
        <v>560.81666666666672</v>
      </c>
      <c r="F100" s="36">
        <v>551.7833333333333</v>
      </c>
      <c r="G100" s="36">
        <v>545.01666666666665</v>
      </c>
      <c r="H100" s="36">
        <v>576.61666666666679</v>
      </c>
      <c r="I100" s="36">
        <v>583.38333333333344</v>
      </c>
      <c r="J100" s="36">
        <v>592.41666666666686</v>
      </c>
      <c r="K100" s="31">
        <v>574.35</v>
      </c>
      <c r="L100" s="31">
        <v>558.54999999999995</v>
      </c>
      <c r="M100" s="31">
        <v>1.7725599999999999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4219.2</v>
      </c>
      <c r="D101" s="36">
        <v>4216.95</v>
      </c>
      <c r="E101" s="36">
        <v>4195.95</v>
      </c>
      <c r="F101" s="36">
        <v>4172.7</v>
      </c>
      <c r="G101" s="36">
        <v>4151.7</v>
      </c>
      <c r="H101" s="36">
        <v>4240.2</v>
      </c>
      <c r="I101" s="36">
        <v>4261.2</v>
      </c>
      <c r="J101" s="36">
        <v>4284.45</v>
      </c>
      <c r="K101" s="31">
        <v>4237.95</v>
      </c>
      <c r="L101" s="31">
        <v>4193.7</v>
      </c>
      <c r="M101" s="31">
        <v>0.29249000000000003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345.45</v>
      </c>
      <c r="D102" s="36">
        <v>346.7</v>
      </c>
      <c r="E102" s="36">
        <v>343.34999999999997</v>
      </c>
      <c r="F102" s="36">
        <v>341.25</v>
      </c>
      <c r="G102" s="36">
        <v>337.9</v>
      </c>
      <c r="H102" s="36">
        <v>348.79999999999995</v>
      </c>
      <c r="I102" s="36">
        <v>352.15</v>
      </c>
      <c r="J102" s="36">
        <v>354.24999999999994</v>
      </c>
      <c r="K102" s="31">
        <v>350.05</v>
      </c>
      <c r="L102" s="31">
        <v>344.6</v>
      </c>
      <c r="M102" s="31">
        <v>1.6062700000000001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283.45</v>
      </c>
      <c r="D103" s="36">
        <v>283.75</v>
      </c>
      <c r="E103" s="36">
        <v>280.5</v>
      </c>
      <c r="F103" s="36">
        <v>277.55</v>
      </c>
      <c r="G103" s="36">
        <v>274.3</v>
      </c>
      <c r="H103" s="36">
        <v>286.7</v>
      </c>
      <c r="I103" s="36">
        <v>289.95</v>
      </c>
      <c r="J103" s="36">
        <v>292.89999999999998</v>
      </c>
      <c r="K103" s="31">
        <v>287</v>
      </c>
      <c r="L103" s="31">
        <v>280.8</v>
      </c>
      <c r="M103" s="31">
        <v>4.2555500000000004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882.65</v>
      </c>
      <c r="D104" s="36">
        <v>879.20000000000016</v>
      </c>
      <c r="E104" s="36">
        <v>858.40000000000032</v>
      </c>
      <c r="F104" s="36">
        <v>834.1500000000002</v>
      </c>
      <c r="G104" s="36">
        <v>813.35000000000036</v>
      </c>
      <c r="H104" s="36">
        <v>903.45000000000027</v>
      </c>
      <c r="I104" s="36">
        <v>924.25000000000023</v>
      </c>
      <c r="J104" s="36">
        <v>948.50000000000023</v>
      </c>
      <c r="K104" s="31">
        <v>900</v>
      </c>
      <c r="L104" s="31">
        <v>854.95</v>
      </c>
      <c r="M104" s="31">
        <v>22.102499999999999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118.27</v>
      </c>
      <c r="D105" s="36">
        <v>118.68333333333332</v>
      </c>
      <c r="E105" s="36">
        <v>115.79666666666665</v>
      </c>
      <c r="F105" s="36">
        <v>113.32333333333332</v>
      </c>
      <c r="G105" s="36">
        <v>110.43666666666665</v>
      </c>
      <c r="H105" s="36">
        <v>121.15666666666665</v>
      </c>
      <c r="I105" s="36">
        <v>124.04333333333334</v>
      </c>
      <c r="J105" s="36">
        <v>126.51666666666665</v>
      </c>
      <c r="K105" s="31">
        <v>121.57</v>
      </c>
      <c r="L105" s="31">
        <v>116.21</v>
      </c>
      <c r="M105" s="31">
        <v>442.30331000000001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1420.85</v>
      </c>
      <c r="D106" s="36">
        <v>1419.3</v>
      </c>
      <c r="E106" s="36">
        <v>1399.05</v>
      </c>
      <c r="F106" s="36">
        <v>1377.25</v>
      </c>
      <c r="G106" s="36">
        <v>1357</v>
      </c>
      <c r="H106" s="36">
        <v>1441.1</v>
      </c>
      <c r="I106" s="36">
        <v>1461.35</v>
      </c>
      <c r="J106" s="36">
        <v>1483.1499999999999</v>
      </c>
      <c r="K106" s="31">
        <v>1439.55</v>
      </c>
      <c r="L106" s="31">
        <v>1397.5</v>
      </c>
      <c r="M106" s="31">
        <v>0.68791999999999998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216.56</v>
      </c>
      <c r="D107" s="36">
        <v>217.77666666666667</v>
      </c>
      <c r="E107" s="36">
        <v>213.62333333333333</v>
      </c>
      <c r="F107" s="36">
        <v>210.68666666666667</v>
      </c>
      <c r="G107" s="36">
        <v>206.53333333333333</v>
      </c>
      <c r="H107" s="36">
        <v>220.71333333333334</v>
      </c>
      <c r="I107" s="36">
        <v>224.8666666666667</v>
      </c>
      <c r="J107" s="36">
        <v>227.80333333333334</v>
      </c>
      <c r="K107" s="31">
        <v>221.93</v>
      </c>
      <c r="L107" s="31">
        <v>214.84</v>
      </c>
      <c r="M107" s="31">
        <v>1.99681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1689.95</v>
      </c>
      <c r="D108" s="36">
        <v>1700.2</v>
      </c>
      <c r="E108" s="36">
        <v>1673.0500000000002</v>
      </c>
      <c r="F108" s="36">
        <v>1656.15</v>
      </c>
      <c r="G108" s="36">
        <v>1629.0000000000002</v>
      </c>
      <c r="H108" s="36">
        <v>1717.1000000000001</v>
      </c>
      <c r="I108" s="36">
        <v>1744.2500000000002</v>
      </c>
      <c r="J108" s="36">
        <v>1761.15</v>
      </c>
      <c r="K108" s="31">
        <v>1727.35</v>
      </c>
      <c r="L108" s="31">
        <v>1683.3</v>
      </c>
      <c r="M108" s="31">
        <v>1.02579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212.26</v>
      </c>
      <c r="D109" s="36">
        <v>211.45333333333335</v>
      </c>
      <c r="E109" s="36">
        <v>208.3066666666667</v>
      </c>
      <c r="F109" s="36">
        <v>204.35333333333335</v>
      </c>
      <c r="G109" s="36">
        <v>201.20666666666671</v>
      </c>
      <c r="H109" s="36">
        <v>215.40666666666669</v>
      </c>
      <c r="I109" s="36">
        <v>218.55333333333334</v>
      </c>
      <c r="J109" s="36">
        <v>222.50666666666669</v>
      </c>
      <c r="K109" s="31">
        <v>214.6</v>
      </c>
      <c r="L109" s="31">
        <v>207.5</v>
      </c>
      <c r="M109" s="31">
        <v>51.152760000000001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2465.5500000000002</v>
      </c>
      <c r="D110" s="36">
        <v>2485.15</v>
      </c>
      <c r="E110" s="36">
        <v>2430.4</v>
      </c>
      <c r="F110" s="36">
        <v>2395.25</v>
      </c>
      <c r="G110" s="36">
        <v>2340.5</v>
      </c>
      <c r="H110" s="36">
        <v>2520.3000000000002</v>
      </c>
      <c r="I110" s="36">
        <v>2575.0500000000002</v>
      </c>
      <c r="J110" s="36">
        <v>2610.2000000000003</v>
      </c>
      <c r="K110" s="31">
        <v>2539.9</v>
      </c>
      <c r="L110" s="31">
        <v>2450</v>
      </c>
      <c r="M110" s="31">
        <v>1.0003299999999999</v>
      </c>
      <c r="N110" s="1"/>
      <c r="O110" s="1"/>
    </row>
    <row r="111" spans="1:15" ht="12.75" customHeight="1">
      <c r="A111" s="33">
        <v>101</v>
      </c>
      <c r="B111" s="53" t="s">
        <v>864</v>
      </c>
      <c r="C111" s="31">
        <v>889.6</v>
      </c>
      <c r="D111" s="36">
        <v>895.9666666666667</v>
      </c>
      <c r="E111" s="36">
        <v>880.63333333333344</v>
      </c>
      <c r="F111" s="36">
        <v>871.66666666666674</v>
      </c>
      <c r="G111" s="36">
        <v>856.33333333333348</v>
      </c>
      <c r="H111" s="36">
        <v>904.93333333333339</v>
      </c>
      <c r="I111" s="36">
        <v>920.26666666666665</v>
      </c>
      <c r="J111" s="36">
        <v>929.23333333333335</v>
      </c>
      <c r="K111" s="31">
        <v>911.3</v>
      </c>
      <c r="L111" s="31">
        <v>887</v>
      </c>
      <c r="M111" s="31">
        <v>0.86231999999999998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64.14</v>
      </c>
      <c r="D112" s="36">
        <v>64.350000000000009</v>
      </c>
      <c r="E112" s="36">
        <v>63.370000000000019</v>
      </c>
      <c r="F112" s="36">
        <v>62.600000000000009</v>
      </c>
      <c r="G112" s="36">
        <v>61.620000000000019</v>
      </c>
      <c r="H112" s="36">
        <v>65.120000000000019</v>
      </c>
      <c r="I112" s="36">
        <v>66.100000000000009</v>
      </c>
      <c r="J112" s="36">
        <v>66.870000000000019</v>
      </c>
      <c r="K112" s="31">
        <v>65.33</v>
      </c>
      <c r="L112" s="31">
        <v>63.58</v>
      </c>
      <c r="M112" s="31">
        <v>70.401960000000003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2032.65</v>
      </c>
      <c r="D113" s="36">
        <v>2024.6333333333332</v>
      </c>
      <c r="E113" s="36">
        <v>2010.9166666666665</v>
      </c>
      <c r="F113" s="36">
        <v>1989.1833333333334</v>
      </c>
      <c r="G113" s="36">
        <v>1975.4666666666667</v>
      </c>
      <c r="H113" s="36">
        <v>2046.3666666666663</v>
      </c>
      <c r="I113" s="36">
        <v>2060.083333333333</v>
      </c>
      <c r="J113" s="36">
        <v>2081.8166666666662</v>
      </c>
      <c r="K113" s="31">
        <v>2038.35</v>
      </c>
      <c r="L113" s="31">
        <v>2002.9</v>
      </c>
      <c r="M113" s="31">
        <v>3.6114899999999999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701.45</v>
      </c>
      <c r="D114" s="36">
        <v>699.85</v>
      </c>
      <c r="E114" s="36">
        <v>692.75</v>
      </c>
      <c r="F114" s="36">
        <v>684.05</v>
      </c>
      <c r="G114" s="36">
        <v>676.94999999999993</v>
      </c>
      <c r="H114" s="36">
        <v>708.55000000000007</v>
      </c>
      <c r="I114" s="36">
        <v>715.6500000000002</v>
      </c>
      <c r="J114" s="36">
        <v>724.35000000000014</v>
      </c>
      <c r="K114" s="31">
        <v>706.95</v>
      </c>
      <c r="L114" s="31">
        <v>691.15</v>
      </c>
      <c r="M114" s="31">
        <v>0.75009999999999999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2329.5</v>
      </c>
      <c r="D115" s="36">
        <v>2289.4666666666667</v>
      </c>
      <c r="E115" s="36">
        <v>2231.6333333333332</v>
      </c>
      <c r="F115" s="36">
        <v>2133.7666666666664</v>
      </c>
      <c r="G115" s="36">
        <v>2075.9333333333329</v>
      </c>
      <c r="H115" s="36">
        <v>2387.3333333333335</v>
      </c>
      <c r="I115" s="36">
        <v>2445.1666666666665</v>
      </c>
      <c r="J115" s="36">
        <v>2543.0333333333338</v>
      </c>
      <c r="K115" s="31">
        <v>2347.3000000000002</v>
      </c>
      <c r="L115" s="31">
        <v>2191.6</v>
      </c>
      <c r="M115" s="31">
        <v>7.7118700000000002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9142.25</v>
      </c>
      <c r="D116" s="36">
        <v>9147.4499999999989</v>
      </c>
      <c r="E116" s="36">
        <v>8844.8999999999978</v>
      </c>
      <c r="F116" s="36">
        <v>8547.5499999999993</v>
      </c>
      <c r="G116" s="36">
        <v>8244.9999999999982</v>
      </c>
      <c r="H116" s="36">
        <v>9444.7999999999975</v>
      </c>
      <c r="I116" s="36">
        <v>9747.3499999999967</v>
      </c>
      <c r="J116" s="36">
        <v>10044.699999999997</v>
      </c>
      <c r="K116" s="31">
        <v>9450</v>
      </c>
      <c r="L116" s="31">
        <v>8850.1</v>
      </c>
      <c r="M116" s="31">
        <v>1.399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842.15</v>
      </c>
      <c r="D117" s="36">
        <v>848.88333333333333</v>
      </c>
      <c r="E117" s="36">
        <v>827.76666666666665</v>
      </c>
      <c r="F117" s="36">
        <v>813.38333333333333</v>
      </c>
      <c r="G117" s="36">
        <v>792.26666666666665</v>
      </c>
      <c r="H117" s="36">
        <v>863.26666666666665</v>
      </c>
      <c r="I117" s="36">
        <v>884.38333333333321</v>
      </c>
      <c r="J117" s="36">
        <v>898.76666666666665</v>
      </c>
      <c r="K117" s="31">
        <v>870</v>
      </c>
      <c r="L117" s="31">
        <v>834.5</v>
      </c>
      <c r="M117" s="31">
        <v>2.2172000000000001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521.79999999999995</v>
      </c>
      <c r="D118" s="36">
        <v>519.94999999999993</v>
      </c>
      <c r="E118" s="36">
        <v>502.89999999999986</v>
      </c>
      <c r="F118" s="36">
        <v>483.99999999999994</v>
      </c>
      <c r="G118" s="36">
        <v>466.94999999999987</v>
      </c>
      <c r="H118" s="36">
        <v>538.84999999999991</v>
      </c>
      <c r="I118" s="36">
        <v>555.89999999999986</v>
      </c>
      <c r="J118" s="36">
        <v>574.79999999999984</v>
      </c>
      <c r="K118" s="31">
        <v>537</v>
      </c>
      <c r="L118" s="31">
        <v>501.05</v>
      </c>
      <c r="M118" s="31">
        <v>89.67004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563.6</v>
      </c>
      <c r="D119" s="36">
        <v>565.80000000000007</v>
      </c>
      <c r="E119" s="36">
        <v>555.90000000000009</v>
      </c>
      <c r="F119" s="36">
        <v>548.20000000000005</v>
      </c>
      <c r="G119" s="36">
        <v>538.30000000000007</v>
      </c>
      <c r="H119" s="36">
        <v>573.50000000000011</v>
      </c>
      <c r="I119" s="36">
        <v>583.4</v>
      </c>
      <c r="J119" s="36">
        <v>591.10000000000014</v>
      </c>
      <c r="K119" s="31">
        <v>575.70000000000005</v>
      </c>
      <c r="L119" s="31">
        <v>558.1</v>
      </c>
      <c r="M119" s="31">
        <v>1.0789200000000001</v>
      </c>
      <c r="N119" s="1"/>
      <c r="O119" s="1"/>
    </row>
    <row r="120" spans="1:15" ht="12.75" customHeight="1">
      <c r="A120" s="33">
        <v>110</v>
      </c>
      <c r="B120" s="53" t="s">
        <v>865</v>
      </c>
      <c r="C120" s="31">
        <v>968.15</v>
      </c>
      <c r="D120" s="36">
        <v>975.85</v>
      </c>
      <c r="E120" s="36">
        <v>942.80000000000007</v>
      </c>
      <c r="F120" s="36">
        <v>917.45</v>
      </c>
      <c r="G120" s="36">
        <v>884.40000000000009</v>
      </c>
      <c r="H120" s="36">
        <v>1001.2</v>
      </c>
      <c r="I120" s="36">
        <v>1034.25</v>
      </c>
      <c r="J120" s="36">
        <v>1059.5999999999999</v>
      </c>
      <c r="K120" s="31">
        <v>1008.9</v>
      </c>
      <c r="L120" s="31">
        <v>950.5</v>
      </c>
      <c r="M120" s="31">
        <v>12.42304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1287.75</v>
      </c>
      <c r="D121" s="36">
        <v>1289.2833333333333</v>
      </c>
      <c r="E121" s="36">
        <v>1271.5666666666666</v>
      </c>
      <c r="F121" s="36">
        <v>1255.3833333333332</v>
      </c>
      <c r="G121" s="36">
        <v>1237.6666666666665</v>
      </c>
      <c r="H121" s="36">
        <v>1305.4666666666667</v>
      </c>
      <c r="I121" s="36">
        <v>1323.1833333333334</v>
      </c>
      <c r="J121" s="36">
        <v>1339.3666666666668</v>
      </c>
      <c r="K121" s="31">
        <v>1307</v>
      </c>
      <c r="L121" s="31">
        <v>1273.0999999999999</v>
      </c>
      <c r="M121" s="31">
        <v>4.3963099999999997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1434.75</v>
      </c>
      <c r="D122" s="36">
        <v>1420.9166666666667</v>
      </c>
      <c r="E122" s="36">
        <v>1400.1833333333334</v>
      </c>
      <c r="F122" s="36">
        <v>1365.6166666666666</v>
      </c>
      <c r="G122" s="36">
        <v>1344.8833333333332</v>
      </c>
      <c r="H122" s="36">
        <v>1455.4833333333336</v>
      </c>
      <c r="I122" s="36">
        <v>1476.2166666666667</v>
      </c>
      <c r="J122" s="36">
        <v>1510.7833333333338</v>
      </c>
      <c r="K122" s="31">
        <v>1441.65</v>
      </c>
      <c r="L122" s="31">
        <v>1386.35</v>
      </c>
      <c r="M122" s="31">
        <v>9.2519600000000004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1504.4</v>
      </c>
      <c r="D123" s="36">
        <v>1509.1499999999999</v>
      </c>
      <c r="E123" s="36">
        <v>1490.2999999999997</v>
      </c>
      <c r="F123" s="36">
        <v>1476.1999999999998</v>
      </c>
      <c r="G123" s="36">
        <v>1457.3499999999997</v>
      </c>
      <c r="H123" s="36">
        <v>1523.2499999999998</v>
      </c>
      <c r="I123" s="36">
        <v>1542.0999999999997</v>
      </c>
      <c r="J123" s="36">
        <v>1556.1999999999998</v>
      </c>
      <c r="K123" s="31">
        <v>1528</v>
      </c>
      <c r="L123" s="31">
        <v>1495.05</v>
      </c>
      <c r="M123" s="31">
        <v>12.835290000000001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162.26</v>
      </c>
      <c r="D124" s="36">
        <v>161.32</v>
      </c>
      <c r="E124" s="36">
        <v>159.73999999999998</v>
      </c>
      <c r="F124" s="36">
        <v>157.22</v>
      </c>
      <c r="G124" s="36">
        <v>155.63999999999999</v>
      </c>
      <c r="H124" s="36">
        <v>163.83999999999997</v>
      </c>
      <c r="I124" s="36">
        <v>165.42000000000002</v>
      </c>
      <c r="J124" s="36">
        <v>167.93999999999997</v>
      </c>
      <c r="K124" s="31">
        <v>162.9</v>
      </c>
      <c r="L124" s="31">
        <v>158.80000000000001</v>
      </c>
      <c r="M124" s="31">
        <v>41.963639999999998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1465.3</v>
      </c>
      <c r="D125" s="36">
        <v>1453.2833333333335</v>
      </c>
      <c r="E125" s="36">
        <v>1427.5666666666671</v>
      </c>
      <c r="F125" s="36">
        <v>1389.8333333333335</v>
      </c>
      <c r="G125" s="36">
        <v>1364.116666666667</v>
      </c>
      <c r="H125" s="36">
        <v>1491.0166666666671</v>
      </c>
      <c r="I125" s="36">
        <v>1516.7333333333338</v>
      </c>
      <c r="J125" s="36">
        <v>1554.4666666666672</v>
      </c>
      <c r="K125" s="31">
        <v>1479</v>
      </c>
      <c r="L125" s="31">
        <v>1415.55</v>
      </c>
      <c r="M125" s="31">
        <v>2.7263299999999999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473.7</v>
      </c>
      <c r="D126" s="36">
        <v>475.25</v>
      </c>
      <c r="E126" s="36">
        <v>470.45</v>
      </c>
      <c r="F126" s="36">
        <v>467.2</v>
      </c>
      <c r="G126" s="36">
        <v>462.4</v>
      </c>
      <c r="H126" s="36">
        <v>478.5</v>
      </c>
      <c r="I126" s="36">
        <v>483.29999999999995</v>
      </c>
      <c r="J126" s="36">
        <v>486.55</v>
      </c>
      <c r="K126" s="31">
        <v>480.05</v>
      </c>
      <c r="L126" s="31">
        <v>472</v>
      </c>
      <c r="M126" s="31">
        <v>111.24175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2143.15</v>
      </c>
      <c r="D127" s="36">
        <v>2152.1999999999998</v>
      </c>
      <c r="E127" s="36">
        <v>2104.3999999999996</v>
      </c>
      <c r="F127" s="36">
        <v>2065.6499999999996</v>
      </c>
      <c r="G127" s="36">
        <v>2017.8499999999995</v>
      </c>
      <c r="H127" s="36">
        <v>2190.9499999999998</v>
      </c>
      <c r="I127" s="36">
        <v>2238.75</v>
      </c>
      <c r="J127" s="36">
        <v>2277.5</v>
      </c>
      <c r="K127" s="31">
        <v>2200</v>
      </c>
      <c r="L127" s="31">
        <v>2113.4499999999998</v>
      </c>
      <c r="M127" s="31">
        <v>27.58689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5351.65</v>
      </c>
      <c r="D128" s="36">
        <v>5373.1833333333334</v>
      </c>
      <c r="E128" s="36">
        <v>5311.9666666666672</v>
      </c>
      <c r="F128" s="36">
        <v>5272.2833333333338</v>
      </c>
      <c r="G128" s="36">
        <v>5211.0666666666675</v>
      </c>
      <c r="H128" s="36">
        <v>5412.8666666666668</v>
      </c>
      <c r="I128" s="36">
        <v>5474.0833333333321</v>
      </c>
      <c r="J128" s="36">
        <v>5513.7666666666664</v>
      </c>
      <c r="K128" s="31">
        <v>5434.4</v>
      </c>
      <c r="L128" s="31">
        <v>5333.5</v>
      </c>
      <c r="M128" s="31">
        <v>3.6074299999999999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2832.75</v>
      </c>
      <c r="D129" s="36">
        <v>2832.4833333333336</v>
      </c>
      <c r="E129" s="36">
        <v>2815.2666666666673</v>
      </c>
      <c r="F129" s="36">
        <v>2797.7833333333338</v>
      </c>
      <c r="G129" s="36">
        <v>2780.5666666666675</v>
      </c>
      <c r="H129" s="36">
        <v>2849.9666666666672</v>
      </c>
      <c r="I129" s="36">
        <v>2867.1833333333334</v>
      </c>
      <c r="J129" s="36">
        <v>2884.666666666667</v>
      </c>
      <c r="K129" s="31">
        <v>2849.7</v>
      </c>
      <c r="L129" s="31">
        <v>2815</v>
      </c>
      <c r="M129" s="31">
        <v>3.1625299999999998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3656.35</v>
      </c>
      <c r="D130" s="36">
        <v>3619.1166666666668</v>
      </c>
      <c r="E130" s="36">
        <v>3573.2333333333336</v>
      </c>
      <c r="F130" s="36">
        <v>3490.1166666666668</v>
      </c>
      <c r="G130" s="36">
        <v>3444.2333333333336</v>
      </c>
      <c r="H130" s="36">
        <v>3702.2333333333336</v>
      </c>
      <c r="I130" s="36">
        <v>3748.1166666666668</v>
      </c>
      <c r="J130" s="36">
        <v>3831.2333333333336</v>
      </c>
      <c r="K130" s="31">
        <v>3665</v>
      </c>
      <c r="L130" s="31">
        <v>3536</v>
      </c>
      <c r="M130" s="31">
        <v>2.2269800000000002</v>
      </c>
      <c r="N130" s="1"/>
      <c r="O130" s="1"/>
    </row>
    <row r="131" spans="1:15" ht="12.75" customHeight="1">
      <c r="A131" s="33">
        <v>121</v>
      </c>
      <c r="B131" s="53" t="s">
        <v>828</v>
      </c>
      <c r="C131" s="31">
        <v>1522</v>
      </c>
      <c r="D131" s="36">
        <v>1532.6499999999999</v>
      </c>
      <c r="E131" s="36">
        <v>1505.3499999999997</v>
      </c>
      <c r="F131" s="36">
        <v>1488.6999999999998</v>
      </c>
      <c r="G131" s="36">
        <v>1461.3999999999996</v>
      </c>
      <c r="H131" s="36">
        <v>1549.2999999999997</v>
      </c>
      <c r="I131" s="36">
        <v>1576.6</v>
      </c>
      <c r="J131" s="36">
        <v>1593.2499999999998</v>
      </c>
      <c r="K131" s="31">
        <v>1559.95</v>
      </c>
      <c r="L131" s="31">
        <v>1516</v>
      </c>
      <c r="M131" s="31">
        <v>0.31956000000000001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1049.3499999999999</v>
      </c>
      <c r="D132" s="36">
        <v>1056.75</v>
      </c>
      <c r="E132" s="36">
        <v>1032</v>
      </c>
      <c r="F132" s="36">
        <v>1014.6500000000001</v>
      </c>
      <c r="G132" s="36">
        <v>989.90000000000009</v>
      </c>
      <c r="H132" s="36">
        <v>1074.0999999999999</v>
      </c>
      <c r="I132" s="36">
        <v>1098.8499999999999</v>
      </c>
      <c r="J132" s="36">
        <v>1116.1999999999998</v>
      </c>
      <c r="K132" s="31">
        <v>1081.5</v>
      </c>
      <c r="L132" s="31">
        <v>1039.4000000000001</v>
      </c>
      <c r="M132" s="31">
        <v>51.760509999999996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1531.85</v>
      </c>
      <c r="D133" s="36">
        <v>1525.7166666666665</v>
      </c>
      <c r="E133" s="36">
        <v>1499.4833333333329</v>
      </c>
      <c r="F133" s="36">
        <v>1467.1166666666663</v>
      </c>
      <c r="G133" s="36">
        <v>1440.8833333333328</v>
      </c>
      <c r="H133" s="36">
        <v>1558.083333333333</v>
      </c>
      <c r="I133" s="36">
        <v>1584.3166666666666</v>
      </c>
      <c r="J133" s="36">
        <v>1616.6833333333332</v>
      </c>
      <c r="K133" s="31">
        <v>1551.95</v>
      </c>
      <c r="L133" s="31">
        <v>1493.35</v>
      </c>
      <c r="M133" s="31">
        <v>8.0415299999999998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4830.75</v>
      </c>
      <c r="D134" s="36">
        <v>4861.7166666666662</v>
      </c>
      <c r="E134" s="36">
        <v>4773.4333333333325</v>
      </c>
      <c r="F134" s="36">
        <v>4716.1166666666659</v>
      </c>
      <c r="G134" s="36">
        <v>4627.8333333333321</v>
      </c>
      <c r="H134" s="36">
        <v>4919.0333333333328</v>
      </c>
      <c r="I134" s="36">
        <v>5007.3166666666675</v>
      </c>
      <c r="J134" s="36">
        <v>5064.6333333333332</v>
      </c>
      <c r="K134" s="31">
        <v>4950</v>
      </c>
      <c r="L134" s="31">
        <v>4804.3999999999996</v>
      </c>
      <c r="M134" s="31">
        <v>0.45730999999999999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1407.7</v>
      </c>
      <c r="D135" s="36">
        <v>1429.3999999999999</v>
      </c>
      <c r="E135" s="36">
        <v>1379.2999999999997</v>
      </c>
      <c r="F135" s="36">
        <v>1350.8999999999999</v>
      </c>
      <c r="G135" s="36">
        <v>1300.7999999999997</v>
      </c>
      <c r="H135" s="36">
        <v>1457.7999999999997</v>
      </c>
      <c r="I135" s="36">
        <v>1507.8999999999996</v>
      </c>
      <c r="J135" s="36">
        <v>1536.2999999999997</v>
      </c>
      <c r="K135" s="31">
        <v>1479.5</v>
      </c>
      <c r="L135" s="31">
        <v>1401</v>
      </c>
      <c r="M135" s="31">
        <v>7.23916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431.05</v>
      </c>
      <c r="D136" s="36">
        <v>426.34999999999997</v>
      </c>
      <c r="E136" s="36">
        <v>419.19999999999993</v>
      </c>
      <c r="F136" s="36">
        <v>407.34999999999997</v>
      </c>
      <c r="G136" s="36">
        <v>400.19999999999993</v>
      </c>
      <c r="H136" s="36">
        <v>438.19999999999993</v>
      </c>
      <c r="I136" s="36">
        <v>445.34999999999991</v>
      </c>
      <c r="J136" s="36">
        <v>457.19999999999993</v>
      </c>
      <c r="K136" s="31">
        <v>433.5</v>
      </c>
      <c r="L136" s="31">
        <v>414.5</v>
      </c>
      <c r="M136" s="31">
        <v>30.725359999999998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4042.5</v>
      </c>
      <c r="D137" s="36">
        <v>3985.9333333333329</v>
      </c>
      <c r="E137" s="36">
        <v>3871.8666666666659</v>
      </c>
      <c r="F137" s="36">
        <v>3701.2333333333331</v>
      </c>
      <c r="G137" s="36">
        <v>3587.1666666666661</v>
      </c>
      <c r="H137" s="36">
        <v>4156.5666666666657</v>
      </c>
      <c r="I137" s="36">
        <v>4270.6333333333323</v>
      </c>
      <c r="J137" s="36">
        <v>4441.2666666666655</v>
      </c>
      <c r="K137" s="31">
        <v>4100</v>
      </c>
      <c r="L137" s="31">
        <v>3815.3</v>
      </c>
      <c r="M137" s="31">
        <v>20.429320000000001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1872.65</v>
      </c>
      <c r="D138" s="36">
        <v>1873.5333333333335</v>
      </c>
      <c r="E138" s="36">
        <v>1848.116666666667</v>
      </c>
      <c r="F138" s="36">
        <v>1823.5833333333335</v>
      </c>
      <c r="G138" s="36">
        <v>1798.166666666667</v>
      </c>
      <c r="H138" s="36">
        <v>1898.0666666666671</v>
      </c>
      <c r="I138" s="36">
        <v>1923.4833333333336</v>
      </c>
      <c r="J138" s="36">
        <v>1948.0166666666671</v>
      </c>
      <c r="K138" s="31">
        <v>1898.95</v>
      </c>
      <c r="L138" s="31">
        <v>1849</v>
      </c>
      <c r="M138" s="31">
        <v>3.0366499999999998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1002.55</v>
      </c>
      <c r="D139" s="36">
        <v>1008.1</v>
      </c>
      <c r="E139" s="36">
        <v>992.65000000000009</v>
      </c>
      <c r="F139" s="36">
        <v>982.75000000000011</v>
      </c>
      <c r="G139" s="36">
        <v>967.30000000000018</v>
      </c>
      <c r="H139" s="36">
        <v>1018</v>
      </c>
      <c r="I139" s="36">
        <v>1033.45</v>
      </c>
      <c r="J139" s="36">
        <v>1043.3499999999999</v>
      </c>
      <c r="K139" s="31">
        <v>1023.55</v>
      </c>
      <c r="L139" s="31">
        <v>998.2</v>
      </c>
      <c r="M139" s="31">
        <v>0.24332999999999999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840.45</v>
      </c>
      <c r="D140" s="36">
        <v>841.15</v>
      </c>
      <c r="E140" s="36">
        <v>832.8</v>
      </c>
      <c r="F140" s="36">
        <v>825.15</v>
      </c>
      <c r="G140" s="36">
        <v>816.8</v>
      </c>
      <c r="H140" s="36">
        <v>848.8</v>
      </c>
      <c r="I140" s="36">
        <v>857.15000000000009</v>
      </c>
      <c r="J140" s="36">
        <v>864.8</v>
      </c>
      <c r="K140" s="31">
        <v>849.5</v>
      </c>
      <c r="L140" s="31">
        <v>833.5</v>
      </c>
      <c r="M140" s="31">
        <v>40.540320000000001</v>
      </c>
      <c r="N140" s="1"/>
      <c r="O140" s="1"/>
    </row>
    <row r="141" spans="1:15" ht="12.75" customHeight="1">
      <c r="A141" s="33">
        <v>131</v>
      </c>
      <c r="B141" s="53" t="s">
        <v>866</v>
      </c>
      <c r="C141" s="31">
        <v>2026.75</v>
      </c>
      <c r="D141" s="36">
        <v>2017.3666666666668</v>
      </c>
      <c r="E141" s="36">
        <v>1999.7333333333336</v>
      </c>
      <c r="F141" s="36">
        <v>1972.7166666666667</v>
      </c>
      <c r="G141" s="36">
        <v>1955.0833333333335</v>
      </c>
      <c r="H141" s="36">
        <v>2044.3833333333337</v>
      </c>
      <c r="I141" s="36">
        <v>2062.0166666666669</v>
      </c>
      <c r="J141" s="36">
        <v>2089.0333333333338</v>
      </c>
      <c r="K141" s="31">
        <v>2035</v>
      </c>
      <c r="L141" s="31">
        <v>1990.35</v>
      </c>
      <c r="M141" s="31">
        <v>0.60407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599.75</v>
      </c>
      <c r="D142" s="36">
        <v>597.01666666666677</v>
      </c>
      <c r="E142" s="36">
        <v>591.58333333333348</v>
      </c>
      <c r="F142" s="36">
        <v>583.41666666666674</v>
      </c>
      <c r="G142" s="36">
        <v>577.98333333333346</v>
      </c>
      <c r="H142" s="36">
        <v>605.18333333333351</v>
      </c>
      <c r="I142" s="36">
        <v>610.61666666666667</v>
      </c>
      <c r="J142" s="36">
        <v>618.78333333333353</v>
      </c>
      <c r="K142" s="31">
        <v>602.45000000000005</v>
      </c>
      <c r="L142" s="31">
        <v>588.85</v>
      </c>
      <c r="M142" s="31">
        <v>17.741679999999999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1818.6</v>
      </c>
      <c r="D143" s="36">
        <v>1807.1333333333332</v>
      </c>
      <c r="E143" s="36">
        <v>1789.5166666666664</v>
      </c>
      <c r="F143" s="36">
        <v>1760.4333333333332</v>
      </c>
      <c r="G143" s="36">
        <v>1742.8166666666664</v>
      </c>
      <c r="H143" s="36">
        <v>1836.2166666666665</v>
      </c>
      <c r="I143" s="36">
        <v>1853.8333333333333</v>
      </c>
      <c r="J143" s="36">
        <v>1882.9166666666665</v>
      </c>
      <c r="K143" s="31">
        <v>1824.75</v>
      </c>
      <c r="L143" s="31">
        <v>1778.05</v>
      </c>
      <c r="M143" s="31">
        <v>6.0424699999999998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2992.6</v>
      </c>
      <c r="D144" s="36">
        <v>2966.8666666666668</v>
      </c>
      <c r="E144" s="36">
        <v>2923.7333333333336</v>
      </c>
      <c r="F144" s="36">
        <v>2854.8666666666668</v>
      </c>
      <c r="G144" s="36">
        <v>2811.7333333333336</v>
      </c>
      <c r="H144" s="36">
        <v>3035.7333333333336</v>
      </c>
      <c r="I144" s="36">
        <v>3078.8666666666668</v>
      </c>
      <c r="J144" s="36">
        <v>3147.7333333333336</v>
      </c>
      <c r="K144" s="31">
        <v>3010</v>
      </c>
      <c r="L144" s="31">
        <v>2898</v>
      </c>
      <c r="M144" s="31">
        <v>3.2811599999999999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678.05</v>
      </c>
      <c r="D145" s="36">
        <v>673.7833333333333</v>
      </c>
      <c r="E145" s="36">
        <v>651.66666666666663</v>
      </c>
      <c r="F145" s="36">
        <v>625.2833333333333</v>
      </c>
      <c r="G145" s="36">
        <v>603.16666666666663</v>
      </c>
      <c r="H145" s="36">
        <v>700.16666666666663</v>
      </c>
      <c r="I145" s="36">
        <v>722.28333333333342</v>
      </c>
      <c r="J145" s="36">
        <v>748.66666666666663</v>
      </c>
      <c r="K145" s="31">
        <v>695.9</v>
      </c>
      <c r="L145" s="31">
        <v>647.4</v>
      </c>
      <c r="M145" s="31">
        <v>19.82798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2509</v>
      </c>
      <c r="D146" s="36">
        <v>2512.6666666666665</v>
      </c>
      <c r="E146" s="36">
        <v>2481.333333333333</v>
      </c>
      <c r="F146" s="36">
        <v>2453.6666666666665</v>
      </c>
      <c r="G146" s="36">
        <v>2422.333333333333</v>
      </c>
      <c r="H146" s="36">
        <v>2540.333333333333</v>
      </c>
      <c r="I146" s="36">
        <v>2571.6666666666661</v>
      </c>
      <c r="J146" s="36">
        <v>2599.333333333333</v>
      </c>
      <c r="K146" s="31">
        <v>2544</v>
      </c>
      <c r="L146" s="31">
        <v>2485</v>
      </c>
      <c r="M146" s="31">
        <v>2.14453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392.45</v>
      </c>
      <c r="D147" s="36">
        <v>393.18333333333339</v>
      </c>
      <c r="E147" s="36">
        <v>388.36666666666679</v>
      </c>
      <c r="F147" s="36">
        <v>384.28333333333342</v>
      </c>
      <c r="G147" s="36">
        <v>379.46666666666681</v>
      </c>
      <c r="H147" s="36">
        <v>397.26666666666677</v>
      </c>
      <c r="I147" s="36">
        <v>402.08333333333337</v>
      </c>
      <c r="J147" s="36">
        <v>406.16666666666674</v>
      </c>
      <c r="K147" s="31">
        <v>398</v>
      </c>
      <c r="L147" s="31">
        <v>389.1</v>
      </c>
      <c r="M147" s="31">
        <v>13.956810000000001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170.07</v>
      </c>
      <c r="D148" s="36">
        <v>169.72333333333333</v>
      </c>
      <c r="E148" s="36">
        <v>168.24666666666667</v>
      </c>
      <c r="F148" s="36">
        <v>166.42333333333335</v>
      </c>
      <c r="G148" s="36">
        <v>164.94666666666669</v>
      </c>
      <c r="H148" s="36">
        <v>171.54666666666665</v>
      </c>
      <c r="I148" s="36">
        <v>173.02333333333328</v>
      </c>
      <c r="J148" s="36">
        <v>174.84666666666664</v>
      </c>
      <c r="K148" s="31">
        <v>171.2</v>
      </c>
      <c r="L148" s="31">
        <v>167.9</v>
      </c>
      <c r="M148" s="31">
        <v>7.5081899999999999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4519.55</v>
      </c>
      <c r="D149" s="36">
        <v>4521.166666666667</v>
      </c>
      <c r="E149" s="36">
        <v>4486.8833333333341</v>
      </c>
      <c r="F149" s="36">
        <v>4454.2166666666672</v>
      </c>
      <c r="G149" s="36">
        <v>4419.9333333333343</v>
      </c>
      <c r="H149" s="36">
        <v>4553.8333333333339</v>
      </c>
      <c r="I149" s="36">
        <v>4588.1166666666668</v>
      </c>
      <c r="J149" s="36">
        <v>4620.7833333333338</v>
      </c>
      <c r="K149" s="31">
        <v>4555.45</v>
      </c>
      <c r="L149" s="31">
        <v>4488.5</v>
      </c>
      <c r="M149" s="31">
        <v>1.88506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11605.15</v>
      </c>
      <c r="D150" s="36">
        <v>11559.183333333332</v>
      </c>
      <c r="E150" s="36">
        <v>11458.816666666666</v>
      </c>
      <c r="F150" s="36">
        <v>11312.483333333334</v>
      </c>
      <c r="G150" s="36">
        <v>11212.116666666667</v>
      </c>
      <c r="H150" s="36">
        <v>11705.516666666665</v>
      </c>
      <c r="I150" s="36">
        <v>11805.88333333333</v>
      </c>
      <c r="J150" s="36">
        <v>11952.216666666664</v>
      </c>
      <c r="K150" s="31">
        <v>11659.55</v>
      </c>
      <c r="L150" s="31">
        <v>11412.85</v>
      </c>
      <c r="M150" s="31">
        <v>2.3660100000000002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2689.65</v>
      </c>
      <c r="D151" s="36">
        <v>2673.7333333333331</v>
      </c>
      <c r="E151" s="36">
        <v>2647.4666666666662</v>
      </c>
      <c r="F151" s="36">
        <v>2605.2833333333333</v>
      </c>
      <c r="G151" s="36">
        <v>2579.0166666666664</v>
      </c>
      <c r="H151" s="36">
        <v>2715.9166666666661</v>
      </c>
      <c r="I151" s="36">
        <v>2742.1833333333334</v>
      </c>
      <c r="J151" s="36">
        <v>2784.3666666666659</v>
      </c>
      <c r="K151" s="31">
        <v>2700</v>
      </c>
      <c r="L151" s="31">
        <v>2631.55</v>
      </c>
      <c r="M151" s="31">
        <v>1.35599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6054.95</v>
      </c>
      <c r="D152" s="36">
        <v>6042.6500000000005</v>
      </c>
      <c r="E152" s="36">
        <v>5985.3000000000011</v>
      </c>
      <c r="F152" s="36">
        <v>5915.6500000000005</v>
      </c>
      <c r="G152" s="36">
        <v>5858.3000000000011</v>
      </c>
      <c r="H152" s="36">
        <v>6112.3000000000011</v>
      </c>
      <c r="I152" s="36">
        <v>6169.6500000000015</v>
      </c>
      <c r="J152" s="36">
        <v>6239.3000000000011</v>
      </c>
      <c r="K152" s="31">
        <v>6100</v>
      </c>
      <c r="L152" s="31">
        <v>5973</v>
      </c>
      <c r="M152" s="31">
        <v>3.24905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772.8</v>
      </c>
      <c r="D153" s="36">
        <v>777.11666666666667</v>
      </c>
      <c r="E153" s="36">
        <v>762.93333333333339</v>
      </c>
      <c r="F153" s="36">
        <v>753.06666666666672</v>
      </c>
      <c r="G153" s="36">
        <v>738.88333333333344</v>
      </c>
      <c r="H153" s="36">
        <v>786.98333333333335</v>
      </c>
      <c r="I153" s="36">
        <v>801.16666666666652</v>
      </c>
      <c r="J153" s="36">
        <v>811.0333333333333</v>
      </c>
      <c r="K153" s="31">
        <v>791.3</v>
      </c>
      <c r="L153" s="31">
        <v>767.25</v>
      </c>
      <c r="M153" s="31">
        <v>7.4038500000000003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448.1</v>
      </c>
      <c r="D154" s="36">
        <v>447.31666666666666</v>
      </c>
      <c r="E154" s="36">
        <v>443.0333333333333</v>
      </c>
      <c r="F154" s="36">
        <v>437.96666666666664</v>
      </c>
      <c r="G154" s="36">
        <v>433.68333333333328</v>
      </c>
      <c r="H154" s="36">
        <v>452.38333333333333</v>
      </c>
      <c r="I154" s="36">
        <v>456.66666666666674</v>
      </c>
      <c r="J154" s="36">
        <v>461.73333333333335</v>
      </c>
      <c r="K154" s="31">
        <v>451.6</v>
      </c>
      <c r="L154" s="31">
        <v>442.25</v>
      </c>
      <c r="M154" s="31">
        <v>2.7006100000000002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191.8</v>
      </c>
      <c r="D155" s="36">
        <v>193.91666666666666</v>
      </c>
      <c r="E155" s="36">
        <v>188.88333333333333</v>
      </c>
      <c r="F155" s="36">
        <v>185.96666666666667</v>
      </c>
      <c r="G155" s="36">
        <v>180.93333333333334</v>
      </c>
      <c r="H155" s="36">
        <v>196.83333333333331</v>
      </c>
      <c r="I155" s="36">
        <v>201.86666666666667</v>
      </c>
      <c r="J155" s="36">
        <v>204.7833333333333</v>
      </c>
      <c r="K155" s="31">
        <v>198.95</v>
      </c>
      <c r="L155" s="31">
        <v>191</v>
      </c>
      <c r="M155" s="31">
        <v>13.03388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42.61</v>
      </c>
      <c r="D156" s="36">
        <v>42.613333333333337</v>
      </c>
      <c r="E156" s="36">
        <v>42.306666666666672</v>
      </c>
      <c r="F156" s="36">
        <v>42.003333333333337</v>
      </c>
      <c r="G156" s="36">
        <v>41.696666666666673</v>
      </c>
      <c r="H156" s="36">
        <v>42.916666666666671</v>
      </c>
      <c r="I156" s="36">
        <v>43.223333333333329</v>
      </c>
      <c r="J156" s="36">
        <v>43.526666666666671</v>
      </c>
      <c r="K156" s="31">
        <v>42.92</v>
      </c>
      <c r="L156" s="31">
        <v>42.31</v>
      </c>
      <c r="M156" s="31">
        <v>43.947600000000001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4870.8999999999996</v>
      </c>
      <c r="D157" s="36">
        <v>4851.2666666666664</v>
      </c>
      <c r="E157" s="36">
        <v>4813.833333333333</v>
      </c>
      <c r="F157" s="36">
        <v>4756.7666666666664</v>
      </c>
      <c r="G157" s="36">
        <v>4719.333333333333</v>
      </c>
      <c r="H157" s="36">
        <v>4908.333333333333</v>
      </c>
      <c r="I157" s="36">
        <v>4945.7666666666673</v>
      </c>
      <c r="J157" s="36">
        <v>5002.833333333333</v>
      </c>
      <c r="K157" s="31">
        <v>4888.7</v>
      </c>
      <c r="L157" s="31">
        <v>4794.2</v>
      </c>
      <c r="M157" s="31">
        <v>3.0247299999999999</v>
      </c>
      <c r="N157" s="1"/>
      <c r="O157" s="1"/>
    </row>
    <row r="158" spans="1:15" ht="12.75" customHeight="1">
      <c r="A158" s="33">
        <v>148</v>
      </c>
      <c r="B158" s="53" t="s">
        <v>867</v>
      </c>
      <c r="C158" s="31">
        <v>1314.5</v>
      </c>
      <c r="D158" s="36">
        <v>1326.7333333333333</v>
      </c>
      <c r="E158" s="36">
        <v>1273.4666666666667</v>
      </c>
      <c r="F158" s="36">
        <v>1232.4333333333334</v>
      </c>
      <c r="G158" s="36">
        <v>1179.1666666666667</v>
      </c>
      <c r="H158" s="36">
        <v>1367.7666666666667</v>
      </c>
      <c r="I158" s="36">
        <v>1421.0333333333335</v>
      </c>
      <c r="J158" s="36">
        <v>1462.0666666666666</v>
      </c>
      <c r="K158" s="31">
        <v>1380</v>
      </c>
      <c r="L158" s="31">
        <v>1285.7</v>
      </c>
      <c r="M158" s="31">
        <v>7.4820000000000002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769.2</v>
      </c>
      <c r="D159" s="36">
        <v>767.98333333333323</v>
      </c>
      <c r="E159" s="36">
        <v>737.01666666666642</v>
      </c>
      <c r="F159" s="36">
        <v>704.83333333333314</v>
      </c>
      <c r="G159" s="36">
        <v>673.86666666666633</v>
      </c>
      <c r="H159" s="36">
        <v>800.16666666666652</v>
      </c>
      <c r="I159" s="36">
        <v>831.13333333333344</v>
      </c>
      <c r="J159" s="36">
        <v>863.31666666666661</v>
      </c>
      <c r="K159" s="31">
        <v>798.95</v>
      </c>
      <c r="L159" s="31">
        <v>735.8</v>
      </c>
      <c r="M159" s="31">
        <v>16.897079999999999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720.65</v>
      </c>
      <c r="D160" s="36">
        <v>718.76666666666677</v>
      </c>
      <c r="E160" s="36">
        <v>704.93333333333351</v>
      </c>
      <c r="F160" s="36">
        <v>689.2166666666667</v>
      </c>
      <c r="G160" s="36">
        <v>675.38333333333344</v>
      </c>
      <c r="H160" s="36">
        <v>734.48333333333358</v>
      </c>
      <c r="I160" s="36">
        <v>748.31666666666683</v>
      </c>
      <c r="J160" s="36">
        <v>764.03333333333364</v>
      </c>
      <c r="K160" s="31">
        <v>732.6</v>
      </c>
      <c r="L160" s="31">
        <v>703.05</v>
      </c>
      <c r="M160" s="31">
        <v>7.5017500000000004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2667.3</v>
      </c>
      <c r="D161" s="36">
        <v>2670.4166666666665</v>
      </c>
      <c r="E161" s="36">
        <v>2622.833333333333</v>
      </c>
      <c r="F161" s="36">
        <v>2578.3666666666663</v>
      </c>
      <c r="G161" s="36">
        <v>2530.7833333333328</v>
      </c>
      <c r="H161" s="36">
        <v>2714.8833333333332</v>
      </c>
      <c r="I161" s="36">
        <v>2762.4666666666662</v>
      </c>
      <c r="J161" s="36">
        <v>2806.9333333333334</v>
      </c>
      <c r="K161" s="31">
        <v>2718</v>
      </c>
      <c r="L161" s="31">
        <v>2625.95</v>
      </c>
      <c r="M161" s="31">
        <v>0.68798000000000004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247.59</v>
      </c>
      <c r="D162" s="36">
        <v>250.42999999999998</v>
      </c>
      <c r="E162" s="36">
        <v>242.85999999999996</v>
      </c>
      <c r="F162" s="36">
        <v>238.12999999999997</v>
      </c>
      <c r="G162" s="36">
        <v>230.55999999999995</v>
      </c>
      <c r="H162" s="36">
        <v>255.15999999999997</v>
      </c>
      <c r="I162" s="36">
        <v>262.72999999999996</v>
      </c>
      <c r="J162" s="36">
        <v>267.45999999999998</v>
      </c>
      <c r="K162" s="31">
        <v>258</v>
      </c>
      <c r="L162" s="31">
        <v>245.7</v>
      </c>
      <c r="M162" s="31">
        <v>74.368759999999995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102.47</v>
      </c>
      <c r="D163" s="36">
        <v>102.94</v>
      </c>
      <c r="E163" s="36">
        <v>101.05</v>
      </c>
      <c r="F163" s="36">
        <v>99.63</v>
      </c>
      <c r="G163" s="36">
        <v>97.74</v>
      </c>
      <c r="H163" s="36">
        <v>104.36</v>
      </c>
      <c r="I163" s="36">
        <v>106.24999999999999</v>
      </c>
      <c r="J163" s="36">
        <v>107.67</v>
      </c>
      <c r="K163" s="31">
        <v>104.83</v>
      </c>
      <c r="L163" s="31">
        <v>101.52</v>
      </c>
      <c r="M163" s="31">
        <v>30.1767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1040.2</v>
      </c>
      <c r="D164" s="36">
        <v>1047.3666666666668</v>
      </c>
      <c r="E164" s="36">
        <v>1027.8333333333335</v>
      </c>
      <c r="F164" s="36">
        <v>1015.4666666666667</v>
      </c>
      <c r="G164" s="36">
        <v>995.93333333333339</v>
      </c>
      <c r="H164" s="36">
        <v>1059.7333333333336</v>
      </c>
      <c r="I164" s="36">
        <v>1079.2666666666669</v>
      </c>
      <c r="J164" s="36">
        <v>1091.6333333333337</v>
      </c>
      <c r="K164" s="31">
        <v>1066.9000000000001</v>
      </c>
      <c r="L164" s="31">
        <v>1035</v>
      </c>
      <c r="M164" s="31">
        <v>1.3674200000000001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4249.6499999999996</v>
      </c>
      <c r="D165" s="36">
        <v>4283.0666666666666</v>
      </c>
      <c r="E165" s="36">
        <v>4209.6333333333332</v>
      </c>
      <c r="F165" s="36">
        <v>4169.6166666666668</v>
      </c>
      <c r="G165" s="36">
        <v>4096.1833333333334</v>
      </c>
      <c r="H165" s="36">
        <v>4323.083333333333</v>
      </c>
      <c r="I165" s="36">
        <v>4396.5166666666655</v>
      </c>
      <c r="J165" s="36">
        <v>4436.5333333333328</v>
      </c>
      <c r="K165" s="31">
        <v>4356.5</v>
      </c>
      <c r="L165" s="31">
        <v>4243.05</v>
      </c>
      <c r="M165" s="31">
        <v>2.1512699999999998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573.85</v>
      </c>
      <c r="D166" s="36">
        <v>569.35</v>
      </c>
      <c r="E166" s="36">
        <v>561.85</v>
      </c>
      <c r="F166" s="36">
        <v>549.85</v>
      </c>
      <c r="G166" s="36">
        <v>542.35</v>
      </c>
      <c r="H166" s="36">
        <v>581.35</v>
      </c>
      <c r="I166" s="36">
        <v>588.85</v>
      </c>
      <c r="J166" s="36">
        <v>600.85</v>
      </c>
      <c r="K166" s="31">
        <v>576.85</v>
      </c>
      <c r="L166" s="31">
        <v>557.35</v>
      </c>
      <c r="M166" s="31">
        <v>38.362909999999999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460.2</v>
      </c>
      <c r="D167" s="36">
        <v>463.58333333333331</v>
      </c>
      <c r="E167" s="36">
        <v>454.16666666666663</v>
      </c>
      <c r="F167" s="36">
        <v>448.13333333333333</v>
      </c>
      <c r="G167" s="36">
        <v>438.71666666666664</v>
      </c>
      <c r="H167" s="36">
        <v>469.61666666666662</v>
      </c>
      <c r="I167" s="36">
        <v>479.03333333333325</v>
      </c>
      <c r="J167" s="36">
        <v>485.06666666666661</v>
      </c>
      <c r="K167" s="31">
        <v>473</v>
      </c>
      <c r="L167" s="31">
        <v>457.55</v>
      </c>
      <c r="M167" s="31">
        <v>1.7201200000000001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176.48</v>
      </c>
      <c r="D168" s="36">
        <v>175.49333333333334</v>
      </c>
      <c r="E168" s="36">
        <v>172.73666666666668</v>
      </c>
      <c r="F168" s="36">
        <v>168.99333333333334</v>
      </c>
      <c r="G168" s="36">
        <v>166.23666666666668</v>
      </c>
      <c r="H168" s="36">
        <v>179.23666666666668</v>
      </c>
      <c r="I168" s="36">
        <v>181.99333333333334</v>
      </c>
      <c r="J168" s="36">
        <v>185.73666666666668</v>
      </c>
      <c r="K168" s="31">
        <v>178.25</v>
      </c>
      <c r="L168" s="31">
        <v>171.75</v>
      </c>
      <c r="M168" s="31">
        <v>93.443759999999997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175.84</v>
      </c>
      <c r="D169" s="36">
        <v>174.99</v>
      </c>
      <c r="E169" s="36">
        <v>172.98000000000002</v>
      </c>
      <c r="F169" s="36">
        <v>170.12</v>
      </c>
      <c r="G169" s="36">
        <v>168.11</v>
      </c>
      <c r="H169" s="36">
        <v>177.85000000000002</v>
      </c>
      <c r="I169" s="36">
        <v>179.86</v>
      </c>
      <c r="J169" s="36">
        <v>182.72000000000003</v>
      </c>
      <c r="K169" s="31">
        <v>177</v>
      </c>
      <c r="L169" s="31">
        <v>172.13</v>
      </c>
      <c r="M169" s="31">
        <v>163.60199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1021</v>
      </c>
      <c r="D170" s="36">
        <v>1048.6666666666667</v>
      </c>
      <c r="E170" s="36">
        <v>993.33333333333348</v>
      </c>
      <c r="F170" s="36">
        <v>965.66666666666674</v>
      </c>
      <c r="G170" s="36">
        <v>910.33333333333348</v>
      </c>
      <c r="H170" s="36">
        <v>1076.3333333333335</v>
      </c>
      <c r="I170" s="36">
        <v>1131.666666666667</v>
      </c>
      <c r="J170" s="36">
        <v>1159.3333333333335</v>
      </c>
      <c r="K170" s="31">
        <v>1104</v>
      </c>
      <c r="L170" s="31">
        <v>1021</v>
      </c>
      <c r="M170" s="31">
        <v>32.29907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4757.2</v>
      </c>
      <c r="D171" s="36">
        <v>4762.2166666666662</v>
      </c>
      <c r="E171" s="36">
        <v>4694.9833333333327</v>
      </c>
      <c r="F171" s="36">
        <v>4632.7666666666664</v>
      </c>
      <c r="G171" s="36">
        <v>4565.5333333333328</v>
      </c>
      <c r="H171" s="36">
        <v>4824.4333333333325</v>
      </c>
      <c r="I171" s="36">
        <v>4891.6666666666661</v>
      </c>
      <c r="J171" s="36">
        <v>4953.8833333333323</v>
      </c>
      <c r="K171" s="31">
        <v>4829.45</v>
      </c>
      <c r="L171" s="31">
        <v>4700</v>
      </c>
      <c r="M171" s="31">
        <v>0.31440000000000001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1611.75</v>
      </c>
      <c r="D172" s="36">
        <v>1597.3833333333332</v>
      </c>
      <c r="E172" s="36">
        <v>1559.7666666666664</v>
      </c>
      <c r="F172" s="36">
        <v>1507.7833333333333</v>
      </c>
      <c r="G172" s="36">
        <v>1470.1666666666665</v>
      </c>
      <c r="H172" s="36">
        <v>1649.3666666666663</v>
      </c>
      <c r="I172" s="36">
        <v>1686.9833333333331</v>
      </c>
      <c r="J172" s="36">
        <v>1738.9666666666662</v>
      </c>
      <c r="K172" s="31">
        <v>1635</v>
      </c>
      <c r="L172" s="31">
        <v>1545.4</v>
      </c>
      <c r="M172" s="31">
        <v>2.3839000000000001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332.9</v>
      </c>
      <c r="D173" s="36">
        <v>331.93333333333334</v>
      </c>
      <c r="E173" s="36">
        <v>328.16666666666669</v>
      </c>
      <c r="F173" s="36">
        <v>323.43333333333334</v>
      </c>
      <c r="G173" s="36">
        <v>319.66666666666669</v>
      </c>
      <c r="H173" s="36">
        <v>336.66666666666669</v>
      </c>
      <c r="I173" s="36">
        <v>340.43333333333334</v>
      </c>
      <c r="J173" s="36">
        <v>345.16666666666669</v>
      </c>
      <c r="K173" s="31">
        <v>335.7</v>
      </c>
      <c r="L173" s="31">
        <v>327.2</v>
      </c>
      <c r="M173" s="31">
        <v>9.06555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213.96</v>
      </c>
      <c r="D174" s="36">
        <v>210.38333333333335</v>
      </c>
      <c r="E174" s="36">
        <v>205.76666666666671</v>
      </c>
      <c r="F174" s="36">
        <v>197.57333333333335</v>
      </c>
      <c r="G174" s="36">
        <v>192.95666666666671</v>
      </c>
      <c r="H174" s="36">
        <v>218.57666666666671</v>
      </c>
      <c r="I174" s="36">
        <v>223.19333333333333</v>
      </c>
      <c r="J174" s="36">
        <v>231.38666666666671</v>
      </c>
      <c r="K174" s="31">
        <v>215</v>
      </c>
      <c r="L174" s="31">
        <v>202.19</v>
      </c>
      <c r="M174" s="31">
        <v>59.190660000000001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799.4</v>
      </c>
      <c r="D175" s="36">
        <v>806.11666666666679</v>
      </c>
      <c r="E175" s="36">
        <v>787.73333333333358</v>
      </c>
      <c r="F175" s="36">
        <v>776.06666666666683</v>
      </c>
      <c r="G175" s="36">
        <v>757.68333333333362</v>
      </c>
      <c r="H175" s="36">
        <v>817.78333333333353</v>
      </c>
      <c r="I175" s="36">
        <v>836.16666666666674</v>
      </c>
      <c r="J175" s="36">
        <v>847.83333333333348</v>
      </c>
      <c r="K175" s="31">
        <v>824.5</v>
      </c>
      <c r="L175" s="31">
        <v>794.45</v>
      </c>
      <c r="M175" s="31">
        <v>1.87554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485</v>
      </c>
      <c r="D176" s="36">
        <v>488.93333333333334</v>
      </c>
      <c r="E176" s="36">
        <v>478.06666666666666</v>
      </c>
      <c r="F176" s="36">
        <v>471.13333333333333</v>
      </c>
      <c r="G176" s="36">
        <v>460.26666666666665</v>
      </c>
      <c r="H176" s="36">
        <v>495.86666666666667</v>
      </c>
      <c r="I176" s="36">
        <v>506.73333333333335</v>
      </c>
      <c r="J176" s="36">
        <v>513.66666666666674</v>
      </c>
      <c r="K176" s="31">
        <v>499.8</v>
      </c>
      <c r="L176" s="31">
        <v>482</v>
      </c>
      <c r="M176" s="31">
        <v>15.295109999999999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212.65</v>
      </c>
      <c r="D177" s="36">
        <v>211.51</v>
      </c>
      <c r="E177" s="36">
        <v>209.68999999999997</v>
      </c>
      <c r="F177" s="36">
        <v>206.73</v>
      </c>
      <c r="G177" s="36">
        <v>204.90999999999997</v>
      </c>
      <c r="H177" s="36">
        <v>214.46999999999997</v>
      </c>
      <c r="I177" s="36">
        <v>216.29000000000002</v>
      </c>
      <c r="J177" s="36">
        <v>219.24999999999997</v>
      </c>
      <c r="K177" s="31">
        <v>213.33</v>
      </c>
      <c r="L177" s="31">
        <v>208.55</v>
      </c>
      <c r="M177" s="31">
        <v>232.93709000000001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1327.75</v>
      </c>
      <c r="D178" s="36">
        <v>1330.5833333333333</v>
      </c>
      <c r="E178" s="36">
        <v>1311.2666666666664</v>
      </c>
      <c r="F178" s="36">
        <v>1294.7833333333331</v>
      </c>
      <c r="G178" s="36">
        <v>1275.4666666666662</v>
      </c>
      <c r="H178" s="36">
        <v>1347.0666666666666</v>
      </c>
      <c r="I178" s="36">
        <v>1366.3833333333337</v>
      </c>
      <c r="J178" s="36">
        <v>1382.8666666666668</v>
      </c>
      <c r="K178" s="31">
        <v>1349.9</v>
      </c>
      <c r="L178" s="31">
        <v>1314.1</v>
      </c>
      <c r="M178" s="31">
        <v>1.08944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96.91</v>
      </c>
      <c r="D179" s="36">
        <v>97.243333333333339</v>
      </c>
      <c r="E179" s="36">
        <v>95.616666666666674</v>
      </c>
      <c r="F179" s="36">
        <v>94.323333333333338</v>
      </c>
      <c r="G179" s="36">
        <v>92.696666666666673</v>
      </c>
      <c r="H179" s="36">
        <v>98.536666666666676</v>
      </c>
      <c r="I179" s="36">
        <v>100.16333333333334</v>
      </c>
      <c r="J179" s="36">
        <v>101.45666666666668</v>
      </c>
      <c r="K179" s="31">
        <v>98.87</v>
      </c>
      <c r="L179" s="31">
        <v>95.95</v>
      </c>
      <c r="M179" s="31">
        <v>262.59521000000001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1753.1</v>
      </c>
      <c r="D180" s="36">
        <v>1764.1333333333332</v>
      </c>
      <c r="E180" s="36">
        <v>1708.9666666666665</v>
      </c>
      <c r="F180" s="36">
        <v>1664.8333333333333</v>
      </c>
      <c r="G180" s="36">
        <v>1609.6666666666665</v>
      </c>
      <c r="H180" s="36">
        <v>1808.2666666666664</v>
      </c>
      <c r="I180" s="36">
        <v>1863.4333333333334</v>
      </c>
      <c r="J180" s="36">
        <v>1907.5666666666664</v>
      </c>
      <c r="K180" s="31">
        <v>1819.3</v>
      </c>
      <c r="L180" s="31">
        <v>1720</v>
      </c>
      <c r="M180" s="31">
        <v>74.997730000000004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396.85</v>
      </c>
      <c r="D181" s="36">
        <v>400.7166666666667</v>
      </c>
      <c r="E181" s="36">
        <v>391.43333333333339</v>
      </c>
      <c r="F181" s="36">
        <v>386.01666666666671</v>
      </c>
      <c r="G181" s="36">
        <v>376.73333333333341</v>
      </c>
      <c r="H181" s="36">
        <v>406.13333333333338</v>
      </c>
      <c r="I181" s="36">
        <v>415.41666666666669</v>
      </c>
      <c r="J181" s="36">
        <v>420.83333333333337</v>
      </c>
      <c r="K181" s="31">
        <v>410</v>
      </c>
      <c r="L181" s="31">
        <v>395.3</v>
      </c>
      <c r="M181" s="31">
        <v>17.185089999999999</v>
      </c>
      <c r="N181" s="1"/>
      <c r="O181" s="1"/>
    </row>
    <row r="182" spans="1:15" ht="12.75" customHeight="1">
      <c r="A182" s="33">
        <v>172</v>
      </c>
      <c r="B182" s="53" t="s">
        <v>829</v>
      </c>
      <c r="C182" s="31">
        <v>7458</v>
      </c>
      <c r="D182" s="36">
        <v>7491</v>
      </c>
      <c r="E182" s="36">
        <v>7357</v>
      </c>
      <c r="F182" s="36">
        <v>7256</v>
      </c>
      <c r="G182" s="36">
        <v>7122</v>
      </c>
      <c r="H182" s="36">
        <v>7592</v>
      </c>
      <c r="I182" s="36">
        <v>7726</v>
      </c>
      <c r="J182" s="36">
        <v>7827</v>
      </c>
      <c r="K182" s="31">
        <v>7625</v>
      </c>
      <c r="L182" s="31">
        <v>7390</v>
      </c>
      <c r="M182" s="31">
        <v>0.33267000000000002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1823.2</v>
      </c>
      <c r="D183" s="36">
        <v>1813.0333333333335</v>
      </c>
      <c r="E183" s="36">
        <v>1799.116666666667</v>
      </c>
      <c r="F183" s="36">
        <v>1775.0333333333335</v>
      </c>
      <c r="G183" s="36">
        <v>1761.116666666667</v>
      </c>
      <c r="H183" s="36">
        <v>1837.116666666667</v>
      </c>
      <c r="I183" s="36">
        <v>1851.0333333333335</v>
      </c>
      <c r="J183" s="36">
        <v>1875.116666666667</v>
      </c>
      <c r="K183" s="31">
        <v>1826.95</v>
      </c>
      <c r="L183" s="31">
        <v>1788.95</v>
      </c>
      <c r="M183" s="31">
        <v>3.90829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2638.3</v>
      </c>
      <c r="D184" s="36">
        <v>2615.9500000000003</v>
      </c>
      <c r="E184" s="36">
        <v>2521.9000000000005</v>
      </c>
      <c r="F184" s="36">
        <v>2405.5000000000005</v>
      </c>
      <c r="G184" s="36">
        <v>2311.4500000000007</v>
      </c>
      <c r="H184" s="36">
        <v>2732.3500000000004</v>
      </c>
      <c r="I184" s="36">
        <v>2826.4000000000005</v>
      </c>
      <c r="J184" s="36">
        <v>2942.8</v>
      </c>
      <c r="K184" s="31">
        <v>2710</v>
      </c>
      <c r="L184" s="31">
        <v>2499.5500000000002</v>
      </c>
      <c r="M184" s="31">
        <v>4.4617800000000001</v>
      </c>
      <c r="N184" s="1"/>
      <c r="O184" s="1"/>
    </row>
    <row r="185" spans="1:15" ht="12.75" customHeight="1">
      <c r="A185" s="33">
        <v>175</v>
      </c>
      <c r="B185" s="53" t="s">
        <v>830</v>
      </c>
      <c r="C185" s="31">
        <v>833.55</v>
      </c>
      <c r="D185" s="36">
        <v>834.5333333333333</v>
      </c>
      <c r="E185" s="36">
        <v>824.06666666666661</v>
      </c>
      <c r="F185" s="36">
        <v>814.58333333333326</v>
      </c>
      <c r="G185" s="36">
        <v>804.11666666666656</v>
      </c>
      <c r="H185" s="36">
        <v>844.01666666666665</v>
      </c>
      <c r="I185" s="36">
        <v>854.48333333333335</v>
      </c>
      <c r="J185" s="36">
        <v>863.9666666666667</v>
      </c>
      <c r="K185" s="31">
        <v>845</v>
      </c>
      <c r="L185" s="31">
        <v>825.05</v>
      </c>
      <c r="M185" s="31">
        <v>0.31818000000000002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1219.8499999999999</v>
      </c>
      <c r="D186" s="36">
        <v>1221.3333333333333</v>
      </c>
      <c r="E186" s="36">
        <v>1210.7166666666665</v>
      </c>
      <c r="F186" s="36">
        <v>1201.5833333333333</v>
      </c>
      <c r="G186" s="36">
        <v>1190.9666666666665</v>
      </c>
      <c r="H186" s="36">
        <v>1230.4666666666665</v>
      </c>
      <c r="I186" s="36">
        <v>1241.0833333333333</v>
      </c>
      <c r="J186" s="36">
        <v>1250.2166666666665</v>
      </c>
      <c r="K186" s="31">
        <v>1231.95</v>
      </c>
      <c r="L186" s="31">
        <v>1212.2</v>
      </c>
      <c r="M186" s="31">
        <v>6.0228700000000002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1310.2</v>
      </c>
      <c r="D187" s="36">
        <v>1310.9833333333333</v>
      </c>
      <c r="E187" s="36">
        <v>1297.2666666666667</v>
      </c>
      <c r="F187" s="36">
        <v>1284.3333333333333</v>
      </c>
      <c r="G187" s="36">
        <v>1270.6166666666666</v>
      </c>
      <c r="H187" s="36">
        <v>1323.9166666666667</v>
      </c>
      <c r="I187" s="36">
        <v>1337.6333333333334</v>
      </c>
      <c r="J187" s="36">
        <v>1350.5666666666668</v>
      </c>
      <c r="K187" s="31">
        <v>1324.7</v>
      </c>
      <c r="L187" s="31">
        <v>1298.05</v>
      </c>
      <c r="M187" s="31">
        <v>1.7821</v>
      </c>
      <c r="N187" s="1"/>
      <c r="O187" s="1"/>
    </row>
    <row r="188" spans="1:15" ht="12.75" customHeight="1">
      <c r="A188" s="33">
        <v>178</v>
      </c>
      <c r="B188" s="53" t="s">
        <v>831</v>
      </c>
      <c r="C188" s="31">
        <v>1133.6500000000001</v>
      </c>
      <c r="D188" s="36">
        <v>1138.2333333333333</v>
      </c>
      <c r="E188" s="36">
        <v>1117.8166666666666</v>
      </c>
      <c r="F188" s="36">
        <v>1101.9833333333333</v>
      </c>
      <c r="G188" s="36">
        <v>1081.5666666666666</v>
      </c>
      <c r="H188" s="36">
        <v>1154.0666666666666</v>
      </c>
      <c r="I188" s="36">
        <v>1174.4833333333331</v>
      </c>
      <c r="J188" s="36">
        <v>1190.3166666666666</v>
      </c>
      <c r="K188" s="31">
        <v>1158.6500000000001</v>
      </c>
      <c r="L188" s="31">
        <v>1122.4000000000001</v>
      </c>
      <c r="M188" s="31">
        <v>3.64358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4324.3500000000004</v>
      </c>
      <c r="D189" s="36">
        <v>4324.5333333333338</v>
      </c>
      <c r="E189" s="36">
        <v>4205.0666666666675</v>
      </c>
      <c r="F189" s="36">
        <v>4085.7833333333338</v>
      </c>
      <c r="G189" s="36">
        <v>3966.3166666666675</v>
      </c>
      <c r="H189" s="36">
        <v>4443.8166666666675</v>
      </c>
      <c r="I189" s="36">
        <v>4563.2833333333328</v>
      </c>
      <c r="J189" s="36">
        <v>4682.5666666666675</v>
      </c>
      <c r="K189" s="31">
        <v>4444</v>
      </c>
      <c r="L189" s="31">
        <v>4205.25</v>
      </c>
      <c r="M189" s="31">
        <v>1.0309999999999999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1380.8</v>
      </c>
      <c r="D190" s="36">
        <v>1362.4166666666667</v>
      </c>
      <c r="E190" s="36">
        <v>1337.7833333333335</v>
      </c>
      <c r="F190" s="36">
        <v>1294.7666666666669</v>
      </c>
      <c r="G190" s="36">
        <v>1270.1333333333337</v>
      </c>
      <c r="H190" s="36">
        <v>1405.4333333333334</v>
      </c>
      <c r="I190" s="36">
        <v>1430.0666666666666</v>
      </c>
      <c r="J190" s="36">
        <v>1473.0833333333333</v>
      </c>
      <c r="K190" s="31">
        <v>1387.05</v>
      </c>
      <c r="L190" s="31">
        <v>1319.4</v>
      </c>
      <c r="M190" s="31">
        <v>10.348940000000001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832.25</v>
      </c>
      <c r="D191" s="36">
        <v>825.85</v>
      </c>
      <c r="E191" s="36">
        <v>802.7</v>
      </c>
      <c r="F191" s="36">
        <v>773.15</v>
      </c>
      <c r="G191" s="36">
        <v>750</v>
      </c>
      <c r="H191" s="36">
        <v>855.40000000000009</v>
      </c>
      <c r="I191" s="36">
        <v>878.55</v>
      </c>
      <c r="J191" s="36">
        <v>908.10000000000014</v>
      </c>
      <c r="K191" s="31">
        <v>849</v>
      </c>
      <c r="L191" s="31">
        <v>796.3</v>
      </c>
      <c r="M191" s="31">
        <v>9.08371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3111.25</v>
      </c>
      <c r="D192" s="36">
        <v>3063.4333333333329</v>
      </c>
      <c r="E192" s="36">
        <v>3004.3166666666657</v>
      </c>
      <c r="F192" s="36">
        <v>2897.3833333333328</v>
      </c>
      <c r="G192" s="36">
        <v>2838.2666666666655</v>
      </c>
      <c r="H192" s="36">
        <v>3170.3666666666659</v>
      </c>
      <c r="I192" s="36">
        <v>3229.4833333333336</v>
      </c>
      <c r="J192" s="36">
        <v>3336.4166666666661</v>
      </c>
      <c r="K192" s="31">
        <v>3122.55</v>
      </c>
      <c r="L192" s="31">
        <v>2956.5</v>
      </c>
      <c r="M192" s="31">
        <v>12.51005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487.6</v>
      </c>
      <c r="D193" s="36">
        <v>488.90000000000003</v>
      </c>
      <c r="E193" s="36">
        <v>479.95000000000005</v>
      </c>
      <c r="F193" s="36">
        <v>472.3</v>
      </c>
      <c r="G193" s="36">
        <v>463.35</v>
      </c>
      <c r="H193" s="36">
        <v>496.55000000000007</v>
      </c>
      <c r="I193" s="36">
        <v>505.5</v>
      </c>
      <c r="J193" s="36">
        <v>513.15000000000009</v>
      </c>
      <c r="K193" s="31">
        <v>497.85</v>
      </c>
      <c r="L193" s="31">
        <v>481.25</v>
      </c>
      <c r="M193" s="31">
        <v>41.298250000000003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584.79999999999995</v>
      </c>
      <c r="D194" s="36">
        <v>585.56666666666661</v>
      </c>
      <c r="E194" s="36">
        <v>578.48333333333323</v>
      </c>
      <c r="F194" s="36">
        <v>572.16666666666663</v>
      </c>
      <c r="G194" s="36">
        <v>565.08333333333326</v>
      </c>
      <c r="H194" s="36">
        <v>591.88333333333321</v>
      </c>
      <c r="I194" s="36">
        <v>598.9666666666667</v>
      </c>
      <c r="J194" s="36">
        <v>605.28333333333319</v>
      </c>
      <c r="K194" s="31">
        <v>592.65</v>
      </c>
      <c r="L194" s="31">
        <v>579.25</v>
      </c>
      <c r="M194" s="31">
        <v>5.2921699999999996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2515.1</v>
      </c>
      <c r="D195" s="36">
        <v>2493.3166666666671</v>
      </c>
      <c r="E195" s="36">
        <v>2464.8833333333341</v>
      </c>
      <c r="F195" s="36">
        <v>2414.666666666667</v>
      </c>
      <c r="G195" s="36">
        <v>2386.233333333334</v>
      </c>
      <c r="H195" s="36">
        <v>2543.5333333333342</v>
      </c>
      <c r="I195" s="36">
        <v>2571.9666666666676</v>
      </c>
      <c r="J195" s="36">
        <v>2622.1833333333343</v>
      </c>
      <c r="K195" s="31">
        <v>2521.75</v>
      </c>
      <c r="L195" s="31">
        <v>2443.1</v>
      </c>
      <c r="M195" s="31">
        <v>7.24085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1198.55</v>
      </c>
      <c r="D196" s="36">
        <v>1201.1166666666666</v>
      </c>
      <c r="E196" s="36">
        <v>1163.3833333333332</v>
      </c>
      <c r="F196" s="36">
        <v>1128.2166666666667</v>
      </c>
      <c r="G196" s="36">
        <v>1090.4833333333333</v>
      </c>
      <c r="H196" s="36">
        <v>1236.2833333333331</v>
      </c>
      <c r="I196" s="36">
        <v>1274.0166666666662</v>
      </c>
      <c r="J196" s="36">
        <v>1309.1833333333329</v>
      </c>
      <c r="K196" s="31">
        <v>1238.8499999999999</v>
      </c>
      <c r="L196" s="31">
        <v>1165.95</v>
      </c>
      <c r="M196" s="31">
        <v>13.470079999999999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2742</v>
      </c>
      <c r="D197" s="36">
        <v>2750.3166666666671</v>
      </c>
      <c r="E197" s="36">
        <v>2686.6833333333343</v>
      </c>
      <c r="F197" s="36">
        <v>2631.3666666666672</v>
      </c>
      <c r="G197" s="36">
        <v>2567.7333333333345</v>
      </c>
      <c r="H197" s="36">
        <v>2805.6333333333341</v>
      </c>
      <c r="I197" s="36">
        <v>2869.2666666666664</v>
      </c>
      <c r="J197" s="36">
        <v>2924.5833333333339</v>
      </c>
      <c r="K197" s="31">
        <v>2813.95</v>
      </c>
      <c r="L197" s="31">
        <v>2695</v>
      </c>
      <c r="M197" s="31">
        <v>0.54878000000000005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140.36000000000001</v>
      </c>
      <c r="D198" s="36">
        <v>140.38666666666668</v>
      </c>
      <c r="E198" s="36">
        <v>138.52333333333337</v>
      </c>
      <c r="F198" s="36">
        <v>136.6866666666667</v>
      </c>
      <c r="G198" s="36">
        <v>134.82333333333338</v>
      </c>
      <c r="H198" s="36">
        <v>142.22333333333336</v>
      </c>
      <c r="I198" s="36">
        <v>144.08666666666664</v>
      </c>
      <c r="J198" s="36">
        <v>145.92333333333335</v>
      </c>
      <c r="K198" s="31">
        <v>142.25</v>
      </c>
      <c r="L198" s="31">
        <v>138.55000000000001</v>
      </c>
      <c r="M198" s="31">
        <v>7.61151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3305.2</v>
      </c>
      <c r="D199" s="36">
        <v>3320.4</v>
      </c>
      <c r="E199" s="36">
        <v>3265.8</v>
      </c>
      <c r="F199" s="36">
        <v>3226.4</v>
      </c>
      <c r="G199" s="36">
        <v>3171.8</v>
      </c>
      <c r="H199" s="36">
        <v>3359.8</v>
      </c>
      <c r="I199" s="36">
        <v>3414.3999999999996</v>
      </c>
      <c r="J199" s="36">
        <v>3453.8</v>
      </c>
      <c r="K199" s="31">
        <v>3375</v>
      </c>
      <c r="L199" s="31">
        <v>3281</v>
      </c>
      <c r="M199" s="31">
        <v>1.13941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607.79999999999995</v>
      </c>
      <c r="D200" s="36">
        <v>600.61666666666667</v>
      </c>
      <c r="E200" s="36">
        <v>587.63333333333333</v>
      </c>
      <c r="F200" s="36">
        <v>567.4666666666667</v>
      </c>
      <c r="G200" s="36">
        <v>554.48333333333335</v>
      </c>
      <c r="H200" s="36">
        <v>620.7833333333333</v>
      </c>
      <c r="I200" s="36">
        <v>633.76666666666665</v>
      </c>
      <c r="J200" s="36">
        <v>653.93333333333328</v>
      </c>
      <c r="K200" s="31">
        <v>613.6</v>
      </c>
      <c r="L200" s="31">
        <v>580.45000000000005</v>
      </c>
      <c r="M200" s="31">
        <v>21.6538</v>
      </c>
      <c r="N200" s="1"/>
      <c r="O200" s="1"/>
    </row>
    <row r="201" spans="1:15" ht="12.75" customHeight="1">
      <c r="A201" s="33">
        <v>191</v>
      </c>
      <c r="B201" s="53" t="s">
        <v>868</v>
      </c>
      <c r="C201" s="31">
        <v>396.85</v>
      </c>
      <c r="D201" s="36">
        <v>397.61666666666662</v>
      </c>
      <c r="E201" s="36">
        <v>391.28333333333325</v>
      </c>
      <c r="F201" s="36">
        <v>385.71666666666664</v>
      </c>
      <c r="G201" s="36">
        <v>379.38333333333327</v>
      </c>
      <c r="H201" s="36">
        <v>403.18333333333322</v>
      </c>
      <c r="I201" s="36">
        <v>409.51666666666659</v>
      </c>
      <c r="J201" s="36">
        <v>415.0833333333332</v>
      </c>
      <c r="K201" s="31">
        <v>403.95</v>
      </c>
      <c r="L201" s="31">
        <v>392.05</v>
      </c>
      <c r="M201" s="31">
        <v>11.30768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706.95</v>
      </c>
      <c r="D202" s="36">
        <v>698.76666666666677</v>
      </c>
      <c r="E202" s="36">
        <v>686.08333333333348</v>
      </c>
      <c r="F202" s="36">
        <v>665.2166666666667</v>
      </c>
      <c r="G202" s="36">
        <v>652.53333333333342</v>
      </c>
      <c r="H202" s="36">
        <v>719.63333333333355</v>
      </c>
      <c r="I202" s="36">
        <v>732.31666666666672</v>
      </c>
      <c r="J202" s="36">
        <v>753.18333333333362</v>
      </c>
      <c r="K202" s="31">
        <v>711.45</v>
      </c>
      <c r="L202" s="31">
        <v>677.9</v>
      </c>
      <c r="M202" s="31">
        <v>32.501199999999997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213.78</v>
      </c>
      <c r="D203" s="36">
        <v>211.99333333333334</v>
      </c>
      <c r="E203" s="36">
        <v>204.98666666666668</v>
      </c>
      <c r="F203" s="36">
        <v>196.19333333333333</v>
      </c>
      <c r="G203" s="36">
        <v>189.18666666666667</v>
      </c>
      <c r="H203" s="36">
        <v>220.78666666666669</v>
      </c>
      <c r="I203" s="36">
        <v>227.79333333333335</v>
      </c>
      <c r="J203" s="36">
        <v>236.5866666666667</v>
      </c>
      <c r="K203" s="31">
        <v>219</v>
      </c>
      <c r="L203" s="31">
        <v>203.2</v>
      </c>
      <c r="M203" s="31">
        <v>154.78608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242.98</v>
      </c>
      <c r="D204" s="36">
        <v>243.13</v>
      </c>
      <c r="E204" s="36">
        <v>238.14</v>
      </c>
      <c r="F204" s="36">
        <v>233.29999999999998</v>
      </c>
      <c r="G204" s="36">
        <v>228.30999999999997</v>
      </c>
      <c r="H204" s="36">
        <v>247.97</v>
      </c>
      <c r="I204" s="36">
        <v>252.96</v>
      </c>
      <c r="J204" s="36">
        <v>257.8</v>
      </c>
      <c r="K204" s="31">
        <v>248.12</v>
      </c>
      <c r="L204" s="31">
        <v>238.29</v>
      </c>
      <c r="M204" s="31">
        <v>99.067319999999995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301.7</v>
      </c>
      <c r="D205" s="36">
        <v>303.83333333333331</v>
      </c>
      <c r="E205" s="36">
        <v>298.96666666666664</v>
      </c>
      <c r="F205" s="36">
        <v>296.23333333333335</v>
      </c>
      <c r="G205" s="36">
        <v>291.36666666666667</v>
      </c>
      <c r="H205" s="36">
        <v>306.56666666666661</v>
      </c>
      <c r="I205" s="36">
        <v>311.43333333333328</v>
      </c>
      <c r="J205" s="36">
        <v>314.16666666666657</v>
      </c>
      <c r="K205" s="31">
        <v>308.7</v>
      </c>
      <c r="L205" s="31">
        <v>301.10000000000002</v>
      </c>
      <c r="M205" s="31">
        <v>8.4821799999999996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2253.4499999999998</v>
      </c>
      <c r="D206" s="36">
        <v>2265.15</v>
      </c>
      <c r="E206" s="36">
        <v>2230.3000000000002</v>
      </c>
      <c r="F206" s="36">
        <v>2207.15</v>
      </c>
      <c r="G206" s="36">
        <v>2172.3000000000002</v>
      </c>
      <c r="H206" s="36">
        <v>2288.3000000000002</v>
      </c>
      <c r="I206" s="36">
        <v>2323.1499999999996</v>
      </c>
      <c r="J206" s="36">
        <v>2346.3000000000002</v>
      </c>
      <c r="K206" s="31">
        <v>2300</v>
      </c>
      <c r="L206" s="31">
        <v>2242</v>
      </c>
      <c r="M206" s="31">
        <v>1.5313000000000001</v>
      </c>
      <c r="N206" s="1"/>
      <c r="O206" s="1"/>
    </row>
    <row r="207" spans="1:15" ht="12.75" customHeight="1">
      <c r="A207" s="33">
        <v>197</v>
      </c>
      <c r="B207" s="53" t="s">
        <v>869</v>
      </c>
      <c r="C207" s="31">
        <v>498.35</v>
      </c>
      <c r="D207" s="36">
        <v>499.68333333333334</v>
      </c>
      <c r="E207" s="36">
        <v>490.36666666666667</v>
      </c>
      <c r="F207" s="36">
        <v>482.38333333333333</v>
      </c>
      <c r="G207" s="36">
        <v>473.06666666666666</v>
      </c>
      <c r="H207" s="36">
        <v>507.66666666666669</v>
      </c>
      <c r="I207" s="36">
        <v>516.98333333333335</v>
      </c>
      <c r="J207" s="36">
        <v>524.9666666666667</v>
      </c>
      <c r="K207" s="31">
        <v>509</v>
      </c>
      <c r="L207" s="31">
        <v>491.7</v>
      </c>
      <c r="M207" s="31">
        <v>10.81462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1440.85</v>
      </c>
      <c r="D208" s="36">
        <v>1437.1333333333332</v>
      </c>
      <c r="E208" s="36">
        <v>1430.3166666666664</v>
      </c>
      <c r="F208" s="36">
        <v>1419.7833333333331</v>
      </c>
      <c r="G208" s="36">
        <v>1412.9666666666662</v>
      </c>
      <c r="H208" s="36">
        <v>1447.6666666666665</v>
      </c>
      <c r="I208" s="36">
        <v>1454.4833333333331</v>
      </c>
      <c r="J208" s="36">
        <v>1465.0166666666667</v>
      </c>
      <c r="K208" s="31">
        <v>1443.95</v>
      </c>
      <c r="L208" s="31">
        <v>1426.6</v>
      </c>
      <c r="M208" s="31">
        <v>19.88692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3968.9</v>
      </c>
      <c r="D209" s="36">
        <v>3923.3166666666671</v>
      </c>
      <c r="E209" s="36">
        <v>3851.6333333333341</v>
      </c>
      <c r="F209" s="36">
        <v>3734.3666666666672</v>
      </c>
      <c r="G209" s="36">
        <v>3662.6833333333343</v>
      </c>
      <c r="H209" s="36">
        <v>4040.5833333333339</v>
      </c>
      <c r="I209" s="36">
        <v>4112.2666666666673</v>
      </c>
      <c r="J209" s="36">
        <v>4229.5333333333338</v>
      </c>
      <c r="K209" s="31">
        <v>3995</v>
      </c>
      <c r="L209" s="31">
        <v>3806.05</v>
      </c>
      <c r="M209" s="31">
        <v>5.8137800000000004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1672.4</v>
      </c>
      <c r="D210" s="36">
        <v>1664.4166666666667</v>
      </c>
      <c r="E210" s="36">
        <v>1653.7333333333336</v>
      </c>
      <c r="F210" s="36">
        <v>1635.0666666666668</v>
      </c>
      <c r="G210" s="36">
        <v>1624.3833333333337</v>
      </c>
      <c r="H210" s="36">
        <v>1683.0833333333335</v>
      </c>
      <c r="I210" s="36">
        <v>1693.7666666666664</v>
      </c>
      <c r="J210" s="36">
        <v>1712.4333333333334</v>
      </c>
      <c r="K210" s="31">
        <v>1675.1</v>
      </c>
      <c r="L210" s="31">
        <v>1645.75</v>
      </c>
      <c r="M210" s="31">
        <v>142.72497000000001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579.5</v>
      </c>
      <c r="D211" s="36">
        <v>579.19999999999993</v>
      </c>
      <c r="E211" s="36">
        <v>575.94999999999982</v>
      </c>
      <c r="F211" s="36">
        <v>572.39999999999986</v>
      </c>
      <c r="G211" s="36">
        <v>569.14999999999975</v>
      </c>
      <c r="H211" s="36">
        <v>582.74999999999989</v>
      </c>
      <c r="I211" s="36">
        <v>586.00000000000011</v>
      </c>
      <c r="J211" s="36">
        <v>589.54999999999995</v>
      </c>
      <c r="K211" s="31">
        <v>582.45000000000005</v>
      </c>
      <c r="L211" s="31">
        <v>575.65</v>
      </c>
      <c r="M211" s="31">
        <v>32.263010000000001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116.75</v>
      </c>
      <c r="D212" s="36">
        <v>116.3</v>
      </c>
      <c r="E212" s="36">
        <v>112.69999999999999</v>
      </c>
      <c r="F212" s="36">
        <v>108.64999999999999</v>
      </c>
      <c r="G212" s="36">
        <v>105.04999999999998</v>
      </c>
      <c r="H212" s="36">
        <v>120.35</v>
      </c>
      <c r="I212" s="36">
        <v>123.94999999999999</v>
      </c>
      <c r="J212" s="36">
        <v>128</v>
      </c>
      <c r="K212" s="31">
        <v>119.9</v>
      </c>
      <c r="L212" s="31">
        <v>112.25</v>
      </c>
      <c r="M212" s="31">
        <v>327.23863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917.35</v>
      </c>
      <c r="D213" s="36">
        <v>915.11666666666667</v>
      </c>
      <c r="E213" s="36">
        <v>900.23333333333335</v>
      </c>
      <c r="F213" s="36">
        <v>883.11666666666667</v>
      </c>
      <c r="G213" s="36">
        <v>868.23333333333335</v>
      </c>
      <c r="H213" s="36">
        <v>932.23333333333335</v>
      </c>
      <c r="I213" s="36">
        <v>947.11666666666679</v>
      </c>
      <c r="J213" s="36">
        <v>964.23333333333335</v>
      </c>
      <c r="K213" s="31">
        <v>930</v>
      </c>
      <c r="L213" s="31">
        <v>898</v>
      </c>
      <c r="M213" s="31">
        <v>7.5002899999999997</v>
      </c>
      <c r="N213" s="1"/>
      <c r="O213" s="1"/>
    </row>
    <row r="214" spans="1:15" ht="12.75" customHeight="1">
      <c r="A214" s="33">
        <v>204</v>
      </c>
      <c r="B214" s="53" t="s">
        <v>870</v>
      </c>
      <c r="C214" s="31">
        <v>1213.0999999999999</v>
      </c>
      <c r="D214" s="36">
        <v>1210.4666666666665</v>
      </c>
      <c r="E214" s="36">
        <v>1193.133333333333</v>
      </c>
      <c r="F214" s="36">
        <v>1173.1666666666665</v>
      </c>
      <c r="G214" s="36">
        <v>1155.833333333333</v>
      </c>
      <c r="H214" s="36">
        <v>1230.4333333333329</v>
      </c>
      <c r="I214" s="36">
        <v>1247.7666666666664</v>
      </c>
      <c r="J214" s="36">
        <v>1267.7333333333329</v>
      </c>
      <c r="K214" s="31">
        <v>1227.8</v>
      </c>
      <c r="L214" s="31">
        <v>1190.5</v>
      </c>
      <c r="M214" s="31">
        <v>0.45773000000000003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1911.85</v>
      </c>
      <c r="D215" s="36">
        <v>1910.1166666666668</v>
      </c>
      <c r="E215" s="36">
        <v>1885.2333333333336</v>
      </c>
      <c r="F215" s="36">
        <v>1858.6166666666668</v>
      </c>
      <c r="G215" s="36">
        <v>1833.7333333333336</v>
      </c>
      <c r="H215" s="36">
        <v>1936.7333333333336</v>
      </c>
      <c r="I215" s="36">
        <v>1961.6166666666668</v>
      </c>
      <c r="J215" s="36">
        <v>1988.2333333333336</v>
      </c>
      <c r="K215" s="31">
        <v>1935</v>
      </c>
      <c r="L215" s="31">
        <v>1883.5</v>
      </c>
      <c r="M215" s="31">
        <v>24.85454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5524.45</v>
      </c>
      <c r="D216" s="36">
        <v>5482.8166666666666</v>
      </c>
      <c r="E216" s="36">
        <v>5431.6333333333332</v>
      </c>
      <c r="F216" s="36">
        <v>5338.8166666666666</v>
      </c>
      <c r="G216" s="36">
        <v>5287.6333333333332</v>
      </c>
      <c r="H216" s="36">
        <v>5575.6333333333332</v>
      </c>
      <c r="I216" s="36">
        <v>5626.8166666666657</v>
      </c>
      <c r="J216" s="36">
        <v>5719.6333333333332</v>
      </c>
      <c r="K216" s="31">
        <v>5534</v>
      </c>
      <c r="L216" s="31">
        <v>5390</v>
      </c>
      <c r="M216" s="31">
        <v>4.6498200000000001</v>
      </c>
      <c r="N216" s="1"/>
      <c r="O216" s="1"/>
    </row>
    <row r="217" spans="1:15" ht="12.75" customHeight="1">
      <c r="A217" s="33">
        <v>207</v>
      </c>
      <c r="B217" s="53" t="s">
        <v>871</v>
      </c>
      <c r="C217" s="31">
        <v>392.1</v>
      </c>
      <c r="D217" s="36">
        <v>390.4666666666667</v>
      </c>
      <c r="E217" s="36">
        <v>383.63333333333338</v>
      </c>
      <c r="F217" s="36">
        <v>375.16666666666669</v>
      </c>
      <c r="G217" s="36">
        <v>368.33333333333337</v>
      </c>
      <c r="H217" s="36">
        <v>398.93333333333339</v>
      </c>
      <c r="I217" s="36">
        <v>405.76666666666665</v>
      </c>
      <c r="J217" s="36">
        <v>414.23333333333341</v>
      </c>
      <c r="K217" s="31">
        <v>397.3</v>
      </c>
      <c r="L217" s="31">
        <v>382</v>
      </c>
      <c r="M217" s="31">
        <v>11.42413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685.25</v>
      </c>
      <c r="D218" s="36">
        <v>682.68333333333339</v>
      </c>
      <c r="E218" s="36">
        <v>677.66666666666674</v>
      </c>
      <c r="F218" s="36">
        <v>670.08333333333337</v>
      </c>
      <c r="G218" s="36">
        <v>665.06666666666672</v>
      </c>
      <c r="H218" s="36">
        <v>690.26666666666677</v>
      </c>
      <c r="I218" s="36">
        <v>695.28333333333342</v>
      </c>
      <c r="J218" s="36">
        <v>702.86666666666679</v>
      </c>
      <c r="K218" s="31">
        <v>687.7</v>
      </c>
      <c r="L218" s="31">
        <v>675.1</v>
      </c>
      <c r="M218" s="31">
        <v>80.145949999999999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5325.05</v>
      </c>
      <c r="D219" s="36">
        <v>5261.35</v>
      </c>
      <c r="E219" s="36">
        <v>5178.3000000000011</v>
      </c>
      <c r="F219" s="36">
        <v>5031.5500000000011</v>
      </c>
      <c r="G219" s="36">
        <v>4948.5000000000018</v>
      </c>
      <c r="H219" s="36">
        <v>5408.1</v>
      </c>
      <c r="I219" s="36">
        <v>5491.15</v>
      </c>
      <c r="J219" s="36">
        <v>5637.9</v>
      </c>
      <c r="K219" s="31">
        <v>5344.4</v>
      </c>
      <c r="L219" s="31">
        <v>5114.6000000000004</v>
      </c>
      <c r="M219" s="31">
        <v>36.990830000000003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332</v>
      </c>
      <c r="D220" s="36">
        <v>329.15</v>
      </c>
      <c r="E220" s="36">
        <v>325.49999999999994</v>
      </c>
      <c r="F220" s="36">
        <v>318.99999999999994</v>
      </c>
      <c r="G220" s="36">
        <v>315.34999999999991</v>
      </c>
      <c r="H220" s="36">
        <v>335.65</v>
      </c>
      <c r="I220" s="36">
        <v>339.30000000000007</v>
      </c>
      <c r="J220" s="36">
        <v>345.8</v>
      </c>
      <c r="K220" s="31">
        <v>332.8</v>
      </c>
      <c r="L220" s="31">
        <v>322.64999999999998</v>
      </c>
      <c r="M220" s="31">
        <v>71.535570000000007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337.95</v>
      </c>
      <c r="D221" s="36">
        <v>339.36666666666662</v>
      </c>
      <c r="E221" s="36">
        <v>333.88333333333321</v>
      </c>
      <c r="F221" s="36">
        <v>329.81666666666661</v>
      </c>
      <c r="G221" s="36">
        <v>324.3333333333332</v>
      </c>
      <c r="H221" s="36">
        <v>343.43333333333322</v>
      </c>
      <c r="I221" s="36">
        <v>348.91666666666669</v>
      </c>
      <c r="J221" s="36">
        <v>352.98333333333323</v>
      </c>
      <c r="K221" s="31">
        <v>344.85</v>
      </c>
      <c r="L221" s="31">
        <v>335.3</v>
      </c>
      <c r="M221" s="31">
        <v>80.840760000000003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2442.1999999999998</v>
      </c>
      <c r="D222" s="36">
        <v>2445.6999999999998</v>
      </c>
      <c r="E222" s="36">
        <v>2423.5499999999997</v>
      </c>
      <c r="F222" s="36">
        <v>2404.9</v>
      </c>
      <c r="G222" s="36">
        <v>2382.75</v>
      </c>
      <c r="H222" s="36">
        <v>2464.3499999999995</v>
      </c>
      <c r="I222" s="36">
        <v>2486.4999999999991</v>
      </c>
      <c r="J222" s="36">
        <v>2505.1499999999992</v>
      </c>
      <c r="K222" s="31">
        <v>2467.85</v>
      </c>
      <c r="L222" s="31">
        <v>2427.0500000000002</v>
      </c>
      <c r="M222" s="31">
        <v>19.455190000000002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659.5</v>
      </c>
      <c r="D223" s="36">
        <v>658.94999999999993</v>
      </c>
      <c r="E223" s="36">
        <v>651.09999999999991</v>
      </c>
      <c r="F223" s="36">
        <v>642.69999999999993</v>
      </c>
      <c r="G223" s="36">
        <v>634.84999999999991</v>
      </c>
      <c r="H223" s="36">
        <v>667.34999999999991</v>
      </c>
      <c r="I223" s="36">
        <v>675.2</v>
      </c>
      <c r="J223" s="36">
        <v>683.59999999999991</v>
      </c>
      <c r="K223" s="31">
        <v>666.8</v>
      </c>
      <c r="L223" s="31">
        <v>650.54999999999995</v>
      </c>
      <c r="M223" s="31">
        <v>6.2622999999999998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11605.35</v>
      </c>
      <c r="D224" s="36">
        <v>11500.516666666668</v>
      </c>
      <c r="E224" s="36">
        <v>11152.033333333336</v>
      </c>
      <c r="F224" s="36">
        <v>10698.716666666669</v>
      </c>
      <c r="G224" s="36">
        <v>10350.233333333337</v>
      </c>
      <c r="H224" s="36">
        <v>11953.833333333336</v>
      </c>
      <c r="I224" s="36">
        <v>12302.316666666669</v>
      </c>
      <c r="J224" s="36">
        <v>12755.633333333335</v>
      </c>
      <c r="K224" s="31">
        <v>11849</v>
      </c>
      <c r="L224" s="31">
        <v>11047.2</v>
      </c>
      <c r="M224" s="31">
        <v>1.04175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1011.95</v>
      </c>
      <c r="D225" s="36">
        <v>1020.7833333333333</v>
      </c>
      <c r="E225" s="36">
        <v>990.81666666666661</v>
      </c>
      <c r="F225" s="36">
        <v>969.68333333333328</v>
      </c>
      <c r="G225" s="36">
        <v>939.71666666666658</v>
      </c>
      <c r="H225" s="36">
        <v>1041.9166666666665</v>
      </c>
      <c r="I225" s="36">
        <v>1071.8833333333332</v>
      </c>
      <c r="J225" s="36">
        <v>1093.0166666666667</v>
      </c>
      <c r="K225" s="31">
        <v>1050.75</v>
      </c>
      <c r="L225" s="31">
        <v>999.65</v>
      </c>
      <c r="M225" s="31">
        <v>1.0017</v>
      </c>
      <c r="N225" s="1"/>
      <c r="O225" s="1"/>
    </row>
    <row r="226" spans="1:15" ht="12.75" customHeight="1">
      <c r="A226" s="33">
        <v>216</v>
      </c>
      <c r="B226" s="53" t="s">
        <v>872</v>
      </c>
      <c r="C226" s="31">
        <v>455.4</v>
      </c>
      <c r="D226" s="36">
        <v>450.51666666666665</v>
      </c>
      <c r="E226" s="36">
        <v>443.2833333333333</v>
      </c>
      <c r="F226" s="36">
        <v>431.16666666666663</v>
      </c>
      <c r="G226" s="36">
        <v>423.93333333333328</v>
      </c>
      <c r="H226" s="36">
        <v>462.63333333333333</v>
      </c>
      <c r="I226" s="36">
        <v>469.86666666666667</v>
      </c>
      <c r="J226" s="36">
        <v>481.98333333333335</v>
      </c>
      <c r="K226" s="31">
        <v>457.75</v>
      </c>
      <c r="L226" s="31">
        <v>438.4</v>
      </c>
      <c r="M226" s="31">
        <v>6.5529500000000001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57206.75</v>
      </c>
      <c r="D227" s="36">
        <v>56699.799999999996</v>
      </c>
      <c r="E227" s="36">
        <v>55932.19999999999</v>
      </c>
      <c r="F227" s="36">
        <v>54657.649999999994</v>
      </c>
      <c r="G227" s="36">
        <v>53890.049999999988</v>
      </c>
      <c r="H227" s="36">
        <v>57974.349999999991</v>
      </c>
      <c r="I227" s="36">
        <v>58741.95</v>
      </c>
      <c r="J227" s="36">
        <v>60016.499999999993</v>
      </c>
      <c r="K227" s="31">
        <v>57467.4</v>
      </c>
      <c r="L227" s="31">
        <v>55425.25</v>
      </c>
      <c r="M227" s="31">
        <v>7.5380000000000003E-2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275.3</v>
      </c>
      <c r="D228" s="36">
        <v>276.21666666666664</v>
      </c>
      <c r="E228" s="36">
        <v>271.98333333333329</v>
      </c>
      <c r="F228" s="36">
        <v>268.66666666666663</v>
      </c>
      <c r="G228" s="36">
        <v>264.43333333333328</v>
      </c>
      <c r="H228" s="36">
        <v>279.5333333333333</v>
      </c>
      <c r="I228" s="36">
        <v>283.76666666666665</v>
      </c>
      <c r="J228" s="36">
        <v>287.08333333333331</v>
      </c>
      <c r="K228" s="31">
        <v>280.45</v>
      </c>
      <c r="L228" s="31">
        <v>272.89999999999998</v>
      </c>
      <c r="M228" s="31">
        <v>99.981740000000002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1170.0999999999999</v>
      </c>
      <c r="D229" s="36">
        <v>1166.1333333333334</v>
      </c>
      <c r="E229" s="36">
        <v>1156.6166666666668</v>
      </c>
      <c r="F229" s="36">
        <v>1143.1333333333334</v>
      </c>
      <c r="G229" s="36">
        <v>1133.6166666666668</v>
      </c>
      <c r="H229" s="36">
        <v>1179.6166666666668</v>
      </c>
      <c r="I229" s="36">
        <v>1189.1333333333337</v>
      </c>
      <c r="J229" s="36">
        <v>1202.6166666666668</v>
      </c>
      <c r="K229" s="31">
        <v>1175.6500000000001</v>
      </c>
      <c r="L229" s="31">
        <v>1152.6500000000001</v>
      </c>
      <c r="M229" s="31">
        <v>122.10295000000001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1771.5</v>
      </c>
      <c r="D230" s="36">
        <v>1763.3999999999999</v>
      </c>
      <c r="E230" s="36">
        <v>1739.9499999999998</v>
      </c>
      <c r="F230" s="36">
        <v>1708.3999999999999</v>
      </c>
      <c r="G230" s="36">
        <v>1684.9499999999998</v>
      </c>
      <c r="H230" s="36">
        <v>1794.9499999999998</v>
      </c>
      <c r="I230" s="36">
        <v>1818.4</v>
      </c>
      <c r="J230" s="36">
        <v>1849.9499999999998</v>
      </c>
      <c r="K230" s="31">
        <v>1786.85</v>
      </c>
      <c r="L230" s="31">
        <v>1731.85</v>
      </c>
      <c r="M230" s="31">
        <v>8.9319299999999995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605.4</v>
      </c>
      <c r="D231" s="36">
        <v>603.4</v>
      </c>
      <c r="E231" s="36">
        <v>596.79999999999995</v>
      </c>
      <c r="F231" s="36">
        <v>588.19999999999993</v>
      </c>
      <c r="G231" s="36">
        <v>581.59999999999991</v>
      </c>
      <c r="H231" s="36">
        <v>612</v>
      </c>
      <c r="I231" s="36">
        <v>618.60000000000014</v>
      </c>
      <c r="J231" s="36">
        <v>627.20000000000005</v>
      </c>
      <c r="K231" s="31">
        <v>610</v>
      </c>
      <c r="L231" s="31">
        <v>594.79999999999995</v>
      </c>
      <c r="M231" s="31">
        <v>18.729980000000001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746.7</v>
      </c>
      <c r="D232" s="36">
        <v>746.18333333333339</v>
      </c>
      <c r="E232" s="36">
        <v>739.46666666666681</v>
      </c>
      <c r="F232" s="36">
        <v>732.23333333333346</v>
      </c>
      <c r="G232" s="36">
        <v>725.51666666666688</v>
      </c>
      <c r="H232" s="36">
        <v>753.41666666666674</v>
      </c>
      <c r="I232" s="36">
        <v>760.13333333333344</v>
      </c>
      <c r="J232" s="36">
        <v>767.36666666666667</v>
      </c>
      <c r="K232" s="31">
        <v>752.9</v>
      </c>
      <c r="L232" s="31">
        <v>738.95</v>
      </c>
      <c r="M232" s="31">
        <v>7.3403200000000002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85.65</v>
      </c>
      <c r="D233" s="36">
        <v>85.566666666666677</v>
      </c>
      <c r="E233" s="36">
        <v>84.733333333333348</v>
      </c>
      <c r="F233" s="36">
        <v>83.816666666666677</v>
      </c>
      <c r="G233" s="36">
        <v>82.983333333333348</v>
      </c>
      <c r="H233" s="36">
        <v>86.483333333333348</v>
      </c>
      <c r="I233" s="36">
        <v>87.316666666666691</v>
      </c>
      <c r="J233" s="36">
        <v>88.233333333333348</v>
      </c>
      <c r="K233" s="31">
        <v>86.4</v>
      </c>
      <c r="L233" s="31">
        <v>84.65</v>
      </c>
      <c r="M233" s="31">
        <v>43.571539999999999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82.94</v>
      </c>
      <c r="D234" s="36">
        <v>82.779999999999987</v>
      </c>
      <c r="E234" s="36">
        <v>81.859999999999971</v>
      </c>
      <c r="F234" s="36">
        <v>80.779999999999987</v>
      </c>
      <c r="G234" s="36">
        <v>79.859999999999971</v>
      </c>
      <c r="H234" s="36">
        <v>83.859999999999971</v>
      </c>
      <c r="I234" s="36">
        <v>84.779999999999987</v>
      </c>
      <c r="J234" s="36">
        <v>85.859999999999971</v>
      </c>
      <c r="K234" s="31">
        <v>83.7</v>
      </c>
      <c r="L234" s="31">
        <v>81.7</v>
      </c>
      <c r="M234" s="31">
        <v>424.85773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122.79</v>
      </c>
      <c r="D235" s="36">
        <v>122.31333333333333</v>
      </c>
      <c r="E235" s="36">
        <v>121.27666666666667</v>
      </c>
      <c r="F235" s="36">
        <v>119.76333333333334</v>
      </c>
      <c r="G235" s="36">
        <v>118.72666666666667</v>
      </c>
      <c r="H235" s="36">
        <v>123.82666666666667</v>
      </c>
      <c r="I235" s="36">
        <v>124.86333333333333</v>
      </c>
      <c r="J235" s="36">
        <v>126.37666666666667</v>
      </c>
      <c r="K235" s="31">
        <v>123.35</v>
      </c>
      <c r="L235" s="31">
        <v>120.8</v>
      </c>
      <c r="M235" s="31">
        <v>43.429960000000001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470.65</v>
      </c>
      <c r="D236" s="36">
        <v>472.7</v>
      </c>
      <c r="E236" s="36">
        <v>467.95</v>
      </c>
      <c r="F236" s="36">
        <v>465.25</v>
      </c>
      <c r="G236" s="36">
        <v>460.5</v>
      </c>
      <c r="H236" s="36">
        <v>475.4</v>
      </c>
      <c r="I236" s="36">
        <v>480.15</v>
      </c>
      <c r="J236" s="36">
        <v>482.84999999999997</v>
      </c>
      <c r="K236" s="31">
        <v>477.45</v>
      </c>
      <c r="L236" s="31">
        <v>470</v>
      </c>
      <c r="M236" s="31">
        <v>8.0648400000000002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66.319999999999993</v>
      </c>
      <c r="D237" s="36">
        <v>66.33</v>
      </c>
      <c r="E237" s="36">
        <v>65.36</v>
      </c>
      <c r="F237" s="36">
        <v>64.400000000000006</v>
      </c>
      <c r="G237" s="36">
        <v>63.430000000000007</v>
      </c>
      <c r="H237" s="36">
        <v>67.289999999999992</v>
      </c>
      <c r="I237" s="36">
        <v>68.259999999999991</v>
      </c>
      <c r="J237" s="36">
        <v>69.219999999999985</v>
      </c>
      <c r="K237" s="31">
        <v>67.3</v>
      </c>
      <c r="L237" s="31">
        <v>65.37</v>
      </c>
      <c r="M237" s="31">
        <v>651.31251999999995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279.45</v>
      </c>
      <c r="D238" s="36">
        <v>279.7</v>
      </c>
      <c r="E238" s="36">
        <v>271.84999999999997</v>
      </c>
      <c r="F238" s="36">
        <v>264.25</v>
      </c>
      <c r="G238" s="36">
        <v>256.39999999999998</v>
      </c>
      <c r="H238" s="36">
        <v>287.29999999999995</v>
      </c>
      <c r="I238" s="36">
        <v>295.14999999999998</v>
      </c>
      <c r="J238" s="36">
        <v>302.74999999999994</v>
      </c>
      <c r="K238" s="31">
        <v>287.55</v>
      </c>
      <c r="L238" s="31">
        <v>272.10000000000002</v>
      </c>
      <c r="M238" s="31">
        <v>151.81131999999999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423.3</v>
      </c>
      <c r="D239" s="36">
        <v>422.41666666666669</v>
      </c>
      <c r="E239" s="36">
        <v>420.88333333333338</v>
      </c>
      <c r="F239" s="36">
        <v>418.4666666666667</v>
      </c>
      <c r="G239" s="36">
        <v>416.93333333333339</v>
      </c>
      <c r="H239" s="36">
        <v>424.83333333333337</v>
      </c>
      <c r="I239" s="36">
        <v>426.36666666666667</v>
      </c>
      <c r="J239" s="36">
        <v>428.78333333333336</v>
      </c>
      <c r="K239" s="31">
        <v>423.95</v>
      </c>
      <c r="L239" s="31">
        <v>420</v>
      </c>
      <c r="M239" s="31">
        <v>93.62433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312.35000000000002</v>
      </c>
      <c r="D240" s="36">
        <v>311.03333333333336</v>
      </c>
      <c r="E240" s="36">
        <v>300.9666666666667</v>
      </c>
      <c r="F240" s="36">
        <v>289.58333333333331</v>
      </c>
      <c r="G240" s="36">
        <v>279.51666666666665</v>
      </c>
      <c r="H240" s="36">
        <v>322.41666666666674</v>
      </c>
      <c r="I240" s="36">
        <v>332.48333333333346</v>
      </c>
      <c r="J240" s="36">
        <v>343.86666666666679</v>
      </c>
      <c r="K240" s="31">
        <v>321.10000000000002</v>
      </c>
      <c r="L240" s="31">
        <v>299.64999999999998</v>
      </c>
      <c r="M240" s="31">
        <v>46.74877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234.52</v>
      </c>
      <c r="D241" s="36">
        <v>232.16</v>
      </c>
      <c r="E241" s="36">
        <v>225.97</v>
      </c>
      <c r="F241" s="36">
        <v>217.42000000000002</v>
      </c>
      <c r="G241" s="36">
        <v>211.23000000000002</v>
      </c>
      <c r="H241" s="36">
        <v>240.70999999999998</v>
      </c>
      <c r="I241" s="36">
        <v>246.89999999999998</v>
      </c>
      <c r="J241" s="36">
        <v>255.44999999999996</v>
      </c>
      <c r="K241" s="31">
        <v>238.35</v>
      </c>
      <c r="L241" s="31">
        <v>223.61</v>
      </c>
      <c r="M241" s="31">
        <v>76.27158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174.68</v>
      </c>
      <c r="D242" s="36">
        <v>175.32666666666668</v>
      </c>
      <c r="E242" s="36">
        <v>173.12333333333336</v>
      </c>
      <c r="F242" s="36">
        <v>171.56666666666669</v>
      </c>
      <c r="G242" s="36">
        <v>169.36333333333337</v>
      </c>
      <c r="H242" s="36">
        <v>176.88333333333335</v>
      </c>
      <c r="I242" s="36">
        <v>179.08666666666667</v>
      </c>
      <c r="J242" s="36">
        <v>180.64333333333335</v>
      </c>
      <c r="K242" s="31">
        <v>177.53</v>
      </c>
      <c r="L242" s="31">
        <v>173.77</v>
      </c>
      <c r="M242" s="31">
        <v>50.319769999999998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2664.15</v>
      </c>
      <c r="D243" s="36">
        <v>2670.7999999999997</v>
      </c>
      <c r="E243" s="36">
        <v>2636.5999999999995</v>
      </c>
      <c r="F243" s="36">
        <v>2609.0499999999997</v>
      </c>
      <c r="G243" s="36">
        <v>2574.8499999999995</v>
      </c>
      <c r="H243" s="36">
        <v>2698.3499999999995</v>
      </c>
      <c r="I243" s="36">
        <v>2732.5499999999993</v>
      </c>
      <c r="J243" s="36">
        <v>2760.0999999999995</v>
      </c>
      <c r="K243" s="31">
        <v>2705</v>
      </c>
      <c r="L243" s="31">
        <v>2643.25</v>
      </c>
      <c r="M243" s="31">
        <v>2.06026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541.70000000000005</v>
      </c>
      <c r="D244" s="36">
        <v>541.73333333333335</v>
      </c>
      <c r="E244" s="36">
        <v>536.9666666666667</v>
      </c>
      <c r="F244" s="36">
        <v>532.23333333333335</v>
      </c>
      <c r="G244" s="36">
        <v>527.4666666666667</v>
      </c>
      <c r="H244" s="36">
        <v>546.4666666666667</v>
      </c>
      <c r="I244" s="36">
        <v>551.23333333333335</v>
      </c>
      <c r="J244" s="36">
        <v>555.9666666666667</v>
      </c>
      <c r="K244" s="31">
        <v>546.5</v>
      </c>
      <c r="L244" s="31">
        <v>537</v>
      </c>
      <c r="M244" s="31">
        <v>8.2599699999999991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182.69</v>
      </c>
      <c r="D245" s="36">
        <v>182.19666666666663</v>
      </c>
      <c r="E245" s="36">
        <v>179.69333333333327</v>
      </c>
      <c r="F245" s="36">
        <v>176.69666666666663</v>
      </c>
      <c r="G245" s="36">
        <v>174.19333333333327</v>
      </c>
      <c r="H245" s="36">
        <v>185.19333333333327</v>
      </c>
      <c r="I245" s="36">
        <v>187.69666666666666</v>
      </c>
      <c r="J245" s="36">
        <v>190.69333333333327</v>
      </c>
      <c r="K245" s="31">
        <v>184.7</v>
      </c>
      <c r="L245" s="31">
        <v>179.2</v>
      </c>
      <c r="M245" s="31">
        <v>114.13171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648.15</v>
      </c>
      <c r="D246" s="36">
        <v>644.76666666666665</v>
      </c>
      <c r="E246" s="36">
        <v>634.83333333333326</v>
      </c>
      <c r="F246" s="36">
        <v>621.51666666666665</v>
      </c>
      <c r="G246" s="36">
        <v>611.58333333333326</v>
      </c>
      <c r="H246" s="36">
        <v>658.08333333333326</v>
      </c>
      <c r="I246" s="36">
        <v>668.01666666666665</v>
      </c>
      <c r="J246" s="36">
        <v>681.33333333333326</v>
      </c>
      <c r="K246" s="31">
        <v>654.70000000000005</v>
      </c>
      <c r="L246" s="31">
        <v>631.45000000000005</v>
      </c>
      <c r="M246" s="31">
        <v>80.607529999999997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166.3</v>
      </c>
      <c r="D247" s="36">
        <v>166.23333333333335</v>
      </c>
      <c r="E247" s="36">
        <v>164.7766666666667</v>
      </c>
      <c r="F247" s="36">
        <v>163.25333333333336</v>
      </c>
      <c r="G247" s="36">
        <v>161.79666666666671</v>
      </c>
      <c r="H247" s="36">
        <v>167.75666666666669</v>
      </c>
      <c r="I247" s="36">
        <v>169.21333333333334</v>
      </c>
      <c r="J247" s="36">
        <v>170.73666666666668</v>
      </c>
      <c r="K247" s="31">
        <v>167.69</v>
      </c>
      <c r="L247" s="31">
        <v>164.71</v>
      </c>
      <c r="M247" s="31">
        <v>134.45384000000001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65.86</v>
      </c>
      <c r="D248" s="36">
        <v>65.930000000000007</v>
      </c>
      <c r="E248" s="36">
        <v>65.180000000000007</v>
      </c>
      <c r="F248" s="36">
        <v>64.5</v>
      </c>
      <c r="G248" s="36">
        <v>63.75</v>
      </c>
      <c r="H248" s="36">
        <v>66.610000000000014</v>
      </c>
      <c r="I248" s="36">
        <v>67.360000000000014</v>
      </c>
      <c r="J248" s="36">
        <v>68.04000000000002</v>
      </c>
      <c r="K248" s="31">
        <v>66.680000000000007</v>
      </c>
      <c r="L248" s="31">
        <v>65.25</v>
      </c>
      <c r="M248" s="31">
        <v>75.862179999999995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1010.25</v>
      </c>
      <c r="D249" s="36">
        <v>1018.5999999999999</v>
      </c>
      <c r="E249" s="36">
        <v>999.24999999999977</v>
      </c>
      <c r="F249" s="36">
        <v>988.24999999999989</v>
      </c>
      <c r="G249" s="36">
        <v>968.89999999999975</v>
      </c>
      <c r="H249" s="36">
        <v>1029.5999999999999</v>
      </c>
      <c r="I249" s="36">
        <v>1048.9500000000003</v>
      </c>
      <c r="J249" s="36">
        <v>1059.9499999999998</v>
      </c>
      <c r="K249" s="31">
        <v>1037.95</v>
      </c>
      <c r="L249" s="31">
        <v>1007.6</v>
      </c>
      <c r="M249" s="31">
        <v>41.312260000000002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176.87</v>
      </c>
      <c r="D250" s="36">
        <v>177.39666666666668</v>
      </c>
      <c r="E250" s="36">
        <v>173.80333333333334</v>
      </c>
      <c r="F250" s="36">
        <v>170.73666666666668</v>
      </c>
      <c r="G250" s="36">
        <v>167.14333333333335</v>
      </c>
      <c r="H250" s="36">
        <v>180.46333333333334</v>
      </c>
      <c r="I250" s="36">
        <v>184.05666666666664</v>
      </c>
      <c r="J250" s="36">
        <v>187.12333333333333</v>
      </c>
      <c r="K250" s="31">
        <v>180.99</v>
      </c>
      <c r="L250" s="31">
        <v>174.33</v>
      </c>
      <c r="M250" s="31">
        <v>505.88328999999999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1370.15</v>
      </c>
      <c r="D251" s="36">
        <v>1369.7333333333333</v>
      </c>
      <c r="E251" s="36">
        <v>1360.4666666666667</v>
      </c>
      <c r="F251" s="36">
        <v>1350.7833333333333</v>
      </c>
      <c r="G251" s="36">
        <v>1341.5166666666667</v>
      </c>
      <c r="H251" s="36">
        <v>1379.4166666666667</v>
      </c>
      <c r="I251" s="36">
        <v>1388.6833333333336</v>
      </c>
      <c r="J251" s="36">
        <v>1398.3666666666668</v>
      </c>
      <c r="K251" s="31">
        <v>1379</v>
      </c>
      <c r="L251" s="31">
        <v>1360.05</v>
      </c>
      <c r="M251" s="31">
        <v>0.38517000000000001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474.55</v>
      </c>
      <c r="D252" s="36">
        <v>474.85000000000008</v>
      </c>
      <c r="E252" s="36">
        <v>471.10000000000014</v>
      </c>
      <c r="F252" s="36">
        <v>467.65000000000003</v>
      </c>
      <c r="G252" s="36">
        <v>463.90000000000009</v>
      </c>
      <c r="H252" s="36">
        <v>478.30000000000018</v>
      </c>
      <c r="I252" s="36">
        <v>482.05000000000007</v>
      </c>
      <c r="J252" s="36">
        <v>485.50000000000023</v>
      </c>
      <c r="K252" s="31">
        <v>478.6</v>
      </c>
      <c r="L252" s="31">
        <v>471.4</v>
      </c>
      <c r="M252" s="31">
        <v>24.896470000000001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339.85</v>
      </c>
      <c r="D253" s="36">
        <v>337.56666666666666</v>
      </c>
      <c r="E253" s="36">
        <v>333.5333333333333</v>
      </c>
      <c r="F253" s="36">
        <v>327.21666666666664</v>
      </c>
      <c r="G253" s="36">
        <v>323.18333333333328</v>
      </c>
      <c r="H253" s="36">
        <v>343.88333333333333</v>
      </c>
      <c r="I253" s="36">
        <v>347.91666666666674</v>
      </c>
      <c r="J253" s="36">
        <v>354.23333333333335</v>
      </c>
      <c r="K253" s="31">
        <v>341.6</v>
      </c>
      <c r="L253" s="31">
        <v>331.25</v>
      </c>
      <c r="M253" s="31">
        <v>277.30484000000001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1490.4</v>
      </c>
      <c r="D254" s="36">
        <v>1492.5</v>
      </c>
      <c r="E254" s="36">
        <v>1476.1</v>
      </c>
      <c r="F254" s="36">
        <v>1461.8</v>
      </c>
      <c r="G254" s="36">
        <v>1445.3999999999999</v>
      </c>
      <c r="H254" s="36">
        <v>1506.8</v>
      </c>
      <c r="I254" s="36">
        <v>1523.2</v>
      </c>
      <c r="J254" s="36">
        <v>1537.5</v>
      </c>
      <c r="K254" s="31">
        <v>1508.9</v>
      </c>
      <c r="L254" s="31">
        <v>1478.2</v>
      </c>
      <c r="M254" s="31">
        <v>46.091369999999998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6594.1</v>
      </c>
      <c r="D255" s="36">
        <v>6499.2833333333328</v>
      </c>
      <c r="E255" s="36">
        <v>6388.5666666666657</v>
      </c>
      <c r="F255" s="36">
        <v>6183.0333333333328</v>
      </c>
      <c r="G255" s="36">
        <v>6072.3166666666657</v>
      </c>
      <c r="H255" s="36">
        <v>6704.8166666666657</v>
      </c>
      <c r="I255" s="36">
        <v>6815.5333333333328</v>
      </c>
      <c r="J255" s="36">
        <v>7021.0666666666657</v>
      </c>
      <c r="K255" s="31">
        <v>6610</v>
      </c>
      <c r="L255" s="31">
        <v>6293.75</v>
      </c>
      <c r="M255" s="31">
        <v>4.3402599999999998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1527.15</v>
      </c>
      <c r="D256" s="36">
        <v>1523.8833333333332</v>
      </c>
      <c r="E256" s="36">
        <v>1518.6666666666665</v>
      </c>
      <c r="F256" s="36">
        <v>1510.1833333333334</v>
      </c>
      <c r="G256" s="36">
        <v>1504.9666666666667</v>
      </c>
      <c r="H256" s="36">
        <v>1532.3666666666663</v>
      </c>
      <c r="I256" s="36">
        <v>1537.583333333333</v>
      </c>
      <c r="J256" s="36">
        <v>1546.0666666666662</v>
      </c>
      <c r="K256" s="31">
        <v>1529.1</v>
      </c>
      <c r="L256" s="31">
        <v>1515.4</v>
      </c>
      <c r="M256" s="31">
        <v>55.649889999999999</v>
      </c>
      <c r="N256" s="1"/>
      <c r="O256" s="1"/>
    </row>
    <row r="257" spans="1:15" ht="12.75" customHeight="1">
      <c r="A257" s="33">
        <v>247</v>
      </c>
      <c r="B257" s="53" t="s">
        <v>873</v>
      </c>
      <c r="C257" s="31">
        <v>139.24</v>
      </c>
      <c r="D257" s="36">
        <v>139.74666666666667</v>
      </c>
      <c r="E257" s="36">
        <v>137.70333333333335</v>
      </c>
      <c r="F257" s="36">
        <v>136.16666666666669</v>
      </c>
      <c r="G257" s="36">
        <v>134.12333333333336</v>
      </c>
      <c r="H257" s="36">
        <v>141.28333333333333</v>
      </c>
      <c r="I257" s="36">
        <v>143.32666666666663</v>
      </c>
      <c r="J257" s="36">
        <v>144.86333333333332</v>
      </c>
      <c r="K257" s="31">
        <v>141.79</v>
      </c>
      <c r="L257" s="31">
        <v>138.21</v>
      </c>
      <c r="M257" s="31">
        <v>31.36054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1066</v>
      </c>
      <c r="D258" s="36">
        <v>1061.2166666666667</v>
      </c>
      <c r="E258" s="36">
        <v>1047.4333333333334</v>
      </c>
      <c r="F258" s="36">
        <v>1028.8666666666668</v>
      </c>
      <c r="G258" s="36">
        <v>1015.0833333333335</v>
      </c>
      <c r="H258" s="36">
        <v>1079.7833333333333</v>
      </c>
      <c r="I258" s="36">
        <v>1093.5666666666666</v>
      </c>
      <c r="J258" s="36">
        <v>1112.1333333333332</v>
      </c>
      <c r="K258" s="31">
        <v>1075</v>
      </c>
      <c r="L258" s="31">
        <v>1042.6500000000001</v>
      </c>
      <c r="M258" s="31">
        <v>10.526669999999999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4315.6499999999996</v>
      </c>
      <c r="D259" s="36">
        <v>4309.0166666666664</v>
      </c>
      <c r="E259" s="36">
        <v>4271.3833333333332</v>
      </c>
      <c r="F259" s="36">
        <v>4227.1166666666668</v>
      </c>
      <c r="G259" s="36">
        <v>4189.4833333333336</v>
      </c>
      <c r="H259" s="36">
        <v>4353.2833333333328</v>
      </c>
      <c r="I259" s="36">
        <v>4390.9166666666661</v>
      </c>
      <c r="J259" s="36">
        <v>4435.1833333333325</v>
      </c>
      <c r="K259" s="31">
        <v>4346.6499999999996</v>
      </c>
      <c r="L259" s="31">
        <v>4264.75</v>
      </c>
      <c r="M259" s="31">
        <v>10.589259999999999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1125.4000000000001</v>
      </c>
      <c r="D260" s="36">
        <v>1130.2</v>
      </c>
      <c r="E260" s="36">
        <v>1118.4000000000001</v>
      </c>
      <c r="F260" s="36">
        <v>1111.4000000000001</v>
      </c>
      <c r="G260" s="36">
        <v>1099.6000000000001</v>
      </c>
      <c r="H260" s="36">
        <v>1137.2</v>
      </c>
      <c r="I260" s="36">
        <v>1148.9999999999998</v>
      </c>
      <c r="J260" s="36">
        <v>1156</v>
      </c>
      <c r="K260" s="31">
        <v>1142</v>
      </c>
      <c r="L260" s="31">
        <v>1123.2</v>
      </c>
      <c r="M260" s="31">
        <v>2.7869100000000002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1753.85</v>
      </c>
      <c r="D261" s="36">
        <v>1753.3</v>
      </c>
      <c r="E261" s="36">
        <v>1740.6</v>
      </c>
      <c r="F261" s="36">
        <v>1727.35</v>
      </c>
      <c r="G261" s="36">
        <v>1714.6499999999999</v>
      </c>
      <c r="H261" s="36">
        <v>1766.55</v>
      </c>
      <c r="I261" s="36">
        <v>1779.2500000000002</v>
      </c>
      <c r="J261" s="36">
        <v>1792.5</v>
      </c>
      <c r="K261" s="31">
        <v>1766</v>
      </c>
      <c r="L261" s="31">
        <v>1740.05</v>
      </c>
      <c r="M261" s="31">
        <v>1.07277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4223.3500000000004</v>
      </c>
      <c r="D262" s="36">
        <v>4218.45</v>
      </c>
      <c r="E262" s="36">
        <v>4156.8999999999996</v>
      </c>
      <c r="F262" s="36">
        <v>4090.45</v>
      </c>
      <c r="G262" s="36">
        <v>4028.8999999999996</v>
      </c>
      <c r="H262" s="36">
        <v>4284.8999999999996</v>
      </c>
      <c r="I262" s="36">
        <v>4346.4500000000007</v>
      </c>
      <c r="J262" s="36">
        <v>4412.8999999999996</v>
      </c>
      <c r="K262" s="31">
        <v>4280</v>
      </c>
      <c r="L262" s="31">
        <v>4152</v>
      </c>
      <c r="M262" s="31">
        <v>1.0669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2063.5</v>
      </c>
      <c r="D263" s="36">
        <v>2054.4833333333331</v>
      </c>
      <c r="E263" s="36">
        <v>2023.9666666666662</v>
      </c>
      <c r="F263" s="36">
        <v>1984.4333333333332</v>
      </c>
      <c r="G263" s="36">
        <v>1953.9166666666663</v>
      </c>
      <c r="H263" s="36">
        <v>2094.0166666666664</v>
      </c>
      <c r="I263" s="36">
        <v>2124.5333333333338</v>
      </c>
      <c r="J263" s="36">
        <v>2164.0666666666662</v>
      </c>
      <c r="K263" s="31">
        <v>2085</v>
      </c>
      <c r="L263" s="31">
        <v>2014.95</v>
      </c>
      <c r="M263" s="31">
        <v>2.6978499999999999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845.2</v>
      </c>
      <c r="D264" s="36">
        <v>843.16666666666663</v>
      </c>
      <c r="E264" s="36">
        <v>830.0333333333333</v>
      </c>
      <c r="F264" s="36">
        <v>814.86666666666667</v>
      </c>
      <c r="G264" s="36">
        <v>801.73333333333335</v>
      </c>
      <c r="H264" s="36">
        <v>858.33333333333326</v>
      </c>
      <c r="I264" s="36">
        <v>871.4666666666667</v>
      </c>
      <c r="J264" s="36">
        <v>886.63333333333321</v>
      </c>
      <c r="K264" s="31">
        <v>856.3</v>
      </c>
      <c r="L264" s="31">
        <v>828</v>
      </c>
      <c r="M264" s="31">
        <v>2.59857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534</v>
      </c>
      <c r="D265" s="36">
        <v>535.68333333333328</v>
      </c>
      <c r="E265" s="36">
        <v>516.36666666666656</v>
      </c>
      <c r="F265" s="36">
        <v>498.73333333333323</v>
      </c>
      <c r="G265" s="36">
        <v>479.41666666666652</v>
      </c>
      <c r="H265" s="36">
        <v>553.31666666666661</v>
      </c>
      <c r="I265" s="36">
        <v>572.63333333333344</v>
      </c>
      <c r="J265" s="36">
        <v>590.26666666666665</v>
      </c>
      <c r="K265" s="31">
        <v>555</v>
      </c>
      <c r="L265" s="31">
        <v>518.04999999999995</v>
      </c>
      <c r="M265" s="31">
        <v>84.998670000000004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82.78</v>
      </c>
      <c r="D266" s="36">
        <v>83.043333333333337</v>
      </c>
      <c r="E266" s="36">
        <v>81.786666666666676</v>
      </c>
      <c r="F266" s="36">
        <v>80.793333333333337</v>
      </c>
      <c r="G266" s="36">
        <v>79.536666666666676</v>
      </c>
      <c r="H266" s="36">
        <v>84.036666666666676</v>
      </c>
      <c r="I266" s="36">
        <v>85.293333333333337</v>
      </c>
      <c r="J266" s="36">
        <v>86.286666666666676</v>
      </c>
      <c r="K266" s="31">
        <v>84.3</v>
      </c>
      <c r="L266" s="31">
        <v>82.05</v>
      </c>
      <c r="M266" s="31">
        <v>23.604859999999999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747.1</v>
      </c>
      <c r="D267" s="36">
        <v>740.36666666666667</v>
      </c>
      <c r="E267" s="36">
        <v>730.73333333333335</v>
      </c>
      <c r="F267" s="36">
        <v>714.36666666666667</v>
      </c>
      <c r="G267" s="36">
        <v>704.73333333333335</v>
      </c>
      <c r="H267" s="36">
        <v>756.73333333333335</v>
      </c>
      <c r="I267" s="36">
        <v>766.36666666666679</v>
      </c>
      <c r="J267" s="36">
        <v>782.73333333333335</v>
      </c>
      <c r="K267" s="31">
        <v>750</v>
      </c>
      <c r="L267" s="31">
        <v>724</v>
      </c>
      <c r="M267" s="31">
        <v>44.067300000000003</v>
      </c>
      <c r="N267" s="1"/>
      <c r="O267" s="1"/>
    </row>
    <row r="268" spans="1:15" ht="12.75" customHeight="1">
      <c r="A268" s="33">
        <v>258</v>
      </c>
      <c r="B268" s="53" t="s">
        <v>874</v>
      </c>
      <c r="C268" s="31">
        <v>323.95</v>
      </c>
      <c r="D268" s="36">
        <v>318.06666666666666</v>
      </c>
      <c r="E268" s="36">
        <v>310.88333333333333</v>
      </c>
      <c r="F268" s="36">
        <v>297.81666666666666</v>
      </c>
      <c r="G268" s="36">
        <v>290.63333333333333</v>
      </c>
      <c r="H268" s="36">
        <v>331.13333333333333</v>
      </c>
      <c r="I268" s="36">
        <v>338.31666666666661</v>
      </c>
      <c r="J268" s="36">
        <v>351.38333333333333</v>
      </c>
      <c r="K268" s="31">
        <v>325.25</v>
      </c>
      <c r="L268" s="31">
        <v>305</v>
      </c>
      <c r="M268" s="31">
        <v>61.420200000000001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935.35</v>
      </c>
      <c r="D269" s="36">
        <v>933</v>
      </c>
      <c r="E269" s="36">
        <v>924.35</v>
      </c>
      <c r="F269" s="36">
        <v>913.35</v>
      </c>
      <c r="G269" s="36">
        <v>904.7</v>
      </c>
      <c r="H269" s="36">
        <v>944</v>
      </c>
      <c r="I269" s="36">
        <v>952.65000000000009</v>
      </c>
      <c r="J269" s="36">
        <v>963.65</v>
      </c>
      <c r="K269" s="31">
        <v>941.65</v>
      </c>
      <c r="L269" s="31">
        <v>922</v>
      </c>
      <c r="M269" s="31">
        <v>18.578469999999999</v>
      </c>
      <c r="N269" s="1"/>
      <c r="O269" s="1"/>
    </row>
    <row r="270" spans="1:15" ht="12.75" customHeight="1">
      <c r="A270" s="33">
        <v>260</v>
      </c>
      <c r="B270" s="53" t="s">
        <v>875</v>
      </c>
      <c r="C270" s="31">
        <v>890.5</v>
      </c>
      <c r="D270" s="36">
        <v>895.08333333333337</v>
      </c>
      <c r="E270" s="36">
        <v>880.41666666666674</v>
      </c>
      <c r="F270" s="36">
        <v>870.33333333333337</v>
      </c>
      <c r="G270" s="36">
        <v>855.66666666666674</v>
      </c>
      <c r="H270" s="36">
        <v>905.16666666666674</v>
      </c>
      <c r="I270" s="36">
        <v>919.83333333333348</v>
      </c>
      <c r="J270" s="36">
        <v>929.91666666666674</v>
      </c>
      <c r="K270" s="31">
        <v>909.75</v>
      </c>
      <c r="L270" s="31">
        <v>885</v>
      </c>
      <c r="M270" s="31">
        <v>0.38434000000000001</v>
      </c>
      <c r="N270" s="1"/>
      <c r="O270" s="1"/>
    </row>
    <row r="271" spans="1:15" ht="12.75" customHeight="1">
      <c r="A271" s="33">
        <v>261</v>
      </c>
      <c r="B271" s="53" t="s">
        <v>876</v>
      </c>
      <c r="C271" s="31">
        <v>118.16</v>
      </c>
      <c r="D271" s="36">
        <v>119</v>
      </c>
      <c r="E271" s="36">
        <v>116.75</v>
      </c>
      <c r="F271" s="36">
        <v>115.34</v>
      </c>
      <c r="G271" s="36">
        <v>113.09</v>
      </c>
      <c r="H271" s="36">
        <v>120.41</v>
      </c>
      <c r="I271" s="36">
        <v>122.66</v>
      </c>
      <c r="J271" s="36">
        <v>124.07</v>
      </c>
      <c r="K271" s="31">
        <v>121.25</v>
      </c>
      <c r="L271" s="31">
        <v>117.59</v>
      </c>
      <c r="M271" s="31">
        <v>44.473779999999998</v>
      </c>
      <c r="N271" s="1"/>
      <c r="O271" s="1"/>
    </row>
    <row r="272" spans="1:15" ht="12.75" customHeight="1">
      <c r="A272" s="33">
        <v>262</v>
      </c>
      <c r="B272" s="53" t="s">
        <v>832</v>
      </c>
      <c r="C272" s="31">
        <v>565.85</v>
      </c>
      <c r="D272" s="36">
        <v>569.13333333333333</v>
      </c>
      <c r="E272" s="36">
        <v>555.56666666666661</v>
      </c>
      <c r="F272" s="36">
        <v>545.2833333333333</v>
      </c>
      <c r="G272" s="36">
        <v>531.71666666666658</v>
      </c>
      <c r="H272" s="36">
        <v>579.41666666666663</v>
      </c>
      <c r="I272" s="36">
        <v>592.98333333333346</v>
      </c>
      <c r="J272" s="36">
        <v>603.26666666666665</v>
      </c>
      <c r="K272" s="31">
        <v>582.70000000000005</v>
      </c>
      <c r="L272" s="31">
        <v>558.85</v>
      </c>
      <c r="M272" s="31">
        <v>9.7634699999999999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800.9</v>
      </c>
      <c r="D273" s="36">
        <v>798.30000000000007</v>
      </c>
      <c r="E273" s="36">
        <v>786.95000000000016</v>
      </c>
      <c r="F273" s="36">
        <v>773.00000000000011</v>
      </c>
      <c r="G273" s="36">
        <v>761.6500000000002</v>
      </c>
      <c r="H273" s="36">
        <v>812.25000000000011</v>
      </c>
      <c r="I273" s="36">
        <v>823.6</v>
      </c>
      <c r="J273" s="36">
        <v>837.55000000000007</v>
      </c>
      <c r="K273" s="31">
        <v>809.65</v>
      </c>
      <c r="L273" s="31">
        <v>784.35</v>
      </c>
      <c r="M273" s="31">
        <v>5.5085899999999999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1070.9000000000001</v>
      </c>
      <c r="D274" s="36">
        <v>1064.5</v>
      </c>
      <c r="E274" s="36">
        <v>1051.5</v>
      </c>
      <c r="F274" s="36">
        <v>1032.0999999999999</v>
      </c>
      <c r="G274" s="36">
        <v>1019.0999999999999</v>
      </c>
      <c r="H274" s="36">
        <v>1083.9000000000001</v>
      </c>
      <c r="I274" s="36">
        <v>1096.9000000000001</v>
      </c>
      <c r="J274" s="36">
        <v>1116.3000000000002</v>
      </c>
      <c r="K274" s="31">
        <v>1077.5</v>
      </c>
      <c r="L274" s="31">
        <v>1045.0999999999999</v>
      </c>
      <c r="M274" s="31">
        <v>33.748480000000001</v>
      </c>
      <c r="N274" s="1"/>
      <c r="O274" s="1"/>
    </row>
    <row r="275" spans="1:15" ht="12.75" customHeight="1">
      <c r="A275" s="33">
        <v>265</v>
      </c>
      <c r="B275" s="53" t="s">
        <v>877</v>
      </c>
      <c r="C275" s="31">
        <v>355.35</v>
      </c>
      <c r="D275" s="36">
        <v>354.68333333333334</v>
      </c>
      <c r="E275" s="36">
        <v>352.9666666666667</v>
      </c>
      <c r="F275" s="36">
        <v>350.58333333333337</v>
      </c>
      <c r="G275" s="36">
        <v>348.86666666666673</v>
      </c>
      <c r="H275" s="36">
        <v>357.06666666666666</v>
      </c>
      <c r="I275" s="36">
        <v>358.78333333333325</v>
      </c>
      <c r="J275" s="36">
        <v>361.16666666666663</v>
      </c>
      <c r="K275" s="31">
        <v>356.4</v>
      </c>
      <c r="L275" s="31">
        <v>352.3</v>
      </c>
      <c r="M275" s="31">
        <v>168.58519999999999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569.6</v>
      </c>
      <c r="D276" s="36">
        <v>562.05000000000007</v>
      </c>
      <c r="E276" s="36">
        <v>549.70000000000016</v>
      </c>
      <c r="F276" s="36">
        <v>529.80000000000007</v>
      </c>
      <c r="G276" s="36">
        <v>517.45000000000016</v>
      </c>
      <c r="H276" s="36">
        <v>581.95000000000016</v>
      </c>
      <c r="I276" s="36">
        <v>594.30000000000007</v>
      </c>
      <c r="J276" s="36">
        <v>614.20000000000016</v>
      </c>
      <c r="K276" s="31">
        <v>574.4</v>
      </c>
      <c r="L276" s="31">
        <v>542.15</v>
      </c>
      <c r="M276" s="31">
        <v>73.724289999999996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525.75</v>
      </c>
      <c r="D277" s="36">
        <v>528.51666666666665</v>
      </c>
      <c r="E277" s="36">
        <v>521.2833333333333</v>
      </c>
      <c r="F277" s="36">
        <v>516.81666666666661</v>
      </c>
      <c r="G277" s="36">
        <v>509.58333333333326</v>
      </c>
      <c r="H277" s="36">
        <v>532.98333333333335</v>
      </c>
      <c r="I277" s="36">
        <v>540.2166666666667</v>
      </c>
      <c r="J277" s="36">
        <v>544.68333333333339</v>
      </c>
      <c r="K277" s="31">
        <v>535.75</v>
      </c>
      <c r="L277" s="31">
        <v>524.04999999999995</v>
      </c>
      <c r="M277" s="31">
        <v>1.8428899999999999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732.8</v>
      </c>
      <c r="D278" s="36">
        <v>731.91666666666663</v>
      </c>
      <c r="E278" s="36">
        <v>719.93333333333328</v>
      </c>
      <c r="F278" s="36">
        <v>707.06666666666661</v>
      </c>
      <c r="G278" s="36">
        <v>695.08333333333326</v>
      </c>
      <c r="H278" s="36">
        <v>744.7833333333333</v>
      </c>
      <c r="I278" s="36">
        <v>756.76666666666665</v>
      </c>
      <c r="J278" s="36">
        <v>769.63333333333333</v>
      </c>
      <c r="K278" s="31">
        <v>743.9</v>
      </c>
      <c r="L278" s="31">
        <v>719.05</v>
      </c>
      <c r="M278" s="31">
        <v>1.5302100000000001</v>
      </c>
      <c r="N278" s="1"/>
      <c r="O278" s="1"/>
    </row>
    <row r="279" spans="1:15" ht="12.75" customHeight="1">
      <c r="A279" s="33">
        <v>269</v>
      </c>
      <c r="B279" s="53" t="s">
        <v>878</v>
      </c>
      <c r="C279" s="31">
        <v>681.35</v>
      </c>
      <c r="D279" s="36">
        <v>685.7166666666667</v>
      </c>
      <c r="E279" s="36">
        <v>673.63333333333344</v>
      </c>
      <c r="F279" s="36">
        <v>665.91666666666674</v>
      </c>
      <c r="G279" s="36">
        <v>653.83333333333348</v>
      </c>
      <c r="H279" s="36">
        <v>693.43333333333339</v>
      </c>
      <c r="I279" s="36">
        <v>705.51666666666665</v>
      </c>
      <c r="J279" s="36">
        <v>713.23333333333335</v>
      </c>
      <c r="K279" s="31">
        <v>697.8</v>
      </c>
      <c r="L279" s="31">
        <v>678</v>
      </c>
      <c r="M279" s="31">
        <v>14.526960000000001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1019.55</v>
      </c>
      <c r="D280" s="36">
        <v>1009.7333333333335</v>
      </c>
      <c r="E280" s="36">
        <v>989.46666666666692</v>
      </c>
      <c r="F280" s="36">
        <v>959.38333333333344</v>
      </c>
      <c r="G280" s="36">
        <v>939.1166666666669</v>
      </c>
      <c r="H280" s="36">
        <v>1039.8166666666671</v>
      </c>
      <c r="I280" s="36">
        <v>1060.0833333333335</v>
      </c>
      <c r="J280" s="36">
        <v>1090.166666666667</v>
      </c>
      <c r="K280" s="31">
        <v>1030</v>
      </c>
      <c r="L280" s="31">
        <v>979.65</v>
      </c>
      <c r="M280" s="31">
        <v>2.4681299999999999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429.05</v>
      </c>
      <c r="D281" s="36">
        <v>434.66666666666669</v>
      </c>
      <c r="E281" s="36">
        <v>422.38333333333338</v>
      </c>
      <c r="F281" s="36">
        <v>415.7166666666667</v>
      </c>
      <c r="G281" s="36">
        <v>403.43333333333339</v>
      </c>
      <c r="H281" s="36">
        <v>441.33333333333337</v>
      </c>
      <c r="I281" s="36">
        <v>453.61666666666667</v>
      </c>
      <c r="J281" s="36">
        <v>460.28333333333336</v>
      </c>
      <c r="K281" s="31">
        <v>446.95</v>
      </c>
      <c r="L281" s="31">
        <v>428</v>
      </c>
      <c r="M281" s="31">
        <v>7.3563099999999997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892</v>
      </c>
      <c r="D282" s="36">
        <v>883.41666666666663</v>
      </c>
      <c r="E282" s="36">
        <v>870.08333333333326</v>
      </c>
      <c r="F282" s="36">
        <v>848.16666666666663</v>
      </c>
      <c r="G282" s="36">
        <v>834.83333333333326</v>
      </c>
      <c r="H282" s="36">
        <v>905.33333333333326</v>
      </c>
      <c r="I282" s="36">
        <v>918.66666666666652</v>
      </c>
      <c r="J282" s="36">
        <v>940.58333333333326</v>
      </c>
      <c r="K282" s="31">
        <v>896.75</v>
      </c>
      <c r="L282" s="31">
        <v>861.5</v>
      </c>
      <c r="M282" s="31">
        <v>1.8520399999999999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4472.8500000000004</v>
      </c>
      <c r="D283" s="36">
        <v>4514.7</v>
      </c>
      <c r="E283" s="36">
        <v>4408.1499999999996</v>
      </c>
      <c r="F283" s="36">
        <v>4343.45</v>
      </c>
      <c r="G283" s="36">
        <v>4236.8999999999996</v>
      </c>
      <c r="H283" s="36">
        <v>4579.3999999999996</v>
      </c>
      <c r="I283" s="36">
        <v>4685.9500000000007</v>
      </c>
      <c r="J283" s="36">
        <v>4750.6499999999996</v>
      </c>
      <c r="K283" s="31">
        <v>4621.25</v>
      </c>
      <c r="L283" s="31">
        <v>4450</v>
      </c>
      <c r="M283" s="31">
        <v>4.1693499999999997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348.15</v>
      </c>
      <c r="D284" s="36">
        <v>348.65000000000003</v>
      </c>
      <c r="E284" s="36">
        <v>342.55000000000007</v>
      </c>
      <c r="F284" s="36">
        <v>336.95000000000005</v>
      </c>
      <c r="G284" s="36">
        <v>330.85000000000008</v>
      </c>
      <c r="H284" s="36">
        <v>354.25000000000006</v>
      </c>
      <c r="I284" s="36">
        <v>360.35000000000008</v>
      </c>
      <c r="J284" s="36">
        <v>365.95000000000005</v>
      </c>
      <c r="K284" s="31">
        <v>354.75</v>
      </c>
      <c r="L284" s="31">
        <v>343.05</v>
      </c>
      <c r="M284" s="31">
        <v>13.717129999999999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1609.5</v>
      </c>
      <c r="D285" s="36">
        <v>1598.0333333333335</v>
      </c>
      <c r="E285" s="36">
        <v>1574.0666666666671</v>
      </c>
      <c r="F285" s="36">
        <v>1538.6333333333334</v>
      </c>
      <c r="G285" s="36">
        <v>1514.666666666667</v>
      </c>
      <c r="H285" s="36">
        <v>1633.4666666666672</v>
      </c>
      <c r="I285" s="36">
        <v>1657.4333333333338</v>
      </c>
      <c r="J285" s="36">
        <v>1692.8666666666672</v>
      </c>
      <c r="K285" s="31">
        <v>1622</v>
      </c>
      <c r="L285" s="31">
        <v>1562.6</v>
      </c>
      <c r="M285" s="31">
        <v>9.4634599999999995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294.60000000000002</v>
      </c>
      <c r="D286" s="36">
        <v>297.01666666666671</v>
      </c>
      <c r="E286" s="36">
        <v>291.18333333333339</v>
      </c>
      <c r="F286" s="36">
        <v>287.76666666666671</v>
      </c>
      <c r="G286" s="36">
        <v>281.93333333333339</v>
      </c>
      <c r="H286" s="36">
        <v>300.43333333333339</v>
      </c>
      <c r="I286" s="36">
        <v>306.26666666666677</v>
      </c>
      <c r="J286" s="36">
        <v>309.68333333333339</v>
      </c>
      <c r="K286" s="31">
        <v>302.85000000000002</v>
      </c>
      <c r="L286" s="31">
        <v>293.60000000000002</v>
      </c>
      <c r="M286" s="31">
        <v>12.926030000000001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4773.6499999999996</v>
      </c>
      <c r="D287" s="36">
        <v>4857.8833333333332</v>
      </c>
      <c r="E287" s="36">
        <v>4625.7666666666664</v>
      </c>
      <c r="F287" s="36">
        <v>4477.8833333333332</v>
      </c>
      <c r="G287" s="36">
        <v>4245.7666666666664</v>
      </c>
      <c r="H287" s="36">
        <v>5005.7666666666664</v>
      </c>
      <c r="I287" s="36">
        <v>5237.8833333333332</v>
      </c>
      <c r="J287" s="36">
        <v>5385.7666666666664</v>
      </c>
      <c r="K287" s="31">
        <v>5090</v>
      </c>
      <c r="L287" s="31">
        <v>4710</v>
      </c>
      <c r="M287" s="31">
        <v>2.1037300000000001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1399.75</v>
      </c>
      <c r="D288" s="36">
        <v>1391.1499999999999</v>
      </c>
      <c r="E288" s="36">
        <v>1370.2999999999997</v>
      </c>
      <c r="F288" s="36">
        <v>1340.85</v>
      </c>
      <c r="G288" s="36">
        <v>1319.9999999999998</v>
      </c>
      <c r="H288" s="36">
        <v>1420.5999999999997</v>
      </c>
      <c r="I288" s="36">
        <v>1441.4499999999996</v>
      </c>
      <c r="J288" s="36">
        <v>1470.8999999999996</v>
      </c>
      <c r="K288" s="31">
        <v>1412</v>
      </c>
      <c r="L288" s="31">
        <v>1361.7</v>
      </c>
      <c r="M288" s="31">
        <v>8.5610400000000002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1173.3499999999999</v>
      </c>
      <c r="D289" s="36">
        <v>1167.8666666666666</v>
      </c>
      <c r="E289" s="36">
        <v>1155.7333333333331</v>
      </c>
      <c r="F289" s="36">
        <v>1138.1166666666666</v>
      </c>
      <c r="G289" s="36">
        <v>1125.9833333333331</v>
      </c>
      <c r="H289" s="36">
        <v>1185.4833333333331</v>
      </c>
      <c r="I289" s="36">
        <v>1197.6166666666668</v>
      </c>
      <c r="J289" s="36">
        <v>1215.2333333333331</v>
      </c>
      <c r="K289" s="31">
        <v>1180</v>
      </c>
      <c r="L289" s="31">
        <v>1150.25</v>
      </c>
      <c r="M289" s="31">
        <v>5.44855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446.1</v>
      </c>
      <c r="D290" s="36">
        <v>444.9666666666667</v>
      </c>
      <c r="E290" s="36">
        <v>437.43333333333339</v>
      </c>
      <c r="F290" s="36">
        <v>428.76666666666671</v>
      </c>
      <c r="G290" s="36">
        <v>421.23333333333341</v>
      </c>
      <c r="H290" s="36">
        <v>453.63333333333338</v>
      </c>
      <c r="I290" s="36">
        <v>461.16666666666669</v>
      </c>
      <c r="J290" s="36">
        <v>469.83333333333337</v>
      </c>
      <c r="K290" s="31">
        <v>452.5</v>
      </c>
      <c r="L290" s="31">
        <v>436.3</v>
      </c>
      <c r="M290" s="31">
        <v>19.963159999999998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277.25</v>
      </c>
      <c r="D291" s="36">
        <v>277.3</v>
      </c>
      <c r="E291" s="36">
        <v>275.10000000000002</v>
      </c>
      <c r="F291" s="36">
        <v>272.95</v>
      </c>
      <c r="G291" s="36">
        <v>270.75</v>
      </c>
      <c r="H291" s="36">
        <v>279.45000000000005</v>
      </c>
      <c r="I291" s="36">
        <v>281.64999999999998</v>
      </c>
      <c r="J291" s="36">
        <v>283.80000000000007</v>
      </c>
      <c r="K291" s="31">
        <v>279.5</v>
      </c>
      <c r="L291" s="31">
        <v>275.14999999999998</v>
      </c>
      <c r="M291" s="31">
        <v>4.0702400000000001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209.77</v>
      </c>
      <c r="D292" s="36">
        <v>209.48666666666668</v>
      </c>
      <c r="E292" s="36">
        <v>207.47333333333336</v>
      </c>
      <c r="F292" s="36">
        <v>205.17666666666668</v>
      </c>
      <c r="G292" s="36">
        <v>203.16333333333336</v>
      </c>
      <c r="H292" s="36">
        <v>211.78333333333336</v>
      </c>
      <c r="I292" s="36">
        <v>213.79666666666668</v>
      </c>
      <c r="J292" s="36">
        <v>216.09333333333336</v>
      </c>
      <c r="K292" s="31">
        <v>211.5</v>
      </c>
      <c r="L292" s="31">
        <v>207.19</v>
      </c>
      <c r="M292" s="31">
        <v>11.35995</v>
      </c>
      <c r="N292" s="1"/>
      <c r="O292" s="1"/>
    </row>
    <row r="293" spans="1:15" ht="12.75" customHeight="1">
      <c r="A293" s="33">
        <v>283</v>
      </c>
      <c r="B293" s="53" t="s">
        <v>833</v>
      </c>
      <c r="C293" s="31">
        <v>3887.4</v>
      </c>
      <c r="D293" s="36">
        <v>3915.1833333333329</v>
      </c>
      <c r="E293" s="36">
        <v>3842.266666666666</v>
      </c>
      <c r="F293" s="36">
        <v>3797.1333333333332</v>
      </c>
      <c r="G293" s="36">
        <v>3724.2166666666662</v>
      </c>
      <c r="H293" s="36">
        <v>3960.3166666666657</v>
      </c>
      <c r="I293" s="36">
        <v>4033.2333333333327</v>
      </c>
      <c r="J293" s="36">
        <v>4078.3666666666654</v>
      </c>
      <c r="K293" s="31">
        <v>3988.1</v>
      </c>
      <c r="L293" s="31">
        <v>3870.05</v>
      </c>
      <c r="M293" s="31">
        <v>2.0615100000000002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876.15</v>
      </c>
      <c r="D294" s="36">
        <v>872.33333333333337</v>
      </c>
      <c r="E294" s="36">
        <v>860.81666666666672</v>
      </c>
      <c r="F294" s="36">
        <v>845.48333333333335</v>
      </c>
      <c r="G294" s="36">
        <v>833.9666666666667</v>
      </c>
      <c r="H294" s="36">
        <v>887.66666666666674</v>
      </c>
      <c r="I294" s="36">
        <v>899.18333333333339</v>
      </c>
      <c r="J294" s="36">
        <v>914.51666666666677</v>
      </c>
      <c r="K294" s="31">
        <v>883.85</v>
      </c>
      <c r="L294" s="31">
        <v>857</v>
      </c>
      <c r="M294" s="31">
        <v>5.4032900000000001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690.65</v>
      </c>
      <c r="D295" s="36">
        <v>694.4666666666667</v>
      </c>
      <c r="E295" s="36">
        <v>684.28333333333342</v>
      </c>
      <c r="F295" s="36">
        <v>677.91666666666674</v>
      </c>
      <c r="G295" s="36">
        <v>667.73333333333346</v>
      </c>
      <c r="H295" s="36">
        <v>700.83333333333337</v>
      </c>
      <c r="I295" s="36">
        <v>711.01666666666677</v>
      </c>
      <c r="J295" s="36">
        <v>717.38333333333333</v>
      </c>
      <c r="K295" s="31">
        <v>704.65</v>
      </c>
      <c r="L295" s="31">
        <v>688.1</v>
      </c>
      <c r="M295" s="31">
        <v>1.10867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1772.55</v>
      </c>
      <c r="D296" s="36">
        <v>1765.8333333333333</v>
      </c>
      <c r="E296" s="36">
        <v>1756.4666666666665</v>
      </c>
      <c r="F296" s="36">
        <v>1740.3833333333332</v>
      </c>
      <c r="G296" s="36">
        <v>1731.0166666666664</v>
      </c>
      <c r="H296" s="36">
        <v>1781.9166666666665</v>
      </c>
      <c r="I296" s="36">
        <v>1791.2833333333333</v>
      </c>
      <c r="J296" s="36">
        <v>1807.3666666666666</v>
      </c>
      <c r="K296" s="31">
        <v>1775.2</v>
      </c>
      <c r="L296" s="31">
        <v>1749.75</v>
      </c>
      <c r="M296" s="31">
        <v>42.288879999999999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2054.8000000000002</v>
      </c>
      <c r="D297" s="36">
        <v>2052.6</v>
      </c>
      <c r="E297" s="36">
        <v>2033.9499999999998</v>
      </c>
      <c r="F297" s="36">
        <v>2013.1</v>
      </c>
      <c r="G297" s="36">
        <v>1994.4499999999998</v>
      </c>
      <c r="H297" s="36">
        <v>2073.4499999999998</v>
      </c>
      <c r="I297" s="36">
        <v>2092.1000000000004</v>
      </c>
      <c r="J297" s="36">
        <v>2112.9499999999998</v>
      </c>
      <c r="K297" s="31">
        <v>2071.25</v>
      </c>
      <c r="L297" s="31">
        <v>2031.75</v>
      </c>
      <c r="M297" s="31">
        <v>0.26885999999999999</v>
      </c>
      <c r="N297" s="1"/>
      <c r="O297" s="1"/>
    </row>
    <row r="298" spans="1:15" ht="12.75" customHeight="1">
      <c r="A298" s="33">
        <v>288</v>
      </c>
      <c r="B298" s="53" t="s">
        <v>846</v>
      </c>
      <c r="C298" s="31">
        <v>180.51</v>
      </c>
      <c r="D298" s="36">
        <v>180.67</v>
      </c>
      <c r="E298" s="36">
        <v>177.33999999999997</v>
      </c>
      <c r="F298" s="36">
        <v>174.17</v>
      </c>
      <c r="G298" s="36">
        <v>170.83999999999997</v>
      </c>
      <c r="H298" s="36">
        <v>183.83999999999997</v>
      </c>
      <c r="I298" s="36">
        <v>187.16999999999996</v>
      </c>
      <c r="J298" s="36">
        <v>190.33999999999997</v>
      </c>
      <c r="K298" s="31">
        <v>184</v>
      </c>
      <c r="L298" s="31">
        <v>177.5</v>
      </c>
      <c r="M298" s="31">
        <v>125.74066000000001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4824.3</v>
      </c>
      <c r="D299" s="36">
        <v>4837.083333333333</v>
      </c>
      <c r="E299" s="36">
        <v>4787.2666666666664</v>
      </c>
      <c r="F299" s="36">
        <v>4750.2333333333336</v>
      </c>
      <c r="G299" s="36">
        <v>4700.416666666667</v>
      </c>
      <c r="H299" s="36">
        <v>4874.1166666666659</v>
      </c>
      <c r="I299" s="36">
        <v>4923.9333333333334</v>
      </c>
      <c r="J299" s="36">
        <v>4960.9666666666653</v>
      </c>
      <c r="K299" s="31">
        <v>4886.8999999999996</v>
      </c>
      <c r="L299" s="31">
        <v>4800.05</v>
      </c>
      <c r="M299" s="31">
        <v>1.0907199999999999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733.9</v>
      </c>
      <c r="D300" s="36">
        <v>730.80000000000007</v>
      </c>
      <c r="E300" s="36">
        <v>724.85000000000014</v>
      </c>
      <c r="F300" s="36">
        <v>715.80000000000007</v>
      </c>
      <c r="G300" s="36">
        <v>709.85000000000014</v>
      </c>
      <c r="H300" s="36">
        <v>739.85000000000014</v>
      </c>
      <c r="I300" s="36">
        <v>745.80000000000018</v>
      </c>
      <c r="J300" s="36">
        <v>754.85000000000014</v>
      </c>
      <c r="K300" s="31">
        <v>736.75</v>
      </c>
      <c r="L300" s="31">
        <v>721.75</v>
      </c>
      <c r="M300" s="31">
        <v>24.943940000000001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5111.2</v>
      </c>
      <c r="D301" s="36">
        <v>5107.05</v>
      </c>
      <c r="E301" s="36">
        <v>5064.1500000000005</v>
      </c>
      <c r="F301" s="36">
        <v>5017.1000000000004</v>
      </c>
      <c r="G301" s="36">
        <v>4974.2000000000007</v>
      </c>
      <c r="H301" s="36">
        <v>5154.1000000000004</v>
      </c>
      <c r="I301" s="36">
        <v>5197</v>
      </c>
      <c r="J301" s="36">
        <v>5244.05</v>
      </c>
      <c r="K301" s="31">
        <v>5149.95</v>
      </c>
      <c r="L301" s="31">
        <v>5060</v>
      </c>
      <c r="M301" s="31">
        <v>2.5847699999999998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3531.6</v>
      </c>
      <c r="D302" s="36">
        <v>3534.5333333333333</v>
      </c>
      <c r="E302" s="36">
        <v>3502.0666666666666</v>
      </c>
      <c r="F302" s="36">
        <v>3472.5333333333333</v>
      </c>
      <c r="G302" s="36">
        <v>3440.0666666666666</v>
      </c>
      <c r="H302" s="36">
        <v>3564.0666666666666</v>
      </c>
      <c r="I302" s="36">
        <v>3596.5333333333328</v>
      </c>
      <c r="J302" s="36">
        <v>3626.0666666666666</v>
      </c>
      <c r="K302" s="31">
        <v>3567</v>
      </c>
      <c r="L302" s="31">
        <v>3505</v>
      </c>
      <c r="M302" s="31">
        <v>23.305589999999999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514.1</v>
      </c>
      <c r="D303" s="36">
        <v>516.36666666666667</v>
      </c>
      <c r="E303" s="36">
        <v>507.73333333333335</v>
      </c>
      <c r="F303" s="36">
        <v>501.36666666666667</v>
      </c>
      <c r="G303" s="36">
        <v>492.73333333333335</v>
      </c>
      <c r="H303" s="36">
        <v>522.73333333333335</v>
      </c>
      <c r="I303" s="36">
        <v>531.36666666666679</v>
      </c>
      <c r="J303" s="36">
        <v>537.73333333333335</v>
      </c>
      <c r="K303" s="31">
        <v>525</v>
      </c>
      <c r="L303" s="31">
        <v>510</v>
      </c>
      <c r="M303" s="31">
        <v>1.7479199999999999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429.35</v>
      </c>
      <c r="D304" s="36">
        <v>427.91666666666669</v>
      </c>
      <c r="E304" s="36">
        <v>424.58333333333337</v>
      </c>
      <c r="F304" s="36">
        <v>419.81666666666666</v>
      </c>
      <c r="G304" s="36">
        <v>416.48333333333335</v>
      </c>
      <c r="H304" s="36">
        <v>432.68333333333339</v>
      </c>
      <c r="I304" s="36">
        <v>436.01666666666677</v>
      </c>
      <c r="J304" s="36">
        <v>440.78333333333342</v>
      </c>
      <c r="K304" s="31">
        <v>431.25</v>
      </c>
      <c r="L304" s="31">
        <v>423.15</v>
      </c>
      <c r="M304" s="31">
        <v>5.9355900000000004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261.8</v>
      </c>
      <c r="D305" s="36">
        <v>262.56333333333333</v>
      </c>
      <c r="E305" s="36">
        <v>258.17666666666668</v>
      </c>
      <c r="F305" s="36">
        <v>254.55333333333334</v>
      </c>
      <c r="G305" s="36">
        <v>250.16666666666669</v>
      </c>
      <c r="H305" s="36">
        <v>266.18666666666667</v>
      </c>
      <c r="I305" s="36">
        <v>270.57333333333332</v>
      </c>
      <c r="J305" s="36">
        <v>274.19666666666666</v>
      </c>
      <c r="K305" s="31">
        <v>266.95</v>
      </c>
      <c r="L305" s="31">
        <v>258.94</v>
      </c>
      <c r="M305" s="31">
        <v>12.569470000000001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147.04</v>
      </c>
      <c r="D306" s="36">
        <v>146.99</v>
      </c>
      <c r="E306" s="36">
        <v>145.79000000000002</v>
      </c>
      <c r="F306" s="36">
        <v>144.54000000000002</v>
      </c>
      <c r="G306" s="36">
        <v>143.34000000000003</v>
      </c>
      <c r="H306" s="36">
        <v>148.24</v>
      </c>
      <c r="I306" s="36">
        <v>149.44</v>
      </c>
      <c r="J306" s="36">
        <v>150.69</v>
      </c>
      <c r="K306" s="31">
        <v>148.19</v>
      </c>
      <c r="L306" s="31">
        <v>145.74</v>
      </c>
      <c r="M306" s="31">
        <v>27.969190000000001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1015.45</v>
      </c>
      <c r="D307" s="36">
        <v>1016.25</v>
      </c>
      <c r="E307" s="36">
        <v>1004.2</v>
      </c>
      <c r="F307" s="36">
        <v>992.95</v>
      </c>
      <c r="G307" s="36">
        <v>980.90000000000009</v>
      </c>
      <c r="H307" s="36">
        <v>1027.5</v>
      </c>
      <c r="I307" s="36">
        <v>1039.55</v>
      </c>
      <c r="J307" s="36">
        <v>1050.8</v>
      </c>
      <c r="K307" s="31">
        <v>1028.3</v>
      </c>
      <c r="L307" s="31">
        <v>1005</v>
      </c>
      <c r="M307" s="31">
        <v>15.21674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8304.25</v>
      </c>
      <c r="D308" s="36">
        <v>8314.0833333333339</v>
      </c>
      <c r="E308" s="36">
        <v>8140.1666666666679</v>
      </c>
      <c r="F308" s="36">
        <v>7976.0833333333339</v>
      </c>
      <c r="G308" s="36">
        <v>7802.1666666666679</v>
      </c>
      <c r="H308" s="36">
        <v>8478.1666666666679</v>
      </c>
      <c r="I308" s="36">
        <v>8652.0833333333358</v>
      </c>
      <c r="J308" s="36">
        <v>8816.1666666666679</v>
      </c>
      <c r="K308" s="31">
        <v>8488</v>
      </c>
      <c r="L308" s="31">
        <v>8150</v>
      </c>
      <c r="M308" s="31">
        <v>2.2113100000000001</v>
      </c>
      <c r="N308" s="1"/>
      <c r="O308" s="1"/>
    </row>
    <row r="309" spans="1:15" ht="12.75" customHeight="1">
      <c r="A309" s="33">
        <v>299</v>
      </c>
      <c r="B309" s="53" t="s">
        <v>879</v>
      </c>
      <c r="C309" s="31">
        <v>728.6</v>
      </c>
      <c r="D309" s="36">
        <v>732.83333333333337</v>
      </c>
      <c r="E309" s="36">
        <v>720.86666666666679</v>
      </c>
      <c r="F309" s="36">
        <v>713.13333333333344</v>
      </c>
      <c r="G309" s="36">
        <v>701.16666666666686</v>
      </c>
      <c r="H309" s="36">
        <v>740.56666666666672</v>
      </c>
      <c r="I309" s="36">
        <v>752.53333333333319</v>
      </c>
      <c r="J309" s="36">
        <v>760.26666666666665</v>
      </c>
      <c r="K309" s="31">
        <v>744.8</v>
      </c>
      <c r="L309" s="31">
        <v>725.1</v>
      </c>
      <c r="M309" s="31">
        <v>6.2778099999999997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1566.75</v>
      </c>
      <c r="D310" s="36">
        <v>1572.8166666666666</v>
      </c>
      <c r="E310" s="36">
        <v>1555.6333333333332</v>
      </c>
      <c r="F310" s="36">
        <v>1544.5166666666667</v>
      </c>
      <c r="G310" s="36">
        <v>1527.3333333333333</v>
      </c>
      <c r="H310" s="36">
        <v>1583.9333333333332</v>
      </c>
      <c r="I310" s="36">
        <v>1601.1166666666666</v>
      </c>
      <c r="J310" s="36">
        <v>1612.2333333333331</v>
      </c>
      <c r="K310" s="31">
        <v>1590</v>
      </c>
      <c r="L310" s="31">
        <v>1561.7</v>
      </c>
      <c r="M310" s="31">
        <v>33.342939999999999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83.69</v>
      </c>
      <c r="D311" s="36">
        <v>83.273333333333326</v>
      </c>
      <c r="E311" s="36">
        <v>80.23666666666665</v>
      </c>
      <c r="F311" s="36">
        <v>76.783333333333317</v>
      </c>
      <c r="G311" s="36">
        <v>73.746666666666641</v>
      </c>
      <c r="H311" s="36">
        <v>86.726666666666659</v>
      </c>
      <c r="I311" s="36">
        <v>89.763333333333321</v>
      </c>
      <c r="J311" s="36">
        <v>93.216666666666669</v>
      </c>
      <c r="K311" s="31">
        <v>86.31</v>
      </c>
      <c r="L311" s="31">
        <v>79.819999999999993</v>
      </c>
      <c r="M311" s="31">
        <v>138.69952000000001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125245.3</v>
      </c>
      <c r="D312" s="36">
        <v>125363.23333333334</v>
      </c>
      <c r="E312" s="36">
        <v>124382.06666666668</v>
      </c>
      <c r="F312" s="36">
        <v>123518.83333333334</v>
      </c>
      <c r="G312" s="36">
        <v>122537.66666666669</v>
      </c>
      <c r="H312" s="36">
        <v>126226.46666666667</v>
      </c>
      <c r="I312" s="36">
        <v>127207.63333333333</v>
      </c>
      <c r="J312" s="36">
        <v>128070.86666666667</v>
      </c>
      <c r="K312" s="31">
        <v>126344.4</v>
      </c>
      <c r="L312" s="31">
        <v>124500</v>
      </c>
      <c r="M312" s="31">
        <v>9.0529999999999999E-2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1886.55</v>
      </c>
      <c r="D313" s="36">
        <v>1886.75</v>
      </c>
      <c r="E313" s="36">
        <v>1855.5</v>
      </c>
      <c r="F313" s="36">
        <v>1824.45</v>
      </c>
      <c r="G313" s="36">
        <v>1793.2</v>
      </c>
      <c r="H313" s="36">
        <v>1917.8</v>
      </c>
      <c r="I313" s="36">
        <v>1949.05</v>
      </c>
      <c r="J313" s="36">
        <v>1980.1</v>
      </c>
      <c r="K313" s="31">
        <v>1918</v>
      </c>
      <c r="L313" s="31">
        <v>1855.7</v>
      </c>
      <c r="M313" s="31">
        <v>2.49742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1548.95</v>
      </c>
      <c r="D314" s="36">
        <v>1559.55</v>
      </c>
      <c r="E314" s="36">
        <v>1529.3999999999999</v>
      </c>
      <c r="F314" s="36">
        <v>1509.85</v>
      </c>
      <c r="G314" s="36">
        <v>1479.6999999999998</v>
      </c>
      <c r="H314" s="36">
        <v>1579.1</v>
      </c>
      <c r="I314" s="36">
        <v>1609.25</v>
      </c>
      <c r="J314" s="36">
        <v>1628.8</v>
      </c>
      <c r="K314" s="31">
        <v>1589.7</v>
      </c>
      <c r="L314" s="31">
        <v>1540</v>
      </c>
      <c r="M314" s="31">
        <v>16.023790000000002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1487.2</v>
      </c>
      <c r="D315" s="36">
        <v>1485.5666666666666</v>
      </c>
      <c r="E315" s="36">
        <v>1461.1333333333332</v>
      </c>
      <c r="F315" s="36">
        <v>1435.0666666666666</v>
      </c>
      <c r="G315" s="36">
        <v>1410.6333333333332</v>
      </c>
      <c r="H315" s="36">
        <v>1511.6333333333332</v>
      </c>
      <c r="I315" s="36">
        <v>1536.0666666666666</v>
      </c>
      <c r="J315" s="36">
        <v>1562.1333333333332</v>
      </c>
      <c r="K315" s="31">
        <v>1510</v>
      </c>
      <c r="L315" s="31">
        <v>1459.5</v>
      </c>
      <c r="M315" s="31">
        <v>4.1160800000000002</v>
      </c>
      <c r="N315" s="1"/>
      <c r="O315" s="1"/>
    </row>
    <row r="316" spans="1:15" ht="12.75" customHeight="1">
      <c r="A316" s="33">
        <v>306</v>
      </c>
      <c r="B316" s="53" t="s">
        <v>880</v>
      </c>
      <c r="C316" s="31">
        <v>678.7</v>
      </c>
      <c r="D316" s="36">
        <v>681.56666666666672</v>
      </c>
      <c r="E316" s="36">
        <v>672.13333333333344</v>
      </c>
      <c r="F316" s="36">
        <v>665.56666666666672</v>
      </c>
      <c r="G316" s="36">
        <v>656.13333333333344</v>
      </c>
      <c r="H316" s="36">
        <v>688.13333333333344</v>
      </c>
      <c r="I316" s="36">
        <v>697.56666666666661</v>
      </c>
      <c r="J316" s="36">
        <v>704.13333333333344</v>
      </c>
      <c r="K316" s="31">
        <v>691</v>
      </c>
      <c r="L316" s="31">
        <v>675</v>
      </c>
      <c r="M316" s="31">
        <v>2.7245900000000001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305.35000000000002</v>
      </c>
      <c r="D317" s="36">
        <v>308.11666666666667</v>
      </c>
      <c r="E317" s="36">
        <v>299.88333333333333</v>
      </c>
      <c r="F317" s="36">
        <v>294.41666666666663</v>
      </c>
      <c r="G317" s="36">
        <v>286.18333333333328</v>
      </c>
      <c r="H317" s="36">
        <v>313.58333333333337</v>
      </c>
      <c r="I317" s="36">
        <v>321.81666666666672</v>
      </c>
      <c r="J317" s="36">
        <v>327.28333333333342</v>
      </c>
      <c r="K317" s="31">
        <v>316.35000000000002</v>
      </c>
      <c r="L317" s="31">
        <v>302.64999999999998</v>
      </c>
      <c r="M317" s="31">
        <v>110.86671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2915.8</v>
      </c>
      <c r="D318" s="36">
        <v>2884.2666666666664</v>
      </c>
      <c r="E318" s="36">
        <v>2844.583333333333</v>
      </c>
      <c r="F318" s="36">
        <v>2773.3666666666668</v>
      </c>
      <c r="G318" s="36">
        <v>2733.6833333333334</v>
      </c>
      <c r="H318" s="36">
        <v>2955.4833333333327</v>
      </c>
      <c r="I318" s="36">
        <v>2995.1666666666661</v>
      </c>
      <c r="J318" s="36">
        <v>3066.3833333333323</v>
      </c>
      <c r="K318" s="31">
        <v>2923.95</v>
      </c>
      <c r="L318" s="31">
        <v>2813.05</v>
      </c>
      <c r="M318" s="31">
        <v>26.99784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483.6</v>
      </c>
      <c r="D319" s="36">
        <v>482.65000000000003</v>
      </c>
      <c r="E319" s="36">
        <v>477.05000000000007</v>
      </c>
      <c r="F319" s="36">
        <v>470.50000000000006</v>
      </c>
      <c r="G319" s="36">
        <v>464.90000000000009</v>
      </c>
      <c r="H319" s="36">
        <v>489.20000000000005</v>
      </c>
      <c r="I319" s="36">
        <v>494.80000000000007</v>
      </c>
      <c r="J319" s="36">
        <v>501.35</v>
      </c>
      <c r="K319" s="31">
        <v>488.25</v>
      </c>
      <c r="L319" s="31">
        <v>476.1</v>
      </c>
      <c r="M319" s="31">
        <v>2.86652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620.25</v>
      </c>
      <c r="D320" s="36">
        <v>620.9</v>
      </c>
      <c r="E320" s="36">
        <v>615.04999999999995</v>
      </c>
      <c r="F320" s="36">
        <v>609.85</v>
      </c>
      <c r="G320" s="36">
        <v>604</v>
      </c>
      <c r="H320" s="36">
        <v>626.09999999999991</v>
      </c>
      <c r="I320" s="36">
        <v>631.95000000000005</v>
      </c>
      <c r="J320" s="36">
        <v>637.14999999999986</v>
      </c>
      <c r="K320" s="31">
        <v>626.75</v>
      </c>
      <c r="L320" s="31">
        <v>615.70000000000005</v>
      </c>
      <c r="M320" s="31">
        <v>1.643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193.66</v>
      </c>
      <c r="D321" s="36">
        <v>191.61999999999998</v>
      </c>
      <c r="E321" s="36">
        <v>189.23999999999995</v>
      </c>
      <c r="F321" s="36">
        <v>184.81999999999996</v>
      </c>
      <c r="G321" s="36">
        <v>182.43999999999994</v>
      </c>
      <c r="H321" s="36">
        <v>196.03999999999996</v>
      </c>
      <c r="I321" s="36">
        <v>198.42000000000002</v>
      </c>
      <c r="J321" s="36">
        <v>202.83999999999997</v>
      </c>
      <c r="K321" s="31">
        <v>194</v>
      </c>
      <c r="L321" s="31">
        <v>187.2</v>
      </c>
      <c r="M321" s="31">
        <v>51.513539999999999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224.36</v>
      </c>
      <c r="D322" s="36">
        <v>221.0566666666667</v>
      </c>
      <c r="E322" s="36">
        <v>212.1133333333334</v>
      </c>
      <c r="F322" s="36">
        <v>199.8666666666667</v>
      </c>
      <c r="G322" s="36">
        <v>190.9233333333334</v>
      </c>
      <c r="H322" s="36">
        <v>233.3033333333334</v>
      </c>
      <c r="I322" s="36">
        <v>242.24666666666673</v>
      </c>
      <c r="J322" s="36">
        <v>254.4933333333334</v>
      </c>
      <c r="K322" s="31">
        <v>230</v>
      </c>
      <c r="L322" s="31">
        <v>208.81</v>
      </c>
      <c r="M322" s="31">
        <v>203.26064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2165</v>
      </c>
      <c r="D323" s="36">
        <v>2171.4166666666665</v>
      </c>
      <c r="E323" s="36">
        <v>2154.333333333333</v>
      </c>
      <c r="F323" s="36">
        <v>2143.6666666666665</v>
      </c>
      <c r="G323" s="36">
        <v>2126.583333333333</v>
      </c>
      <c r="H323" s="36">
        <v>2182.083333333333</v>
      </c>
      <c r="I323" s="36">
        <v>2199.1666666666661</v>
      </c>
      <c r="J323" s="36">
        <v>2209.833333333333</v>
      </c>
      <c r="K323" s="31">
        <v>2188.5</v>
      </c>
      <c r="L323" s="31">
        <v>2160.75</v>
      </c>
      <c r="M323" s="31">
        <v>1.18798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623.04999999999995</v>
      </c>
      <c r="D324" s="36">
        <v>618</v>
      </c>
      <c r="E324" s="36">
        <v>612.04999999999995</v>
      </c>
      <c r="F324" s="36">
        <v>601.04999999999995</v>
      </c>
      <c r="G324" s="36">
        <v>595.09999999999991</v>
      </c>
      <c r="H324" s="36">
        <v>629</v>
      </c>
      <c r="I324" s="36">
        <v>634.95000000000005</v>
      </c>
      <c r="J324" s="36">
        <v>645.95000000000005</v>
      </c>
      <c r="K324" s="31">
        <v>623.95000000000005</v>
      </c>
      <c r="L324" s="31">
        <v>607</v>
      </c>
      <c r="M324" s="31">
        <v>16.267399999999999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12183.4</v>
      </c>
      <c r="D325" s="36">
        <v>12171.133333333333</v>
      </c>
      <c r="E325" s="36">
        <v>12053.266666666666</v>
      </c>
      <c r="F325" s="36">
        <v>11923.133333333333</v>
      </c>
      <c r="G325" s="36">
        <v>11805.266666666666</v>
      </c>
      <c r="H325" s="36">
        <v>12301.266666666666</v>
      </c>
      <c r="I325" s="36">
        <v>12419.133333333331</v>
      </c>
      <c r="J325" s="36">
        <v>12549.266666666666</v>
      </c>
      <c r="K325" s="31">
        <v>12289</v>
      </c>
      <c r="L325" s="31">
        <v>12041</v>
      </c>
      <c r="M325" s="31">
        <v>5.5086199999999996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2709.4</v>
      </c>
      <c r="D326" s="36">
        <v>2724.5333333333333</v>
      </c>
      <c r="E326" s="36">
        <v>2686.8666666666668</v>
      </c>
      <c r="F326" s="36">
        <v>2664.3333333333335</v>
      </c>
      <c r="G326" s="36">
        <v>2626.666666666667</v>
      </c>
      <c r="H326" s="36">
        <v>2747.0666666666666</v>
      </c>
      <c r="I326" s="36">
        <v>2784.7333333333336</v>
      </c>
      <c r="J326" s="36">
        <v>2807.2666666666664</v>
      </c>
      <c r="K326" s="31">
        <v>2762.2</v>
      </c>
      <c r="L326" s="31">
        <v>2702</v>
      </c>
      <c r="M326" s="31">
        <v>0.76558999999999999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988</v>
      </c>
      <c r="D327" s="36">
        <v>985.48333333333323</v>
      </c>
      <c r="E327" s="36">
        <v>978.06666666666649</v>
      </c>
      <c r="F327" s="36">
        <v>968.13333333333321</v>
      </c>
      <c r="G327" s="36">
        <v>960.71666666666647</v>
      </c>
      <c r="H327" s="36">
        <v>995.41666666666652</v>
      </c>
      <c r="I327" s="36">
        <v>1002.8333333333333</v>
      </c>
      <c r="J327" s="36">
        <v>1012.7666666666665</v>
      </c>
      <c r="K327" s="31">
        <v>992.9</v>
      </c>
      <c r="L327" s="31">
        <v>975.55</v>
      </c>
      <c r="M327" s="31">
        <v>8.1554500000000001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897.85</v>
      </c>
      <c r="D328" s="36">
        <v>904.38333333333333</v>
      </c>
      <c r="E328" s="36">
        <v>884.4666666666667</v>
      </c>
      <c r="F328" s="36">
        <v>871.08333333333337</v>
      </c>
      <c r="G328" s="36">
        <v>851.16666666666674</v>
      </c>
      <c r="H328" s="36">
        <v>917.76666666666665</v>
      </c>
      <c r="I328" s="36">
        <v>937.68333333333339</v>
      </c>
      <c r="J328" s="36">
        <v>951.06666666666661</v>
      </c>
      <c r="K328" s="31">
        <v>924.3</v>
      </c>
      <c r="L328" s="31">
        <v>891</v>
      </c>
      <c r="M328" s="31">
        <v>15.41108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3965.25</v>
      </c>
      <c r="D329" s="36">
        <v>3983.6833333333329</v>
      </c>
      <c r="E329" s="36">
        <v>3893.3666666666659</v>
      </c>
      <c r="F329" s="36">
        <v>3821.4833333333331</v>
      </c>
      <c r="G329" s="36">
        <v>3731.1666666666661</v>
      </c>
      <c r="H329" s="36">
        <v>4055.5666666666657</v>
      </c>
      <c r="I329" s="36">
        <v>4145.8833333333323</v>
      </c>
      <c r="J329" s="36">
        <v>4217.7666666666655</v>
      </c>
      <c r="K329" s="31">
        <v>4074</v>
      </c>
      <c r="L329" s="31">
        <v>3911.8</v>
      </c>
      <c r="M329" s="31">
        <v>33.276899999999998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686.95</v>
      </c>
      <c r="D330" s="36">
        <v>688.69999999999993</v>
      </c>
      <c r="E330" s="36">
        <v>682.49999999999989</v>
      </c>
      <c r="F330" s="36">
        <v>678.05</v>
      </c>
      <c r="G330" s="36">
        <v>671.84999999999991</v>
      </c>
      <c r="H330" s="36">
        <v>693.14999999999986</v>
      </c>
      <c r="I330" s="36">
        <v>699.34999999999991</v>
      </c>
      <c r="J330" s="36">
        <v>703.79999999999984</v>
      </c>
      <c r="K330" s="31">
        <v>694.9</v>
      </c>
      <c r="L330" s="31">
        <v>684.25</v>
      </c>
      <c r="M330" s="31">
        <v>1.3314699999999999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1245.3</v>
      </c>
      <c r="D331" s="36">
        <v>1252.05</v>
      </c>
      <c r="E331" s="36">
        <v>1233.8</v>
      </c>
      <c r="F331" s="36">
        <v>1222.3</v>
      </c>
      <c r="G331" s="36">
        <v>1204.05</v>
      </c>
      <c r="H331" s="36">
        <v>1263.55</v>
      </c>
      <c r="I331" s="36">
        <v>1281.8</v>
      </c>
      <c r="J331" s="36">
        <v>1293.3</v>
      </c>
      <c r="K331" s="31">
        <v>1270.3</v>
      </c>
      <c r="L331" s="31">
        <v>1240.55</v>
      </c>
      <c r="M331" s="31">
        <v>0.41254999999999997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1936.2</v>
      </c>
      <c r="D332" s="36">
        <v>1935.45</v>
      </c>
      <c r="E332" s="36">
        <v>1913.6000000000001</v>
      </c>
      <c r="F332" s="36">
        <v>1891</v>
      </c>
      <c r="G332" s="36">
        <v>1869.15</v>
      </c>
      <c r="H332" s="36">
        <v>1958.0500000000002</v>
      </c>
      <c r="I332" s="36">
        <v>1979.9</v>
      </c>
      <c r="J332" s="36">
        <v>2002.5000000000002</v>
      </c>
      <c r="K332" s="31">
        <v>1957.3</v>
      </c>
      <c r="L332" s="31">
        <v>1912.85</v>
      </c>
      <c r="M332" s="31">
        <v>0.89132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492.7</v>
      </c>
      <c r="D333" s="36">
        <v>485.58333333333331</v>
      </c>
      <c r="E333" s="36">
        <v>473.16666666666663</v>
      </c>
      <c r="F333" s="36">
        <v>453.63333333333333</v>
      </c>
      <c r="G333" s="36">
        <v>441.21666666666664</v>
      </c>
      <c r="H333" s="36">
        <v>505.11666666666662</v>
      </c>
      <c r="I333" s="36">
        <v>517.5333333333333</v>
      </c>
      <c r="J333" s="36">
        <v>537.06666666666661</v>
      </c>
      <c r="K333" s="31">
        <v>498</v>
      </c>
      <c r="L333" s="31">
        <v>466.05</v>
      </c>
      <c r="M333" s="31">
        <v>16.16197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76</v>
      </c>
      <c r="D334" s="36">
        <v>75.776666666666671</v>
      </c>
      <c r="E334" s="36">
        <v>75.123333333333335</v>
      </c>
      <c r="F334" s="36">
        <v>74.24666666666667</v>
      </c>
      <c r="G334" s="36">
        <v>73.593333333333334</v>
      </c>
      <c r="H334" s="36">
        <v>76.653333333333336</v>
      </c>
      <c r="I334" s="36">
        <v>77.306666666666672</v>
      </c>
      <c r="J334" s="36">
        <v>78.183333333333337</v>
      </c>
      <c r="K334" s="31">
        <v>76.430000000000007</v>
      </c>
      <c r="L334" s="31">
        <v>74.900000000000006</v>
      </c>
      <c r="M334" s="31">
        <v>97.054329999999993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647.79999999999995</v>
      </c>
      <c r="D335" s="36">
        <v>647.43333333333328</v>
      </c>
      <c r="E335" s="36">
        <v>637.31666666666661</v>
      </c>
      <c r="F335" s="36">
        <v>626.83333333333337</v>
      </c>
      <c r="G335" s="36">
        <v>616.7166666666667</v>
      </c>
      <c r="H335" s="36">
        <v>657.91666666666652</v>
      </c>
      <c r="I335" s="36">
        <v>668.03333333333308</v>
      </c>
      <c r="J335" s="36">
        <v>678.51666666666642</v>
      </c>
      <c r="K335" s="31">
        <v>657.55</v>
      </c>
      <c r="L335" s="31">
        <v>636.95000000000005</v>
      </c>
      <c r="M335" s="31">
        <v>9.9284300000000005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2394.1999999999998</v>
      </c>
      <c r="D336" s="36">
        <v>2399.4333333333329</v>
      </c>
      <c r="E336" s="36">
        <v>2374.8666666666659</v>
      </c>
      <c r="F336" s="36">
        <v>2355.5333333333328</v>
      </c>
      <c r="G336" s="36">
        <v>2330.9666666666658</v>
      </c>
      <c r="H336" s="36">
        <v>2418.766666666666</v>
      </c>
      <c r="I336" s="36">
        <v>2443.3333333333326</v>
      </c>
      <c r="J336" s="36">
        <v>2462.6666666666661</v>
      </c>
      <c r="K336" s="31">
        <v>2424</v>
      </c>
      <c r="L336" s="31">
        <v>2380.1</v>
      </c>
      <c r="M336" s="31">
        <v>13.56536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3828.4</v>
      </c>
      <c r="D337" s="36">
        <v>3802.2333333333336</v>
      </c>
      <c r="E337" s="36">
        <v>3752.4666666666672</v>
      </c>
      <c r="F337" s="36">
        <v>3676.5333333333338</v>
      </c>
      <c r="G337" s="36">
        <v>3626.7666666666673</v>
      </c>
      <c r="H337" s="36">
        <v>3878.166666666667</v>
      </c>
      <c r="I337" s="36">
        <v>3927.9333333333334</v>
      </c>
      <c r="J337" s="36">
        <v>4003.8666666666668</v>
      </c>
      <c r="K337" s="31">
        <v>3852</v>
      </c>
      <c r="L337" s="31">
        <v>3726.3</v>
      </c>
      <c r="M337" s="31">
        <v>2.8209599999999999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1731.6</v>
      </c>
      <c r="D338" s="36">
        <v>1727.25</v>
      </c>
      <c r="E338" s="36">
        <v>1706.4</v>
      </c>
      <c r="F338" s="36">
        <v>1681.2</v>
      </c>
      <c r="G338" s="36">
        <v>1660.3500000000001</v>
      </c>
      <c r="H338" s="36">
        <v>1752.45</v>
      </c>
      <c r="I338" s="36">
        <v>1773.3</v>
      </c>
      <c r="J338" s="36">
        <v>1798.5</v>
      </c>
      <c r="K338" s="31">
        <v>1748.1</v>
      </c>
      <c r="L338" s="31">
        <v>1702.05</v>
      </c>
      <c r="M338" s="31">
        <v>5.7443200000000001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1196.1500000000001</v>
      </c>
      <c r="D339" s="36">
        <v>1201.6833333333334</v>
      </c>
      <c r="E339" s="36">
        <v>1184.4666666666667</v>
      </c>
      <c r="F339" s="36">
        <v>1172.7833333333333</v>
      </c>
      <c r="G339" s="36">
        <v>1155.5666666666666</v>
      </c>
      <c r="H339" s="36">
        <v>1213.3666666666668</v>
      </c>
      <c r="I339" s="36">
        <v>1230.5833333333335</v>
      </c>
      <c r="J339" s="36">
        <v>1242.2666666666669</v>
      </c>
      <c r="K339" s="31">
        <v>1218.9000000000001</v>
      </c>
      <c r="L339" s="31">
        <v>1190</v>
      </c>
      <c r="M339" s="31">
        <v>9.61435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163</v>
      </c>
      <c r="D340" s="36">
        <v>163.81666666666666</v>
      </c>
      <c r="E340" s="36">
        <v>160.43333333333334</v>
      </c>
      <c r="F340" s="36">
        <v>157.86666666666667</v>
      </c>
      <c r="G340" s="36">
        <v>154.48333333333335</v>
      </c>
      <c r="H340" s="36">
        <v>166.38333333333333</v>
      </c>
      <c r="I340" s="36">
        <v>169.76666666666665</v>
      </c>
      <c r="J340" s="36">
        <v>172.33333333333331</v>
      </c>
      <c r="K340" s="31">
        <v>167.2</v>
      </c>
      <c r="L340" s="31">
        <v>161.25</v>
      </c>
      <c r="M340" s="31">
        <v>231.45022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322.05</v>
      </c>
      <c r="D341" s="36">
        <v>323.75</v>
      </c>
      <c r="E341" s="36">
        <v>316.60000000000002</v>
      </c>
      <c r="F341" s="36">
        <v>311.15000000000003</v>
      </c>
      <c r="G341" s="36">
        <v>304.00000000000006</v>
      </c>
      <c r="H341" s="36">
        <v>329.2</v>
      </c>
      <c r="I341" s="36">
        <v>336.34999999999997</v>
      </c>
      <c r="J341" s="36">
        <v>341.79999999999995</v>
      </c>
      <c r="K341" s="31">
        <v>330.9</v>
      </c>
      <c r="L341" s="31">
        <v>318.3</v>
      </c>
      <c r="M341" s="31">
        <v>57.437109999999997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99.81</v>
      </c>
      <c r="D342" s="36">
        <v>100.17333333333333</v>
      </c>
      <c r="E342" s="36">
        <v>99.146666666666661</v>
      </c>
      <c r="F342" s="36">
        <v>98.483333333333334</v>
      </c>
      <c r="G342" s="36">
        <v>97.456666666666663</v>
      </c>
      <c r="H342" s="36">
        <v>100.83666666666666</v>
      </c>
      <c r="I342" s="36">
        <v>101.86333333333333</v>
      </c>
      <c r="J342" s="36">
        <v>102.52666666666666</v>
      </c>
      <c r="K342" s="31">
        <v>101.2</v>
      </c>
      <c r="L342" s="31">
        <v>99.51</v>
      </c>
      <c r="M342" s="31">
        <v>491.49212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233.77</v>
      </c>
      <c r="D343" s="36">
        <v>233.84666666666666</v>
      </c>
      <c r="E343" s="36">
        <v>229.72333333333333</v>
      </c>
      <c r="F343" s="36">
        <v>225.67666666666668</v>
      </c>
      <c r="G343" s="36">
        <v>221.55333333333334</v>
      </c>
      <c r="H343" s="36">
        <v>237.89333333333332</v>
      </c>
      <c r="I343" s="36">
        <v>242.01666666666665</v>
      </c>
      <c r="J343" s="36">
        <v>246.0633333333333</v>
      </c>
      <c r="K343" s="31">
        <v>237.97</v>
      </c>
      <c r="L343" s="31">
        <v>229.8</v>
      </c>
      <c r="M343" s="31">
        <v>42.832169999999998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264</v>
      </c>
      <c r="D344" s="36">
        <v>264.60000000000002</v>
      </c>
      <c r="E344" s="36">
        <v>261.50000000000006</v>
      </c>
      <c r="F344" s="36">
        <v>259.00000000000006</v>
      </c>
      <c r="G344" s="36">
        <v>255.90000000000009</v>
      </c>
      <c r="H344" s="36">
        <v>267.10000000000002</v>
      </c>
      <c r="I344" s="36">
        <v>270.19999999999993</v>
      </c>
      <c r="J344" s="36">
        <v>272.7</v>
      </c>
      <c r="K344" s="31">
        <v>267.7</v>
      </c>
      <c r="L344" s="31">
        <v>262.10000000000002</v>
      </c>
      <c r="M344" s="31">
        <v>65.77928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57.87</v>
      </c>
      <c r="D345" s="36">
        <v>57.96</v>
      </c>
      <c r="E345" s="36">
        <v>57.42</v>
      </c>
      <c r="F345" s="36">
        <v>56.97</v>
      </c>
      <c r="G345" s="36">
        <v>56.43</v>
      </c>
      <c r="H345" s="36">
        <v>58.410000000000004</v>
      </c>
      <c r="I345" s="36">
        <v>58.95000000000001</v>
      </c>
      <c r="J345" s="36">
        <v>59.400000000000006</v>
      </c>
      <c r="K345" s="31">
        <v>58.5</v>
      </c>
      <c r="L345" s="31">
        <v>57.51</v>
      </c>
      <c r="M345" s="31">
        <v>52.353360000000002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362.75</v>
      </c>
      <c r="D346" s="36">
        <v>360.98333333333335</v>
      </c>
      <c r="E346" s="36">
        <v>357.31666666666672</v>
      </c>
      <c r="F346" s="36">
        <v>351.88333333333338</v>
      </c>
      <c r="G346" s="36">
        <v>348.21666666666675</v>
      </c>
      <c r="H346" s="36">
        <v>366.41666666666669</v>
      </c>
      <c r="I346" s="36">
        <v>370.08333333333331</v>
      </c>
      <c r="J346" s="36">
        <v>375.51666666666665</v>
      </c>
      <c r="K346" s="31">
        <v>364.65</v>
      </c>
      <c r="L346" s="31">
        <v>355.55</v>
      </c>
      <c r="M346" s="31">
        <v>93.355980000000002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1187.3</v>
      </c>
      <c r="D347" s="36">
        <v>1191.5999999999999</v>
      </c>
      <c r="E347" s="36">
        <v>1176.8499999999999</v>
      </c>
      <c r="F347" s="36">
        <v>1166.4000000000001</v>
      </c>
      <c r="G347" s="36">
        <v>1151.6500000000001</v>
      </c>
      <c r="H347" s="36">
        <v>1202.0499999999997</v>
      </c>
      <c r="I347" s="36">
        <v>1216.7999999999997</v>
      </c>
      <c r="J347" s="36">
        <v>1227.2499999999995</v>
      </c>
      <c r="K347" s="31">
        <v>1206.3499999999999</v>
      </c>
      <c r="L347" s="31">
        <v>1181.1500000000001</v>
      </c>
      <c r="M347" s="31">
        <v>3.8759999999999999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189.98</v>
      </c>
      <c r="D348" s="36">
        <v>189.10999999999999</v>
      </c>
      <c r="E348" s="36">
        <v>185.81999999999996</v>
      </c>
      <c r="F348" s="36">
        <v>181.65999999999997</v>
      </c>
      <c r="G348" s="36">
        <v>178.36999999999995</v>
      </c>
      <c r="H348" s="36">
        <v>193.26999999999998</v>
      </c>
      <c r="I348" s="36">
        <v>196.56</v>
      </c>
      <c r="J348" s="36">
        <v>200.72</v>
      </c>
      <c r="K348" s="31">
        <v>192.4</v>
      </c>
      <c r="L348" s="31">
        <v>184.95</v>
      </c>
      <c r="M348" s="31">
        <v>177.24341000000001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3657.75</v>
      </c>
      <c r="D349" s="36">
        <v>3663.2333333333336</v>
      </c>
      <c r="E349" s="36">
        <v>3606.666666666667</v>
      </c>
      <c r="F349" s="36">
        <v>3555.5833333333335</v>
      </c>
      <c r="G349" s="36">
        <v>3499.0166666666669</v>
      </c>
      <c r="H349" s="36">
        <v>3714.3166666666671</v>
      </c>
      <c r="I349" s="36">
        <v>3770.8833333333337</v>
      </c>
      <c r="J349" s="36">
        <v>3821.9666666666672</v>
      </c>
      <c r="K349" s="31">
        <v>3719.8</v>
      </c>
      <c r="L349" s="31">
        <v>3612.15</v>
      </c>
      <c r="M349" s="31">
        <v>1.28573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2530.0500000000002</v>
      </c>
      <c r="D350" s="36">
        <v>2515.5166666666669</v>
      </c>
      <c r="E350" s="36">
        <v>2499.0333333333338</v>
      </c>
      <c r="F350" s="36">
        <v>2468.0166666666669</v>
      </c>
      <c r="G350" s="36">
        <v>2451.5333333333338</v>
      </c>
      <c r="H350" s="36">
        <v>2546.5333333333338</v>
      </c>
      <c r="I350" s="36">
        <v>2563.0166666666664</v>
      </c>
      <c r="J350" s="36">
        <v>2594.0333333333338</v>
      </c>
      <c r="K350" s="31">
        <v>2532</v>
      </c>
      <c r="L350" s="31">
        <v>2484.5</v>
      </c>
      <c r="M350" s="31">
        <v>7.2420099999999996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82.7</v>
      </c>
      <c r="D351" s="36">
        <v>83.313333333333333</v>
      </c>
      <c r="E351" s="36">
        <v>81.88666666666667</v>
      </c>
      <c r="F351" s="36">
        <v>81.073333333333338</v>
      </c>
      <c r="G351" s="36">
        <v>79.646666666666675</v>
      </c>
      <c r="H351" s="36">
        <v>84.126666666666665</v>
      </c>
      <c r="I351" s="36">
        <v>85.553333333333342</v>
      </c>
      <c r="J351" s="36">
        <v>86.36666666666666</v>
      </c>
      <c r="K351" s="31">
        <v>84.74</v>
      </c>
      <c r="L351" s="31">
        <v>82.5</v>
      </c>
      <c r="M351" s="31">
        <v>9.6413499999999992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651.35</v>
      </c>
      <c r="D352" s="36">
        <v>650.11666666666667</v>
      </c>
      <c r="E352" s="36">
        <v>640.23333333333335</v>
      </c>
      <c r="F352" s="36">
        <v>629.11666666666667</v>
      </c>
      <c r="G352" s="36">
        <v>619.23333333333335</v>
      </c>
      <c r="H352" s="36">
        <v>661.23333333333335</v>
      </c>
      <c r="I352" s="36">
        <v>671.11666666666679</v>
      </c>
      <c r="J352" s="36">
        <v>682.23333333333335</v>
      </c>
      <c r="K352" s="31">
        <v>660</v>
      </c>
      <c r="L352" s="31">
        <v>639</v>
      </c>
      <c r="M352" s="31">
        <v>7.66669</v>
      </c>
      <c r="N352" s="1"/>
      <c r="O352" s="1"/>
    </row>
    <row r="353" spans="1:15" ht="12.75" customHeight="1">
      <c r="A353" s="33">
        <v>343</v>
      </c>
      <c r="B353" s="53" t="s">
        <v>881</v>
      </c>
      <c r="C353" s="31">
        <v>4977.55</v>
      </c>
      <c r="D353" s="36">
        <v>5007.8833333333332</v>
      </c>
      <c r="E353" s="36">
        <v>4890.7666666666664</v>
      </c>
      <c r="F353" s="36">
        <v>4803.9833333333336</v>
      </c>
      <c r="G353" s="36">
        <v>4686.8666666666668</v>
      </c>
      <c r="H353" s="36">
        <v>5094.6666666666661</v>
      </c>
      <c r="I353" s="36">
        <v>5211.7833333333328</v>
      </c>
      <c r="J353" s="36">
        <v>5298.5666666666657</v>
      </c>
      <c r="K353" s="31">
        <v>5125</v>
      </c>
      <c r="L353" s="31">
        <v>4921.1000000000004</v>
      </c>
      <c r="M353" s="31">
        <v>0.49209000000000003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352.25</v>
      </c>
      <c r="D354" s="36">
        <v>350.90000000000003</v>
      </c>
      <c r="E354" s="36">
        <v>346.30000000000007</v>
      </c>
      <c r="F354" s="36">
        <v>340.35</v>
      </c>
      <c r="G354" s="36">
        <v>335.75000000000006</v>
      </c>
      <c r="H354" s="36">
        <v>356.85000000000008</v>
      </c>
      <c r="I354" s="36">
        <v>361.4500000000001</v>
      </c>
      <c r="J354" s="36">
        <v>367.40000000000009</v>
      </c>
      <c r="K354" s="31">
        <v>355.5</v>
      </c>
      <c r="L354" s="31">
        <v>344.95</v>
      </c>
      <c r="M354" s="31">
        <v>1.87801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1906.9</v>
      </c>
      <c r="D355" s="36">
        <v>1890.2</v>
      </c>
      <c r="E355" s="36">
        <v>1867.1000000000001</v>
      </c>
      <c r="F355" s="36">
        <v>1827.3000000000002</v>
      </c>
      <c r="G355" s="36">
        <v>1804.2000000000003</v>
      </c>
      <c r="H355" s="36">
        <v>1930</v>
      </c>
      <c r="I355" s="36">
        <v>1953.1</v>
      </c>
      <c r="J355" s="36">
        <v>1992.8999999999999</v>
      </c>
      <c r="K355" s="31">
        <v>1913.3</v>
      </c>
      <c r="L355" s="31">
        <v>1850.4</v>
      </c>
      <c r="M355" s="31">
        <v>10.49502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269.89999999999998</v>
      </c>
      <c r="D356" s="36">
        <v>269.25</v>
      </c>
      <c r="E356" s="36">
        <v>267.25</v>
      </c>
      <c r="F356" s="36">
        <v>264.60000000000002</v>
      </c>
      <c r="G356" s="36">
        <v>262.60000000000002</v>
      </c>
      <c r="H356" s="36">
        <v>271.89999999999998</v>
      </c>
      <c r="I356" s="36">
        <v>273.89999999999998</v>
      </c>
      <c r="J356" s="36">
        <v>276.54999999999995</v>
      </c>
      <c r="K356" s="31">
        <v>271.25</v>
      </c>
      <c r="L356" s="31">
        <v>266.60000000000002</v>
      </c>
      <c r="M356" s="31">
        <v>72.82347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699.05</v>
      </c>
      <c r="D357" s="36">
        <v>701.35</v>
      </c>
      <c r="E357" s="36">
        <v>690.75</v>
      </c>
      <c r="F357" s="36">
        <v>682.44999999999993</v>
      </c>
      <c r="G357" s="36">
        <v>671.84999999999991</v>
      </c>
      <c r="H357" s="36">
        <v>709.65000000000009</v>
      </c>
      <c r="I357" s="36">
        <v>720.25000000000023</v>
      </c>
      <c r="J357" s="36">
        <v>728.55000000000018</v>
      </c>
      <c r="K357" s="31">
        <v>711.95</v>
      </c>
      <c r="L357" s="31">
        <v>693.05</v>
      </c>
      <c r="M357" s="31">
        <v>33.522590000000001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1737.95</v>
      </c>
      <c r="D358" s="36">
        <v>1749.7166666666665</v>
      </c>
      <c r="E358" s="36">
        <v>1720.4833333333329</v>
      </c>
      <c r="F358" s="36">
        <v>1703.0166666666664</v>
      </c>
      <c r="G358" s="36">
        <v>1673.7833333333328</v>
      </c>
      <c r="H358" s="36">
        <v>1767.1833333333329</v>
      </c>
      <c r="I358" s="36">
        <v>1796.4166666666665</v>
      </c>
      <c r="J358" s="36">
        <v>1813.883333333333</v>
      </c>
      <c r="K358" s="31">
        <v>1778.95</v>
      </c>
      <c r="L358" s="31">
        <v>1732.25</v>
      </c>
      <c r="M358" s="31">
        <v>4.9261299999999997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410.7</v>
      </c>
      <c r="D359" s="36">
        <v>411.2833333333333</v>
      </c>
      <c r="E359" s="36">
        <v>405.46666666666658</v>
      </c>
      <c r="F359" s="36">
        <v>400.23333333333329</v>
      </c>
      <c r="G359" s="36">
        <v>394.41666666666657</v>
      </c>
      <c r="H359" s="36">
        <v>416.51666666666659</v>
      </c>
      <c r="I359" s="36">
        <v>422.33333333333331</v>
      </c>
      <c r="J359" s="36">
        <v>427.56666666666661</v>
      </c>
      <c r="K359" s="31">
        <v>417.1</v>
      </c>
      <c r="L359" s="31">
        <v>406.05</v>
      </c>
      <c r="M359" s="31">
        <v>22.902629999999998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9782.0499999999993</v>
      </c>
      <c r="D360" s="36">
        <v>9732.5</v>
      </c>
      <c r="E360" s="36">
        <v>9654.5499999999993</v>
      </c>
      <c r="F360" s="36">
        <v>9527.0499999999993</v>
      </c>
      <c r="G360" s="36">
        <v>9449.0999999999985</v>
      </c>
      <c r="H360" s="36">
        <v>9860</v>
      </c>
      <c r="I360" s="36">
        <v>9937.9500000000007</v>
      </c>
      <c r="J360" s="36">
        <v>10065.450000000001</v>
      </c>
      <c r="K360" s="31">
        <v>9810.4500000000007</v>
      </c>
      <c r="L360" s="31">
        <v>9605</v>
      </c>
      <c r="M360" s="31">
        <v>1.7815000000000001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1285.05</v>
      </c>
      <c r="D361" s="36">
        <v>1300.1666666666667</v>
      </c>
      <c r="E361" s="36">
        <v>1257.9333333333334</v>
      </c>
      <c r="F361" s="36">
        <v>1230.8166666666666</v>
      </c>
      <c r="G361" s="36">
        <v>1188.5833333333333</v>
      </c>
      <c r="H361" s="36">
        <v>1327.2833333333335</v>
      </c>
      <c r="I361" s="36">
        <v>1369.5166666666667</v>
      </c>
      <c r="J361" s="36">
        <v>1396.6333333333337</v>
      </c>
      <c r="K361" s="31">
        <v>1342.4</v>
      </c>
      <c r="L361" s="31">
        <v>1273.05</v>
      </c>
      <c r="M361" s="31">
        <v>9.5514200000000002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274.26</v>
      </c>
      <c r="D362" s="36">
        <v>271.10666666666663</v>
      </c>
      <c r="E362" s="36">
        <v>267.21333333333325</v>
      </c>
      <c r="F362" s="36">
        <v>260.16666666666663</v>
      </c>
      <c r="G362" s="36">
        <v>256.27333333333326</v>
      </c>
      <c r="H362" s="36">
        <v>278.15333333333325</v>
      </c>
      <c r="I362" s="36">
        <v>282.04666666666657</v>
      </c>
      <c r="J362" s="36">
        <v>289.09333333333325</v>
      </c>
      <c r="K362" s="31">
        <v>275</v>
      </c>
      <c r="L362" s="31">
        <v>264.06</v>
      </c>
      <c r="M362" s="31">
        <v>57.04513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3803.1</v>
      </c>
      <c r="D363" s="36">
        <v>3771.0166666666664</v>
      </c>
      <c r="E363" s="36">
        <v>3717.0333333333328</v>
      </c>
      <c r="F363" s="36">
        <v>3630.9666666666662</v>
      </c>
      <c r="G363" s="36">
        <v>3576.9833333333327</v>
      </c>
      <c r="H363" s="36">
        <v>3857.083333333333</v>
      </c>
      <c r="I363" s="36">
        <v>3911.0666666666666</v>
      </c>
      <c r="J363" s="36">
        <v>3997.1333333333332</v>
      </c>
      <c r="K363" s="31">
        <v>3825</v>
      </c>
      <c r="L363" s="31">
        <v>3684.95</v>
      </c>
      <c r="M363" s="31">
        <v>4.9133800000000001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768.4</v>
      </c>
      <c r="D364" s="36">
        <v>771.23333333333323</v>
      </c>
      <c r="E364" s="36">
        <v>759.61666666666645</v>
      </c>
      <c r="F364" s="36">
        <v>750.83333333333326</v>
      </c>
      <c r="G364" s="36">
        <v>739.21666666666647</v>
      </c>
      <c r="H364" s="36">
        <v>780.01666666666642</v>
      </c>
      <c r="I364" s="36">
        <v>791.63333333333321</v>
      </c>
      <c r="J364" s="36">
        <v>800.4166666666664</v>
      </c>
      <c r="K364" s="31">
        <v>782.85</v>
      </c>
      <c r="L364" s="31">
        <v>762.45</v>
      </c>
      <c r="M364" s="31">
        <v>20.219110000000001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475.65</v>
      </c>
      <c r="D365" s="36">
        <v>474.7</v>
      </c>
      <c r="E365" s="36">
        <v>467.45</v>
      </c>
      <c r="F365" s="36">
        <v>459.25</v>
      </c>
      <c r="G365" s="36">
        <v>452</v>
      </c>
      <c r="H365" s="36">
        <v>482.9</v>
      </c>
      <c r="I365" s="36">
        <v>490.15</v>
      </c>
      <c r="J365" s="36">
        <v>498.34999999999997</v>
      </c>
      <c r="K365" s="31">
        <v>481.95</v>
      </c>
      <c r="L365" s="31">
        <v>466.5</v>
      </c>
      <c r="M365" s="31">
        <v>8.4122800000000009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1421.1</v>
      </c>
      <c r="D366" s="36">
        <v>1427.4166666666667</v>
      </c>
      <c r="E366" s="36">
        <v>1410.0333333333335</v>
      </c>
      <c r="F366" s="36">
        <v>1398.9666666666667</v>
      </c>
      <c r="G366" s="36">
        <v>1381.5833333333335</v>
      </c>
      <c r="H366" s="36">
        <v>1438.4833333333336</v>
      </c>
      <c r="I366" s="36">
        <v>1455.8666666666668</v>
      </c>
      <c r="J366" s="36">
        <v>1466.9333333333336</v>
      </c>
      <c r="K366" s="31">
        <v>1444.8</v>
      </c>
      <c r="L366" s="31">
        <v>1416.35</v>
      </c>
      <c r="M366" s="31">
        <v>4.4344999999999999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40307.449999999997</v>
      </c>
      <c r="D367" s="36">
        <v>40032.15</v>
      </c>
      <c r="E367" s="36">
        <v>39565.300000000003</v>
      </c>
      <c r="F367" s="36">
        <v>38823.15</v>
      </c>
      <c r="G367" s="36">
        <v>38356.300000000003</v>
      </c>
      <c r="H367" s="36">
        <v>40774.300000000003</v>
      </c>
      <c r="I367" s="36">
        <v>41241.149999999994</v>
      </c>
      <c r="J367" s="36">
        <v>41983.3</v>
      </c>
      <c r="K367" s="31">
        <v>40499</v>
      </c>
      <c r="L367" s="31">
        <v>39290</v>
      </c>
      <c r="M367" s="31">
        <v>0.46367000000000003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1459.9</v>
      </c>
      <c r="D368" s="36">
        <v>1459.6333333333332</v>
      </c>
      <c r="E368" s="36">
        <v>1450.2666666666664</v>
      </c>
      <c r="F368" s="36">
        <v>1440.6333333333332</v>
      </c>
      <c r="G368" s="36">
        <v>1431.2666666666664</v>
      </c>
      <c r="H368" s="36">
        <v>1469.2666666666664</v>
      </c>
      <c r="I368" s="36">
        <v>1478.6333333333332</v>
      </c>
      <c r="J368" s="36">
        <v>1488.2666666666664</v>
      </c>
      <c r="K368" s="31">
        <v>1469</v>
      </c>
      <c r="L368" s="31">
        <v>1450</v>
      </c>
      <c r="M368" s="31">
        <v>1.34154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3968.1</v>
      </c>
      <c r="D369" s="36">
        <v>3964.0833333333335</v>
      </c>
      <c r="E369" s="36">
        <v>3896.9666666666672</v>
      </c>
      <c r="F369" s="36">
        <v>3825.8333333333335</v>
      </c>
      <c r="G369" s="36">
        <v>3758.7166666666672</v>
      </c>
      <c r="H369" s="36">
        <v>4035.2166666666672</v>
      </c>
      <c r="I369" s="36">
        <v>4102.333333333333</v>
      </c>
      <c r="J369" s="36">
        <v>4173.4666666666672</v>
      </c>
      <c r="K369" s="31">
        <v>4031.2</v>
      </c>
      <c r="L369" s="31">
        <v>3892.95</v>
      </c>
      <c r="M369" s="31">
        <v>6.5035999999999996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324.3</v>
      </c>
      <c r="D370" s="36">
        <v>323.55</v>
      </c>
      <c r="E370" s="36">
        <v>318.10000000000002</v>
      </c>
      <c r="F370" s="36">
        <v>311.90000000000003</v>
      </c>
      <c r="G370" s="36">
        <v>306.45000000000005</v>
      </c>
      <c r="H370" s="36">
        <v>329.75</v>
      </c>
      <c r="I370" s="36">
        <v>335.19999999999993</v>
      </c>
      <c r="J370" s="36">
        <v>341.4</v>
      </c>
      <c r="K370" s="31">
        <v>329</v>
      </c>
      <c r="L370" s="31">
        <v>317.35000000000002</v>
      </c>
      <c r="M370" s="31">
        <v>72.091920000000002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3599.65</v>
      </c>
      <c r="D371" s="36">
        <v>3598.5666666666671</v>
      </c>
      <c r="E371" s="36">
        <v>3538.1333333333341</v>
      </c>
      <c r="F371" s="36">
        <v>3476.6166666666672</v>
      </c>
      <c r="G371" s="36">
        <v>3416.1833333333343</v>
      </c>
      <c r="H371" s="36">
        <v>3660.0833333333339</v>
      </c>
      <c r="I371" s="36">
        <v>3720.5166666666673</v>
      </c>
      <c r="J371" s="36">
        <v>3782.0333333333338</v>
      </c>
      <c r="K371" s="31">
        <v>3659</v>
      </c>
      <c r="L371" s="31">
        <v>3537.05</v>
      </c>
      <c r="M371" s="31">
        <v>1.82159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3107.1</v>
      </c>
      <c r="D372" s="36">
        <v>3115.5333333333333</v>
      </c>
      <c r="E372" s="36">
        <v>3091.5666666666666</v>
      </c>
      <c r="F372" s="36">
        <v>3076.0333333333333</v>
      </c>
      <c r="G372" s="36">
        <v>3052.0666666666666</v>
      </c>
      <c r="H372" s="36">
        <v>3131.0666666666666</v>
      </c>
      <c r="I372" s="36">
        <v>3155.0333333333328</v>
      </c>
      <c r="J372" s="36">
        <v>3170.5666666666666</v>
      </c>
      <c r="K372" s="31">
        <v>3139.5</v>
      </c>
      <c r="L372" s="31">
        <v>3100</v>
      </c>
      <c r="M372" s="31">
        <v>2.6950400000000001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869.4</v>
      </c>
      <c r="D373" s="36">
        <v>874.76666666666677</v>
      </c>
      <c r="E373" s="36">
        <v>862.63333333333355</v>
      </c>
      <c r="F373" s="36">
        <v>855.86666666666679</v>
      </c>
      <c r="G373" s="36">
        <v>843.73333333333358</v>
      </c>
      <c r="H373" s="36">
        <v>881.53333333333353</v>
      </c>
      <c r="I373" s="36">
        <v>893.66666666666674</v>
      </c>
      <c r="J373" s="36">
        <v>900.43333333333351</v>
      </c>
      <c r="K373" s="31">
        <v>886.9</v>
      </c>
      <c r="L373" s="31">
        <v>868</v>
      </c>
      <c r="M373" s="31">
        <v>13.22481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156.99</v>
      </c>
      <c r="D374" s="36">
        <v>157.32000000000002</v>
      </c>
      <c r="E374" s="36">
        <v>154.17000000000004</v>
      </c>
      <c r="F374" s="36">
        <v>151.35000000000002</v>
      </c>
      <c r="G374" s="36">
        <v>148.20000000000005</v>
      </c>
      <c r="H374" s="36">
        <v>160.14000000000004</v>
      </c>
      <c r="I374" s="36">
        <v>163.29000000000002</v>
      </c>
      <c r="J374" s="36">
        <v>166.11000000000004</v>
      </c>
      <c r="K374" s="31">
        <v>160.47</v>
      </c>
      <c r="L374" s="31">
        <v>154.5</v>
      </c>
      <c r="M374" s="31">
        <v>44.883540000000004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2041.9</v>
      </c>
      <c r="D375" s="36">
        <v>2055.9</v>
      </c>
      <c r="E375" s="36">
        <v>2014</v>
      </c>
      <c r="F375" s="36">
        <v>1986.1</v>
      </c>
      <c r="G375" s="36">
        <v>1944.1999999999998</v>
      </c>
      <c r="H375" s="36">
        <v>2083.8000000000002</v>
      </c>
      <c r="I375" s="36">
        <v>2125.7000000000007</v>
      </c>
      <c r="J375" s="36">
        <v>2153.6000000000004</v>
      </c>
      <c r="K375" s="31">
        <v>2097.8000000000002</v>
      </c>
      <c r="L375" s="31">
        <v>2028</v>
      </c>
      <c r="M375" s="31">
        <v>1.71617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7260.6</v>
      </c>
      <c r="D376" s="36">
        <v>7179.6333333333341</v>
      </c>
      <c r="E376" s="36">
        <v>7065.9666666666681</v>
      </c>
      <c r="F376" s="36">
        <v>6871.3333333333339</v>
      </c>
      <c r="G376" s="36">
        <v>6757.6666666666679</v>
      </c>
      <c r="H376" s="36">
        <v>7374.2666666666682</v>
      </c>
      <c r="I376" s="36">
        <v>7487.9333333333343</v>
      </c>
      <c r="J376" s="36">
        <v>7682.5666666666684</v>
      </c>
      <c r="K376" s="31">
        <v>7293.3</v>
      </c>
      <c r="L376" s="31">
        <v>6985</v>
      </c>
      <c r="M376" s="31">
        <v>6.31243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417.25</v>
      </c>
      <c r="D377" s="36">
        <v>417.51666666666665</v>
      </c>
      <c r="E377" s="36">
        <v>411.7833333333333</v>
      </c>
      <c r="F377" s="36">
        <v>406.31666666666666</v>
      </c>
      <c r="G377" s="36">
        <v>400.58333333333331</v>
      </c>
      <c r="H377" s="36">
        <v>422.98333333333329</v>
      </c>
      <c r="I377" s="36">
        <v>428.71666666666664</v>
      </c>
      <c r="J377" s="36">
        <v>434.18333333333328</v>
      </c>
      <c r="K377" s="31">
        <v>423.25</v>
      </c>
      <c r="L377" s="31">
        <v>412.05</v>
      </c>
      <c r="M377" s="31">
        <v>15.326599999999999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487.75</v>
      </c>
      <c r="D378" s="36">
        <v>483.26666666666671</v>
      </c>
      <c r="E378" s="36">
        <v>477.08333333333343</v>
      </c>
      <c r="F378" s="36">
        <v>466.41666666666674</v>
      </c>
      <c r="G378" s="36">
        <v>460.23333333333346</v>
      </c>
      <c r="H378" s="36">
        <v>493.93333333333339</v>
      </c>
      <c r="I378" s="36">
        <v>500.11666666666667</v>
      </c>
      <c r="J378" s="36">
        <v>510.78333333333336</v>
      </c>
      <c r="K378" s="31">
        <v>489.45</v>
      </c>
      <c r="L378" s="31">
        <v>472.6</v>
      </c>
      <c r="M378" s="31">
        <v>147.49233000000001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332.95</v>
      </c>
      <c r="D379" s="36">
        <v>329.83333333333331</v>
      </c>
      <c r="E379" s="36">
        <v>325.66666666666663</v>
      </c>
      <c r="F379" s="36">
        <v>318.38333333333333</v>
      </c>
      <c r="G379" s="36">
        <v>314.21666666666664</v>
      </c>
      <c r="H379" s="36">
        <v>337.11666666666662</v>
      </c>
      <c r="I379" s="36">
        <v>341.28333333333325</v>
      </c>
      <c r="J379" s="36">
        <v>348.56666666666661</v>
      </c>
      <c r="K379" s="31">
        <v>334</v>
      </c>
      <c r="L379" s="31">
        <v>322.55</v>
      </c>
      <c r="M379" s="31">
        <v>180.44356999999999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681.45</v>
      </c>
      <c r="D380" s="36">
        <v>680.76666666666677</v>
      </c>
      <c r="E380" s="36">
        <v>668.58333333333348</v>
      </c>
      <c r="F380" s="36">
        <v>655.7166666666667</v>
      </c>
      <c r="G380" s="36">
        <v>643.53333333333342</v>
      </c>
      <c r="H380" s="36">
        <v>693.63333333333355</v>
      </c>
      <c r="I380" s="36">
        <v>705.81666666666672</v>
      </c>
      <c r="J380" s="36">
        <v>718.68333333333362</v>
      </c>
      <c r="K380" s="31">
        <v>692.95</v>
      </c>
      <c r="L380" s="31">
        <v>667.9</v>
      </c>
      <c r="M380" s="31">
        <v>5.7496799999999997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2056.8000000000002</v>
      </c>
      <c r="D381" s="36">
        <v>2024.8000000000002</v>
      </c>
      <c r="E381" s="36">
        <v>1974.8000000000002</v>
      </c>
      <c r="F381" s="36">
        <v>1892.8</v>
      </c>
      <c r="G381" s="36">
        <v>1842.8</v>
      </c>
      <c r="H381" s="36">
        <v>2106.8000000000002</v>
      </c>
      <c r="I381" s="36">
        <v>2156.8000000000002</v>
      </c>
      <c r="J381" s="36">
        <v>2238.8000000000006</v>
      </c>
      <c r="K381" s="31">
        <v>2074.8000000000002</v>
      </c>
      <c r="L381" s="31">
        <v>1942.8</v>
      </c>
      <c r="M381" s="31">
        <v>19.307379999999998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685.35</v>
      </c>
      <c r="D382" s="36">
        <v>688.2166666666667</v>
      </c>
      <c r="E382" s="36">
        <v>676.88333333333344</v>
      </c>
      <c r="F382" s="36">
        <v>668.41666666666674</v>
      </c>
      <c r="G382" s="36">
        <v>657.08333333333348</v>
      </c>
      <c r="H382" s="36">
        <v>696.68333333333339</v>
      </c>
      <c r="I382" s="36">
        <v>708.01666666666665</v>
      </c>
      <c r="J382" s="36">
        <v>716.48333333333335</v>
      </c>
      <c r="K382" s="31">
        <v>699.55</v>
      </c>
      <c r="L382" s="31">
        <v>679.75</v>
      </c>
      <c r="M382" s="31">
        <v>1.3770199999999999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165.05</v>
      </c>
      <c r="D383" s="36">
        <v>165.85666666666668</v>
      </c>
      <c r="E383" s="36">
        <v>161.21333333333337</v>
      </c>
      <c r="F383" s="36">
        <v>157.37666666666669</v>
      </c>
      <c r="G383" s="36">
        <v>152.73333333333338</v>
      </c>
      <c r="H383" s="36">
        <v>169.69333333333336</v>
      </c>
      <c r="I383" s="36">
        <v>174.33666666666667</v>
      </c>
      <c r="J383" s="36">
        <v>178.17333333333335</v>
      </c>
      <c r="K383" s="31">
        <v>170.5</v>
      </c>
      <c r="L383" s="31">
        <v>162.02000000000001</v>
      </c>
      <c r="M383" s="31">
        <v>3.03545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16085.75</v>
      </c>
      <c r="D384" s="36">
        <v>16195.15</v>
      </c>
      <c r="E384" s="36">
        <v>15925.599999999999</v>
      </c>
      <c r="F384" s="36">
        <v>15765.449999999999</v>
      </c>
      <c r="G384" s="36">
        <v>15495.899999999998</v>
      </c>
      <c r="H384" s="36">
        <v>16355.3</v>
      </c>
      <c r="I384" s="36">
        <v>16624.849999999999</v>
      </c>
      <c r="J384" s="36">
        <v>16785</v>
      </c>
      <c r="K384" s="31">
        <v>16464.7</v>
      </c>
      <c r="L384" s="31">
        <v>16035</v>
      </c>
      <c r="M384" s="31">
        <v>3.6290000000000003E-2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125.07</v>
      </c>
      <c r="D385" s="36">
        <v>124.88333333333333</v>
      </c>
      <c r="E385" s="36">
        <v>123.08666666666664</v>
      </c>
      <c r="F385" s="36">
        <v>121.10333333333332</v>
      </c>
      <c r="G385" s="36">
        <v>119.30666666666664</v>
      </c>
      <c r="H385" s="36">
        <v>126.86666666666665</v>
      </c>
      <c r="I385" s="36">
        <v>128.66333333333333</v>
      </c>
      <c r="J385" s="36">
        <v>130.64666666666665</v>
      </c>
      <c r="K385" s="31">
        <v>126.68</v>
      </c>
      <c r="L385" s="31">
        <v>122.9</v>
      </c>
      <c r="M385" s="31">
        <v>298.24639000000002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603.9</v>
      </c>
      <c r="D386" s="36">
        <v>603.63333333333333</v>
      </c>
      <c r="E386" s="36">
        <v>599.26666666666665</v>
      </c>
      <c r="F386" s="36">
        <v>594.63333333333333</v>
      </c>
      <c r="G386" s="36">
        <v>590.26666666666665</v>
      </c>
      <c r="H386" s="36">
        <v>608.26666666666665</v>
      </c>
      <c r="I386" s="36">
        <v>612.63333333333321</v>
      </c>
      <c r="J386" s="36">
        <v>617.26666666666665</v>
      </c>
      <c r="K386" s="31">
        <v>608</v>
      </c>
      <c r="L386" s="31">
        <v>599</v>
      </c>
      <c r="M386" s="31">
        <v>1.25475</v>
      </c>
      <c r="N386" s="1"/>
      <c r="O386" s="1"/>
    </row>
    <row r="387" spans="1:15" ht="12.75" customHeight="1">
      <c r="A387" s="33">
        <v>377</v>
      </c>
      <c r="B387" s="53" t="s">
        <v>882</v>
      </c>
      <c r="C387" s="31">
        <v>1752.75</v>
      </c>
      <c r="D387" s="36">
        <v>1741.6000000000001</v>
      </c>
      <c r="E387" s="36">
        <v>1723.2000000000003</v>
      </c>
      <c r="F387" s="36">
        <v>1693.65</v>
      </c>
      <c r="G387" s="36">
        <v>1675.2500000000002</v>
      </c>
      <c r="H387" s="36">
        <v>1771.1500000000003</v>
      </c>
      <c r="I387" s="36">
        <v>1789.5500000000004</v>
      </c>
      <c r="J387" s="36">
        <v>1819.1000000000004</v>
      </c>
      <c r="K387" s="31">
        <v>1760</v>
      </c>
      <c r="L387" s="31">
        <v>1712.05</v>
      </c>
      <c r="M387" s="31">
        <v>1.4453400000000001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256.62</v>
      </c>
      <c r="D388" s="36">
        <v>256.54000000000002</v>
      </c>
      <c r="E388" s="36">
        <v>252.08000000000004</v>
      </c>
      <c r="F388" s="36">
        <v>247.54000000000002</v>
      </c>
      <c r="G388" s="36">
        <v>243.08000000000004</v>
      </c>
      <c r="H388" s="36">
        <v>261.08000000000004</v>
      </c>
      <c r="I388" s="36">
        <v>265.53999999999996</v>
      </c>
      <c r="J388" s="36">
        <v>270.08000000000004</v>
      </c>
      <c r="K388" s="31">
        <v>261</v>
      </c>
      <c r="L388" s="31">
        <v>252</v>
      </c>
      <c r="M388" s="31">
        <v>83.204049999999995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521.5</v>
      </c>
      <c r="D389" s="36">
        <v>515.16666666666663</v>
      </c>
      <c r="E389" s="36">
        <v>506.33333333333326</v>
      </c>
      <c r="F389" s="36">
        <v>491.16666666666663</v>
      </c>
      <c r="G389" s="36">
        <v>482.33333333333326</v>
      </c>
      <c r="H389" s="36">
        <v>530.33333333333326</v>
      </c>
      <c r="I389" s="36">
        <v>539.16666666666652</v>
      </c>
      <c r="J389" s="36">
        <v>554.33333333333326</v>
      </c>
      <c r="K389" s="31">
        <v>524</v>
      </c>
      <c r="L389" s="31">
        <v>500</v>
      </c>
      <c r="M389" s="31">
        <v>129.96888000000001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650.20000000000005</v>
      </c>
      <c r="D390" s="36">
        <v>659.1</v>
      </c>
      <c r="E390" s="36">
        <v>637.70000000000005</v>
      </c>
      <c r="F390" s="36">
        <v>625.20000000000005</v>
      </c>
      <c r="G390" s="36">
        <v>603.80000000000007</v>
      </c>
      <c r="H390" s="36">
        <v>671.6</v>
      </c>
      <c r="I390" s="36">
        <v>692.99999999999989</v>
      </c>
      <c r="J390" s="36">
        <v>705.5</v>
      </c>
      <c r="K390" s="31">
        <v>680.5</v>
      </c>
      <c r="L390" s="31">
        <v>646.6</v>
      </c>
      <c r="M390" s="31">
        <v>2.1908300000000001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706.35</v>
      </c>
      <c r="D391" s="36">
        <v>711.06666666666661</v>
      </c>
      <c r="E391" s="36">
        <v>697.38333333333321</v>
      </c>
      <c r="F391" s="36">
        <v>688.41666666666663</v>
      </c>
      <c r="G391" s="36">
        <v>674.73333333333323</v>
      </c>
      <c r="H391" s="36">
        <v>720.03333333333319</v>
      </c>
      <c r="I391" s="36">
        <v>733.71666666666658</v>
      </c>
      <c r="J391" s="36">
        <v>742.68333333333317</v>
      </c>
      <c r="K391" s="31">
        <v>724.75</v>
      </c>
      <c r="L391" s="31">
        <v>702.1</v>
      </c>
      <c r="M391" s="31">
        <v>13.85934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1832.95</v>
      </c>
      <c r="D392" s="36">
        <v>1814.3166666666666</v>
      </c>
      <c r="E392" s="36">
        <v>1786.1333333333332</v>
      </c>
      <c r="F392" s="36">
        <v>1739.3166666666666</v>
      </c>
      <c r="G392" s="36">
        <v>1711.1333333333332</v>
      </c>
      <c r="H392" s="36">
        <v>1861.1333333333332</v>
      </c>
      <c r="I392" s="36">
        <v>1889.3166666666666</v>
      </c>
      <c r="J392" s="36">
        <v>1936.1333333333332</v>
      </c>
      <c r="K392" s="31">
        <v>1842.5</v>
      </c>
      <c r="L392" s="31">
        <v>1767.5</v>
      </c>
      <c r="M392" s="31">
        <v>5.4284100000000004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416.6</v>
      </c>
      <c r="D393" s="36">
        <v>417.88333333333338</v>
      </c>
      <c r="E393" s="36">
        <v>403.96666666666675</v>
      </c>
      <c r="F393" s="36">
        <v>391.33333333333337</v>
      </c>
      <c r="G393" s="36">
        <v>377.41666666666674</v>
      </c>
      <c r="H393" s="36">
        <v>430.51666666666677</v>
      </c>
      <c r="I393" s="36">
        <v>444.43333333333339</v>
      </c>
      <c r="J393" s="36">
        <v>457.06666666666678</v>
      </c>
      <c r="K393" s="31">
        <v>431.8</v>
      </c>
      <c r="L393" s="31">
        <v>405.25</v>
      </c>
      <c r="M393" s="31">
        <v>419.34345000000002</v>
      </c>
      <c r="N393" s="1"/>
      <c r="O393" s="1"/>
    </row>
    <row r="394" spans="1:15" ht="12.75" customHeight="1">
      <c r="A394" s="33">
        <v>384</v>
      </c>
      <c r="B394" s="53" t="s">
        <v>883</v>
      </c>
      <c r="C394" s="31">
        <v>494.95</v>
      </c>
      <c r="D394" s="36">
        <v>491.11666666666662</v>
      </c>
      <c r="E394" s="36">
        <v>469.23333333333323</v>
      </c>
      <c r="F394" s="36">
        <v>443.51666666666659</v>
      </c>
      <c r="G394" s="36">
        <v>421.63333333333321</v>
      </c>
      <c r="H394" s="36">
        <v>516.83333333333326</v>
      </c>
      <c r="I394" s="36">
        <v>538.71666666666658</v>
      </c>
      <c r="J394" s="36">
        <v>564.43333333333328</v>
      </c>
      <c r="K394" s="31">
        <v>513</v>
      </c>
      <c r="L394" s="31">
        <v>465.4</v>
      </c>
      <c r="M394" s="31">
        <v>236.16827000000001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1270.55</v>
      </c>
      <c r="D395" s="36">
        <v>1278.8333333333333</v>
      </c>
      <c r="E395" s="36">
        <v>1252.6666666666665</v>
      </c>
      <c r="F395" s="36">
        <v>1234.7833333333333</v>
      </c>
      <c r="G395" s="36">
        <v>1208.6166666666666</v>
      </c>
      <c r="H395" s="36">
        <v>1296.7166666666665</v>
      </c>
      <c r="I395" s="36">
        <v>1322.883333333333</v>
      </c>
      <c r="J395" s="36">
        <v>1340.7666666666664</v>
      </c>
      <c r="K395" s="31">
        <v>1305</v>
      </c>
      <c r="L395" s="31">
        <v>1260.95</v>
      </c>
      <c r="M395" s="31">
        <v>1.3907499999999999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286.39999999999998</v>
      </c>
      <c r="D396" s="36">
        <v>286.5</v>
      </c>
      <c r="E396" s="36">
        <v>284.35000000000002</v>
      </c>
      <c r="F396" s="36">
        <v>282.3</v>
      </c>
      <c r="G396" s="36">
        <v>280.15000000000003</v>
      </c>
      <c r="H396" s="36">
        <v>288.55</v>
      </c>
      <c r="I396" s="36">
        <v>290.7</v>
      </c>
      <c r="J396" s="36">
        <v>292.75</v>
      </c>
      <c r="K396" s="31">
        <v>288.64999999999998</v>
      </c>
      <c r="L396" s="31">
        <v>284.45</v>
      </c>
      <c r="M396" s="31">
        <v>3.0807199999999999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896.8</v>
      </c>
      <c r="D397" s="36">
        <v>916.56666666666661</v>
      </c>
      <c r="E397" s="36">
        <v>864.23333333333323</v>
      </c>
      <c r="F397" s="36">
        <v>831.66666666666663</v>
      </c>
      <c r="G397" s="36">
        <v>779.33333333333326</v>
      </c>
      <c r="H397" s="36">
        <v>949.13333333333321</v>
      </c>
      <c r="I397" s="36">
        <v>1001.4666666666667</v>
      </c>
      <c r="J397" s="36">
        <v>1034.0333333333333</v>
      </c>
      <c r="K397" s="31">
        <v>968.9</v>
      </c>
      <c r="L397" s="31">
        <v>884</v>
      </c>
      <c r="M397" s="31">
        <v>44.225630000000002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194.29</v>
      </c>
      <c r="D398" s="36">
        <v>196.78333333333333</v>
      </c>
      <c r="E398" s="36">
        <v>189.16666666666666</v>
      </c>
      <c r="F398" s="36">
        <v>184.04333333333332</v>
      </c>
      <c r="G398" s="36">
        <v>176.42666666666665</v>
      </c>
      <c r="H398" s="36">
        <v>201.90666666666667</v>
      </c>
      <c r="I398" s="36">
        <v>209.52333333333334</v>
      </c>
      <c r="J398" s="36">
        <v>214.64666666666668</v>
      </c>
      <c r="K398" s="31">
        <v>204.4</v>
      </c>
      <c r="L398" s="31">
        <v>191.66</v>
      </c>
      <c r="M398" s="31">
        <v>273.53892000000002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3678.95</v>
      </c>
      <c r="D399" s="36">
        <v>3640.1166666666668</v>
      </c>
      <c r="E399" s="36">
        <v>3541.1833333333334</v>
      </c>
      <c r="F399" s="36">
        <v>3403.4166666666665</v>
      </c>
      <c r="G399" s="36">
        <v>3304.4833333333331</v>
      </c>
      <c r="H399" s="36">
        <v>3777.8833333333337</v>
      </c>
      <c r="I399" s="36">
        <v>3876.8166666666671</v>
      </c>
      <c r="J399" s="36">
        <v>4014.5833333333339</v>
      </c>
      <c r="K399" s="31">
        <v>3739.05</v>
      </c>
      <c r="L399" s="31">
        <v>3502.35</v>
      </c>
      <c r="M399" s="31">
        <v>1.4533100000000001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84.93</v>
      </c>
      <c r="D400" s="36">
        <v>85.149999999999991</v>
      </c>
      <c r="E400" s="36">
        <v>80.299999999999983</v>
      </c>
      <c r="F400" s="36">
        <v>75.669999999999987</v>
      </c>
      <c r="G400" s="36">
        <v>70.819999999999979</v>
      </c>
      <c r="H400" s="36">
        <v>89.779999999999987</v>
      </c>
      <c r="I400" s="36">
        <v>94.629999999999981</v>
      </c>
      <c r="J400" s="36">
        <v>99.259999999999991</v>
      </c>
      <c r="K400" s="31">
        <v>90</v>
      </c>
      <c r="L400" s="31">
        <v>80.52</v>
      </c>
      <c r="M400" s="31">
        <v>469.40145999999999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2610.8000000000002</v>
      </c>
      <c r="D401" s="36">
        <v>2595.9666666666667</v>
      </c>
      <c r="E401" s="36">
        <v>2515.9333333333334</v>
      </c>
      <c r="F401" s="36">
        <v>2421.0666666666666</v>
      </c>
      <c r="G401" s="36">
        <v>2341.0333333333333</v>
      </c>
      <c r="H401" s="36">
        <v>2690.8333333333335</v>
      </c>
      <c r="I401" s="36">
        <v>2770.8666666666672</v>
      </c>
      <c r="J401" s="36">
        <v>2865.7333333333336</v>
      </c>
      <c r="K401" s="31">
        <v>2676</v>
      </c>
      <c r="L401" s="31">
        <v>2501.1</v>
      </c>
      <c r="M401" s="31">
        <v>7.9208400000000001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216.77</v>
      </c>
      <c r="D402" s="36">
        <v>215.92333333333332</v>
      </c>
      <c r="E402" s="36">
        <v>214.09666666666664</v>
      </c>
      <c r="F402" s="36">
        <v>211.42333333333332</v>
      </c>
      <c r="G402" s="36">
        <v>209.59666666666664</v>
      </c>
      <c r="H402" s="36">
        <v>218.59666666666664</v>
      </c>
      <c r="I402" s="36">
        <v>220.42333333333329</v>
      </c>
      <c r="J402" s="36">
        <v>223.09666666666664</v>
      </c>
      <c r="K402" s="31">
        <v>217.75</v>
      </c>
      <c r="L402" s="31">
        <v>213.25</v>
      </c>
      <c r="M402" s="31">
        <v>13.4816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2882.95</v>
      </c>
      <c r="D403" s="36">
        <v>2885.65</v>
      </c>
      <c r="E403" s="36">
        <v>2872.3</v>
      </c>
      <c r="F403" s="36">
        <v>2861.65</v>
      </c>
      <c r="G403" s="36">
        <v>2848.3</v>
      </c>
      <c r="H403" s="36">
        <v>2896.3</v>
      </c>
      <c r="I403" s="36">
        <v>2909.6499999999996</v>
      </c>
      <c r="J403" s="36">
        <v>2920.3</v>
      </c>
      <c r="K403" s="31">
        <v>2899</v>
      </c>
      <c r="L403" s="31">
        <v>2875</v>
      </c>
      <c r="M403" s="31">
        <v>44.391930000000002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105.68</v>
      </c>
      <c r="D404" s="36">
        <v>105.89999999999999</v>
      </c>
      <c r="E404" s="36">
        <v>105.02999999999999</v>
      </c>
      <c r="F404" s="36">
        <v>104.38</v>
      </c>
      <c r="G404" s="36">
        <v>103.50999999999999</v>
      </c>
      <c r="H404" s="36">
        <v>106.54999999999998</v>
      </c>
      <c r="I404" s="36">
        <v>107.41999999999999</v>
      </c>
      <c r="J404" s="36">
        <v>108.06999999999998</v>
      </c>
      <c r="K404" s="31">
        <v>106.77</v>
      </c>
      <c r="L404" s="31">
        <v>105.25</v>
      </c>
      <c r="M404" s="31">
        <v>13.358459999999999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1750.05</v>
      </c>
      <c r="D405" s="36">
        <v>1686.3333333333333</v>
      </c>
      <c r="E405" s="36">
        <v>1573.9666666666665</v>
      </c>
      <c r="F405" s="36">
        <v>1397.8833333333332</v>
      </c>
      <c r="G405" s="36">
        <v>1285.5166666666664</v>
      </c>
      <c r="H405" s="36">
        <v>1862.4166666666665</v>
      </c>
      <c r="I405" s="36">
        <v>1974.7833333333333</v>
      </c>
      <c r="J405" s="36">
        <v>2150.8666666666668</v>
      </c>
      <c r="K405" s="31">
        <v>1798.7</v>
      </c>
      <c r="L405" s="31">
        <v>1510.25</v>
      </c>
      <c r="M405" s="31">
        <v>46.09348</v>
      </c>
      <c r="N405" s="1"/>
      <c r="O405" s="1"/>
    </row>
    <row r="406" spans="1:15" ht="12.75" customHeight="1">
      <c r="A406" s="33">
        <v>396</v>
      </c>
      <c r="B406" s="53" t="s">
        <v>884</v>
      </c>
      <c r="C406" s="31">
        <v>85.62</v>
      </c>
      <c r="D406" s="36">
        <v>85.706666666666663</v>
      </c>
      <c r="E406" s="36">
        <v>83.913333333333327</v>
      </c>
      <c r="F406" s="36">
        <v>82.206666666666663</v>
      </c>
      <c r="G406" s="36">
        <v>80.413333333333327</v>
      </c>
      <c r="H406" s="36">
        <v>87.413333333333327</v>
      </c>
      <c r="I406" s="36">
        <v>89.206666666666649</v>
      </c>
      <c r="J406" s="36">
        <v>90.913333333333327</v>
      </c>
      <c r="K406" s="31">
        <v>87.5</v>
      </c>
      <c r="L406" s="31">
        <v>84</v>
      </c>
      <c r="M406" s="31">
        <v>16.003730000000001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729.95</v>
      </c>
      <c r="D407" s="36">
        <v>728</v>
      </c>
      <c r="E407" s="36">
        <v>723</v>
      </c>
      <c r="F407" s="36">
        <v>716.05</v>
      </c>
      <c r="G407" s="36">
        <v>711.05</v>
      </c>
      <c r="H407" s="36">
        <v>734.95</v>
      </c>
      <c r="I407" s="36">
        <v>739.95</v>
      </c>
      <c r="J407" s="36">
        <v>746.90000000000009</v>
      </c>
      <c r="K407" s="31">
        <v>733</v>
      </c>
      <c r="L407" s="31">
        <v>721.05</v>
      </c>
      <c r="M407" s="31">
        <v>10.9549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1452.75</v>
      </c>
      <c r="D408" s="36">
        <v>1454.7</v>
      </c>
      <c r="E408" s="36">
        <v>1445.25</v>
      </c>
      <c r="F408" s="36">
        <v>1437.75</v>
      </c>
      <c r="G408" s="36">
        <v>1428.3</v>
      </c>
      <c r="H408" s="36">
        <v>1462.2</v>
      </c>
      <c r="I408" s="36">
        <v>1471.6500000000003</v>
      </c>
      <c r="J408" s="36">
        <v>1479.15</v>
      </c>
      <c r="K408" s="31">
        <v>1464.15</v>
      </c>
      <c r="L408" s="31">
        <v>1447.2</v>
      </c>
      <c r="M408" s="31">
        <v>4.6094200000000001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131.19</v>
      </c>
      <c r="D409" s="36">
        <v>131.50333333333333</v>
      </c>
      <c r="E409" s="36">
        <v>130.40666666666667</v>
      </c>
      <c r="F409" s="36">
        <v>129.62333333333333</v>
      </c>
      <c r="G409" s="36">
        <v>128.52666666666667</v>
      </c>
      <c r="H409" s="36">
        <v>132.28666666666666</v>
      </c>
      <c r="I409" s="36">
        <v>133.38333333333335</v>
      </c>
      <c r="J409" s="36">
        <v>134.16666666666666</v>
      </c>
      <c r="K409" s="31">
        <v>132.6</v>
      </c>
      <c r="L409" s="31">
        <v>130.72</v>
      </c>
      <c r="M409" s="31">
        <v>66.113420000000005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6683</v>
      </c>
      <c r="D410" s="36">
        <v>6734.3833333333341</v>
      </c>
      <c r="E410" s="36">
        <v>6618.7166666666681</v>
      </c>
      <c r="F410" s="36">
        <v>6554.4333333333343</v>
      </c>
      <c r="G410" s="36">
        <v>6438.7666666666682</v>
      </c>
      <c r="H410" s="36">
        <v>6798.6666666666679</v>
      </c>
      <c r="I410" s="36">
        <v>6914.3333333333339</v>
      </c>
      <c r="J410" s="36">
        <v>6978.6166666666677</v>
      </c>
      <c r="K410" s="31">
        <v>6850.05</v>
      </c>
      <c r="L410" s="31">
        <v>6670.1</v>
      </c>
      <c r="M410" s="31">
        <v>0.33853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2420.25</v>
      </c>
      <c r="D411" s="36">
        <v>2430.7833333333333</v>
      </c>
      <c r="E411" s="36">
        <v>2401.5666666666666</v>
      </c>
      <c r="F411" s="36">
        <v>2382.8833333333332</v>
      </c>
      <c r="G411" s="36">
        <v>2353.6666666666665</v>
      </c>
      <c r="H411" s="36">
        <v>2449.4666666666667</v>
      </c>
      <c r="I411" s="36">
        <v>2478.6833333333329</v>
      </c>
      <c r="J411" s="36">
        <v>2497.3666666666668</v>
      </c>
      <c r="K411" s="31">
        <v>2460</v>
      </c>
      <c r="L411" s="31">
        <v>2412.1</v>
      </c>
      <c r="M411" s="31">
        <v>3.8485800000000001</v>
      </c>
      <c r="N411" s="1"/>
      <c r="O411" s="1"/>
    </row>
    <row r="412" spans="1:15" ht="12.75" customHeight="1">
      <c r="A412" s="33">
        <v>402</v>
      </c>
      <c r="B412" s="53" t="s">
        <v>834</v>
      </c>
      <c r="C412" s="31">
        <v>2071.6999999999998</v>
      </c>
      <c r="D412" s="36">
        <v>2094.5666666666666</v>
      </c>
      <c r="E412" s="36">
        <v>2042.6833333333334</v>
      </c>
      <c r="F412" s="36">
        <v>2013.666666666667</v>
      </c>
      <c r="G412" s="36">
        <v>1961.7833333333338</v>
      </c>
      <c r="H412" s="36">
        <v>2123.583333333333</v>
      </c>
      <c r="I412" s="36">
        <v>2175.4666666666662</v>
      </c>
      <c r="J412" s="36">
        <v>2204.4833333333327</v>
      </c>
      <c r="K412" s="31">
        <v>2146.4499999999998</v>
      </c>
      <c r="L412" s="31">
        <v>2065.5500000000002</v>
      </c>
      <c r="M412" s="31">
        <v>0.44985000000000003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188.28</v>
      </c>
      <c r="D413" s="36">
        <v>187.03333333333333</v>
      </c>
      <c r="E413" s="36">
        <v>183.96666666666667</v>
      </c>
      <c r="F413" s="36">
        <v>179.65333333333334</v>
      </c>
      <c r="G413" s="36">
        <v>176.58666666666667</v>
      </c>
      <c r="H413" s="36">
        <v>191.34666666666666</v>
      </c>
      <c r="I413" s="36">
        <v>194.41333333333333</v>
      </c>
      <c r="J413" s="36">
        <v>198.72666666666666</v>
      </c>
      <c r="K413" s="31">
        <v>190.1</v>
      </c>
      <c r="L413" s="31">
        <v>182.72</v>
      </c>
      <c r="M413" s="31">
        <v>239.11135999999999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6799.8</v>
      </c>
      <c r="D414" s="36">
        <v>6828.2666666666664</v>
      </c>
      <c r="E414" s="36">
        <v>6696.5333333333328</v>
      </c>
      <c r="F414" s="36">
        <v>6593.2666666666664</v>
      </c>
      <c r="G414" s="36">
        <v>6461.5333333333328</v>
      </c>
      <c r="H414" s="36">
        <v>6931.5333333333328</v>
      </c>
      <c r="I414" s="36">
        <v>7063.2666666666664</v>
      </c>
      <c r="J414" s="36">
        <v>7166.5333333333328</v>
      </c>
      <c r="K414" s="31">
        <v>6960</v>
      </c>
      <c r="L414" s="31">
        <v>6725</v>
      </c>
      <c r="M414" s="31">
        <v>0.13066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1584.35</v>
      </c>
      <c r="D415" s="36">
        <v>1585.3333333333333</v>
      </c>
      <c r="E415" s="36">
        <v>1566.0666666666666</v>
      </c>
      <c r="F415" s="36">
        <v>1547.7833333333333</v>
      </c>
      <c r="G415" s="36">
        <v>1528.5166666666667</v>
      </c>
      <c r="H415" s="36">
        <v>1603.6166666666666</v>
      </c>
      <c r="I415" s="36">
        <v>1622.8833333333334</v>
      </c>
      <c r="J415" s="36">
        <v>1641.1666666666665</v>
      </c>
      <c r="K415" s="31">
        <v>1604.6</v>
      </c>
      <c r="L415" s="31">
        <v>1567.05</v>
      </c>
      <c r="M415" s="31">
        <v>1.6773800000000001</v>
      </c>
      <c r="N415" s="1"/>
      <c r="O415" s="1"/>
    </row>
    <row r="416" spans="1:15" ht="12.75" customHeight="1">
      <c r="A416" s="33">
        <v>406</v>
      </c>
      <c r="B416" s="53" t="s">
        <v>835</v>
      </c>
      <c r="C416" s="31">
        <v>543.54999999999995</v>
      </c>
      <c r="D416" s="36">
        <v>547.63333333333333</v>
      </c>
      <c r="E416" s="36">
        <v>536.01666666666665</v>
      </c>
      <c r="F416" s="36">
        <v>528.48333333333335</v>
      </c>
      <c r="G416" s="36">
        <v>516.86666666666667</v>
      </c>
      <c r="H416" s="36">
        <v>555.16666666666663</v>
      </c>
      <c r="I416" s="36">
        <v>566.78333333333319</v>
      </c>
      <c r="J416" s="36">
        <v>574.31666666666661</v>
      </c>
      <c r="K416" s="31">
        <v>559.25</v>
      </c>
      <c r="L416" s="31">
        <v>540.1</v>
      </c>
      <c r="M416" s="31">
        <v>2.0517400000000001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4652.95</v>
      </c>
      <c r="D417" s="36">
        <v>4692.1166666666668</v>
      </c>
      <c r="E417" s="36">
        <v>4585.2333333333336</v>
      </c>
      <c r="F417" s="36">
        <v>4517.5166666666664</v>
      </c>
      <c r="G417" s="36">
        <v>4410.6333333333332</v>
      </c>
      <c r="H417" s="36">
        <v>4759.8333333333339</v>
      </c>
      <c r="I417" s="36">
        <v>4866.7166666666672</v>
      </c>
      <c r="J417" s="36">
        <v>4934.4333333333343</v>
      </c>
      <c r="K417" s="31">
        <v>4799</v>
      </c>
      <c r="L417" s="31">
        <v>4624.3999999999996</v>
      </c>
      <c r="M417" s="31">
        <v>0.88546000000000002</v>
      </c>
      <c r="N417" s="1"/>
      <c r="O417" s="1"/>
    </row>
    <row r="418" spans="1:15" ht="12.75" customHeight="1">
      <c r="A418" s="33">
        <v>408</v>
      </c>
      <c r="B418" s="53" t="s">
        <v>885</v>
      </c>
      <c r="C418" s="31">
        <v>886.85</v>
      </c>
      <c r="D418" s="36">
        <v>892.85</v>
      </c>
      <c r="E418" s="36">
        <v>875</v>
      </c>
      <c r="F418" s="36">
        <v>863.15</v>
      </c>
      <c r="G418" s="36">
        <v>845.3</v>
      </c>
      <c r="H418" s="36">
        <v>904.7</v>
      </c>
      <c r="I418" s="36">
        <v>922.55000000000018</v>
      </c>
      <c r="J418" s="36">
        <v>934.40000000000009</v>
      </c>
      <c r="K418" s="31">
        <v>910.7</v>
      </c>
      <c r="L418" s="31">
        <v>881</v>
      </c>
      <c r="M418" s="31">
        <v>1.35951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27318.799999999999</v>
      </c>
      <c r="D419" s="36">
        <v>27315.966666666664</v>
      </c>
      <c r="E419" s="36">
        <v>27089.083333333328</v>
      </c>
      <c r="F419" s="36">
        <v>26859.366666666665</v>
      </c>
      <c r="G419" s="36">
        <v>26632.48333333333</v>
      </c>
      <c r="H419" s="36">
        <v>27545.683333333327</v>
      </c>
      <c r="I419" s="36">
        <v>27772.566666666666</v>
      </c>
      <c r="J419" s="36">
        <v>28002.283333333326</v>
      </c>
      <c r="K419" s="31">
        <v>27542.85</v>
      </c>
      <c r="L419" s="31">
        <v>27086.25</v>
      </c>
      <c r="M419" s="31">
        <v>0.34949000000000002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50.02</v>
      </c>
      <c r="D420" s="36">
        <v>50.436666666666667</v>
      </c>
      <c r="E420" s="36">
        <v>49.123333333333335</v>
      </c>
      <c r="F420" s="36">
        <v>48.226666666666667</v>
      </c>
      <c r="G420" s="36">
        <v>46.913333333333334</v>
      </c>
      <c r="H420" s="36">
        <v>51.333333333333336</v>
      </c>
      <c r="I420" s="36">
        <v>52.646666666666668</v>
      </c>
      <c r="J420" s="36">
        <v>53.543333333333337</v>
      </c>
      <c r="K420" s="31">
        <v>51.75</v>
      </c>
      <c r="L420" s="31">
        <v>49.54</v>
      </c>
      <c r="M420" s="31">
        <v>280.36603000000002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2882.25</v>
      </c>
      <c r="D421" s="36">
        <v>2850.7000000000003</v>
      </c>
      <c r="E421" s="36">
        <v>2811.4000000000005</v>
      </c>
      <c r="F421" s="36">
        <v>2740.55</v>
      </c>
      <c r="G421" s="36">
        <v>2701.2500000000005</v>
      </c>
      <c r="H421" s="36">
        <v>2921.5500000000006</v>
      </c>
      <c r="I421" s="36">
        <v>2960.8500000000008</v>
      </c>
      <c r="J421" s="36">
        <v>3031.7000000000007</v>
      </c>
      <c r="K421" s="31">
        <v>2890</v>
      </c>
      <c r="L421" s="31">
        <v>2779.85</v>
      </c>
      <c r="M421" s="31">
        <v>10.735709999999999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653.79999999999995</v>
      </c>
      <c r="D422" s="36">
        <v>651.61666666666667</v>
      </c>
      <c r="E422" s="36">
        <v>645.23333333333335</v>
      </c>
      <c r="F422" s="36">
        <v>636.66666666666663</v>
      </c>
      <c r="G422" s="36">
        <v>630.2833333333333</v>
      </c>
      <c r="H422" s="36">
        <v>660.18333333333339</v>
      </c>
      <c r="I422" s="36">
        <v>666.56666666666683</v>
      </c>
      <c r="J422" s="36">
        <v>675.13333333333344</v>
      </c>
      <c r="K422" s="31">
        <v>658</v>
      </c>
      <c r="L422" s="31">
        <v>643.04999999999995</v>
      </c>
      <c r="M422" s="31">
        <v>3.39636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7593.95</v>
      </c>
      <c r="D423" s="36">
        <v>7529.3666666666659</v>
      </c>
      <c r="E423" s="36">
        <v>7416.2833333333319</v>
      </c>
      <c r="F423" s="36">
        <v>7238.6166666666659</v>
      </c>
      <c r="G423" s="36">
        <v>7125.5333333333319</v>
      </c>
      <c r="H423" s="36">
        <v>7707.0333333333319</v>
      </c>
      <c r="I423" s="36">
        <v>7820.1166666666659</v>
      </c>
      <c r="J423" s="36">
        <v>7997.7833333333319</v>
      </c>
      <c r="K423" s="31">
        <v>7642.45</v>
      </c>
      <c r="L423" s="31">
        <v>7351.7</v>
      </c>
      <c r="M423" s="31">
        <v>3.0598900000000002</v>
      </c>
      <c r="N423" s="1"/>
      <c r="O423" s="1"/>
    </row>
    <row r="424" spans="1:15" ht="12.75" customHeight="1">
      <c r="A424" s="33">
        <v>414</v>
      </c>
      <c r="B424" s="53" t="s">
        <v>886</v>
      </c>
      <c r="C424" s="31">
        <v>1409.65</v>
      </c>
      <c r="D424" s="36">
        <v>1399.3333333333333</v>
      </c>
      <c r="E424" s="36">
        <v>1381.5666666666666</v>
      </c>
      <c r="F424" s="36">
        <v>1353.4833333333333</v>
      </c>
      <c r="G424" s="36">
        <v>1335.7166666666667</v>
      </c>
      <c r="H424" s="36">
        <v>1427.4166666666665</v>
      </c>
      <c r="I424" s="36">
        <v>1445.1833333333334</v>
      </c>
      <c r="J424" s="36">
        <v>1473.2666666666664</v>
      </c>
      <c r="K424" s="31">
        <v>1417.1</v>
      </c>
      <c r="L424" s="31">
        <v>1371.25</v>
      </c>
      <c r="M424" s="31">
        <v>5.6265000000000001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1993.5</v>
      </c>
      <c r="D425" s="36">
        <v>2006.1166666666668</v>
      </c>
      <c r="E425" s="36">
        <v>1948.7333333333336</v>
      </c>
      <c r="F425" s="36">
        <v>1903.9666666666667</v>
      </c>
      <c r="G425" s="36">
        <v>1846.5833333333335</v>
      </c>
      <c r="H425" s="36">
        <v>2050.8833333333337</v>
      </c>
      <c r="I425" s="36">
        <v>2108.2666666666669</v>
      </c>
      <c r="J425" s="36">
        <v>2153.0333333333338</v>
      </c>
      <c r="K425" s="31">
        <v>2063.5</v>
      </c>
      <c r="L425" s="31">
        <v>1961.35</v>
      </c>
      <c r="M425" s="31">
        <v>1.6244000000000001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10001.200000000001</v>
      </c>
      <c r="D426" s="36">
        <v>9976.1333333333332</v>
      </c>
      <c r="E426" s="36">
        <v>9863.5666666666657</v>
      </c>
      <c r="F426" s="36">
        <v>9725.9333333333325</v>
      </c>
      <c r="G426" s="36">
        <v>9613.366666666665</v>
      </c>
      <c r="H426" s="36">
        <v>10113.766666666666</v>
      </c>
      <c r="I426" s="36">
        <v>10226.333333333336</v>
      </c>
      <c r="J426" s="36">
        <v>10363.966666666667</v>
      </c>
      <c r="K426" s="31">
        <v>10088.700000000001</v>
      </c>
      <c r="L426" s="31">
        <v>9838.5</v>
      </c>
      <c r="M426" s="31">
        <v>0.73933000000000004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637.54999999999995</v>
      </c>
      <c r="D427" s="36">
        <v>634.51666666666654</v>
      </c>
      <c r="E427" s="36">
        <v>628.1333333333331</v>
      </c>
      <c r="F427" s="36">
        <v>618.71666666666658</v>
      </c>
      <c r="G427" s="36">
        <v>612.33333333333314</v>
      </c>
      <c r="H427" s="36">
        <v>643.93333333333305</v>
      </c>
      <c r="I427" s="36">
        <v>650.31666666666649</v>
      </c>
      <c r="J427" s="36">
        <v>659.73333333333301</v>
      </c>
      <c r="K427" s="31">
        <v>640.9</v>
      </c>
      <c r="L427" s="31">
        <v>625.1</v>
      </c>
      <c r="M427" s="31">
        <v>6.1690199999999997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588.35</v>
      </c>
      <c r="D428" s="36">
        <v>590.65</v>
      </c>
      <c r="E428" s="36">
        <v>576.4</v>
      </c>
      <c r="F428" s="36">
        <v>564.45000000000005</v>
      </c>
      <c r="G428" s="36">
        <v>550.20000000000005</v>
      </c>
      <c r="H428" s="36">
        <v>602.59999999999991</v>
      </c>
      <c r="I428" s="36">
        <v>616.84999999999991</v>
      </c>
      <c r="J428" s="36">
        <v>628.79999999999984</v>
      </c>
      <c r="K428" s="31">
        <v>604.9</v>
      </c>
      <c r="L428" s="31">
        <v>578.70000000000005</v>
      </c>
      <c r="M428" s="31">
        <v>8.9097000000000008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520.65</v>
      </c>
      <c r="D429" s="36">
        <v>522.53333333333342</v>
      </c>
      <c r="E429" s="36">
        <v>517.31666666666683</v>
      </c>
      <c r="F429" s="36">
        <v>513.98333333333346</v>
      </c>
      <c r="G429" s="36">
        <v>508.76666666666688</v>
      </c>
      <c r="H429" s="36">
        <v>525.86666666666679</v>
      </c>
      <c r="I429" s="36">
        <v>531.08333333333326</v>
      </c>
      <c r="J429" s="36">
        <v>534.41666666666674</v>
      </c>
      <c r="K429" s="31">
        <v>527.75</v>
      </c>
      <c r="L429" s="31">
        <v>519.20000000000005</v>
      </c>
      <c r="M429" s="31">
        <v>10.11811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832.7</v>
      </c>
      <c r="D430" s="36">
        <v>829.91666666666663</v>
      </c>
      <c r="E430" s="36">
        <v>823.83333333333326</v>
      </c>
      <c r="F430" s="36">
        <v>814.96666666666658</v>
      </c>
      <c r="G430" s="36">
        <v>808.88333333333321</v>
      </c>
      <c r="H430" s="36">
        <v>838.7833333333333</v>
      </c>
      <c r="I430" s="36">
        <v>844.86666666666656</v>
      </c>
      <c r="J430" s="36">
        <v>853.73333333333335</v>
      </c>
      <c r="K430" s="31">
        <v>836</v>
      </c>
      <c r="L430" s="31">
        <v>821.05</v>
      </c>
      <c r="M430" s="31">
        <v>127.15254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149.85</v>
      </c>
      <c r="D431" s="36">
        <v>150.41999999999999</v>
      </c>
      <c r="E431" s="36">
        <v>147.92999999999998</v>
      </c>
      <c r="F431" s="36">
        <v>146.01</v>
      </c>
      <c r="G431" s="36">
        <v>143.51999999999998</v>
      </c>
      <c r="H431" s="36">
        <v>152.33999999999997</v>
      </c>
      <c r="I431" s="36">
        <v>154.82999999999998</v>
      </c>
      <c r="J431" s="36">
        <v>156.74999999999997</v>
      </c>
      <c r="K431" s="31">
        <v>152.91</v>
      </c>
      <c r="L431" s="31">
        <v>148.5</v>
      </c>
      <c r="M431" s="31">
        <v>408.74885999999998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743.6</v>
      </c>
      <c r="D432" s="36">
        <v>743.88333333333333</v>
      </c>
      <c r="E432" s="36">
        <v>735.86666666666667</v>
      </c>
      <c r="F432" s="36">
        <v>728.13333333333333</v>
      </c>
      <c r="G432" s="36">
        <v>720.11666666666667</v>
      </c>
      <c r="H432" s="36">
        <v>751.61666666666667</v>
      </c>
      <c r="I432" s="36">
        <v>759.63333333333333</v>
      </c>
      <c r="J432" s="36">
        <v>767.36666666666667</v>
      </c>
      <c r="K432" s="31">
        <v>751.9</v>
      </c>
      <c r="L432" s="31">
        <v>736.15</v>
      </c>
      <c r="M432" s="31">
        <v>4.59877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141.94999999999999</v>
      </c>
      <c r="D433" s="36">
        <v>141.75666666666666</v>
      </c>
      <c r="E433" s="36">
        <v>138.21333333333331</v>
      </c>
      <c r="F433" s="36">
        <v>134.47666666666666</v>
      </c>
      <c r="G433" s="36">
        <v>130.93333333333331</v>
      </c>
      <c r="H433" s="36">
        <v>145.49333333333331</v>
      </c>
      <c r="I433" s="36">
        <v>149.03666666666666</v>
      </c>
      <c r="J433" s="36">
        <v>152.77333333333331</v>
      </c>
      <c r="K433" s="31">
        <v>145.30000000000001</v>
      </c>
      <c r="L433" s="31">
        <v>138.02000000000001</v>
      </c>
      <c r="M433" s="31">
        <v>70.752750000000006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488.5</v>
      </c>
      <c r="D434" s="36">
        <v>489.08333333333331</v>
      </c>
      <c r="E434" s="36">
        <v>480.61666666666662</v>
      </c>
      <c r="F434" s="36">
        <v>472.73333333333329</v>
      </c>
      <c r="G434" s="36">
        <v>464.26666666666659</v>
      </c>
      <c r="H434" s="36">
        <v>496.96666666666664</v>
      </c>
      <c r="I434" s="36">
        <v>505.43333333333334</v>
      </c>
      <c r="J434" s="36">
        <v>513.31666666666661</v>
      </c>
      <c r="K434" s="31">
        <v>497.55</v>
      </c>
      <c r="L434" s="31">
        <v>481.2</v>
      </c>
      <c r="M434" s="31">
        <v>4.3696400000000004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240.94</v>
      </c>
      <c r="D435" s="36">
        <v>238.82000000000002</v>
      </c>
      <c r="E435" s="36">
        <v>235.64000000000004</v>
      </c>
      <c r="F435" s="36">
        <v>230.34000000000003</v>
      </c>
      <c r="G435" s="36">
        <v>227.16000000000005</v>
      </c>
      <c r="H435" s="36">
        <v>244.12000000000003</v>
      </c>
      <c r="I435" s="36">
        <v>247.30000000000004</v>
      </c>
      <c r="J435" s="36">
        <v>252.60000000000002</v>
      </c>
      <c r="K435" s="31">
        <v>242</v>
      </c>
      <c r="L435" s="31">
        <v>233.52</v>
      </c>
      <c r="M435" s="31">
        <v>7.5480799999999997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1494.5</v>
      </c>
      <c r="D436" s="36">
        <v>1490.8166666666666</v>
      </c>
      <c r="E436" s="36">
        <v>1478.7333333333331</v>
      </c>
      <c r="F436" s="36">
        <v>1462.9666666666665</v>
      </c>
      <c r="G436" s="36">
        <v>1450.883333333333</v>
      </c>
      <c r="H436" s="36">
        <v>1506.5833333333333</v>
      </c>
      <c r="I436" s="36">
        <v>1518.6666666666667</v>
      </c>
      <c r="J436" s="36">
        <v>1534.4333333333334</v>
      </c>
      <c r="K436" s="31">
        <v>1502.9</v>
      </c>
      <c r="L436" s="31">
        <v>1475.05</v>
      </c>
      <c r="M436" s="31">
        <v>37.26155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755.9</v>
      </c>
      <c r="D437" s="36">
        <v>761.1</v>
      </c>
      <c r="E437" s="36">
        <v>745.2</v>
      </c>
      <c r="F437" s="36">
        <v>734.5</v>
      </c>
      <c r="G437" s="36">
        <v>718.6</v>
      </c>
      <c r="H437" s="36">
        <v>771.80000000000007</v>
      </c>
      <c r="I437" s="36">
        <v>787.69999999999993</v>
      </c>
      <c r="J437" s="36">
        <v>798.40000000000009</v>
      </c>
      <c r="K437" s="31">
        <v>777</v>
      </c>
      <c r="L437" s="31">
        <v>750.4</v>
      </c>
      <c r="M437" s="31">
        <v>14.31415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4753.6499999999996</v>
      </c>
      <c r="D438" s="36">
        <v>4754.2666666666664</v>
      </c>
      <c r="E438" s="36">
        <v>4688.833333333333</v>
      </c>
      <c r="F438" s="36">
        <v>4624.0166666666664</v>
      </c>
      <c r="G438" s="36">
        <v>4558.583333333333</v>
      </c>
      <c r="H438" s="36">
        <v>4819.083333333333</v>
      </c>
      <c r="I438" s="36">
        <v>4884.5166666666673</v>
      </c>
      <c r="J438" s="36">
        <v>4949.333333333333</v>
      </c>
      <c r="K438" s="31">
        <v>4819.7</v>
      </c>
      <c r="L438" s="31">
        <v>4689.45</v>
      </c>
      <c r="M438" s="31">
        <v>0.89732999999999996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1329.85</v>
      </c>
      <c r="D439" s="36">
        <v>1327.4833333333333</v>
      </c>
      <c r="E439" s="36">
        <v>1296.0666666666666</v>
      </c>
      <c r="F439" s="36">
        <v>1262.2833333333333</v>
      </c>
      <c r="G439" s="36">
        <v>1230.8666666666666</v>
      </c>
      <c r="H439" s="36">
        <v>1361.2666666666667</v>
      </c>
      <c r="I439" s="36">
        <v>1392.6833333333332</v>
      </c>
      <c r="J439" s="36">
        <v>1426.4666666666667</v>
      </c>
      <c r="K439" s="31">
        <v>1358.9</v>
      </c>
      <c r="L439" s="31">
        <v>1293.7</v>
      </c>
      <c r="M439" s="31">
        <v>2.6742599999999999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606.4</v>
      </c>
      <c r="D440" s="36">
        <v>603.51666666666665</v>
      </c>
      <c r="E440" s="36">
        <v>593.63333333333333</v>
      </c>
      <c r="F440" s="36">
        <v>580.86666666666667</v>
      </c>
      <c r="G440" s="36">
        <v>570.98333333333335</v>
      </c>
      <c r="H440" s="36">
        <v>616.2833333333333</v>
      </c>
      <c r="I440" s="36">
        <v>626.16666666666652</v>
      </c>
      <c r="J440" s="36">
        <v>638.93333333333328</v>
      </c>
      <c r="K440" s="31">
        <v>613.4</v>
      </c>
      <c r="L440" s="31">
        <v>590.75</v>
      </c>
      <c r="M440" s="31">
        <v>4.9903700000000004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5958.05</v>
      </c>
      <c r="D441" s="36">
        <v>5934.2666666666664</v>
      </c>
      <c r="E441" s="36">
        <v>5848.0333333333328</v>
      </c>
      <c r="F441" s="36">
        <v>5738.0166666666664</v>
      </c>
      <c r="G441" s="36">
        <v>5651.7833333333328</v>
      </c>
      <c r="H441" s="36">
        <v>6044.2833333333328</v>
      </c>
      <c r="I441" s="36">
        <v>6130.5166666666664</v>
      </c>
      <c r="J441" s="36">
        <v>6240.5333333333328</v>
      </c>
      <c r="K441" s="31">
        <v>6020.5</v>
      </c>
      <c r="L441" s="31">
        <v>5824.25</v>
      </c>
      <c r="M441" s="31">
        <v>1.5515000000000001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699.3</v>
      </c>
      <c r="D442" s="36">
        <v>704.7833333333333</v>
      </c>
      <c r="E442" s="36">
        <v>690.56666666666661</v>
      </c>
      <c r="F442" s="36">
        <v>681.83333333333326</v>
      </c>
      <c r="G442" s="36">
        <v>667.61666666666656</v>
      </c>
      <c r="H442" s="36">
        <v>713.51666666666665</v>
      </c>
      <c r="I442" s="36">
        <v>727.73333333333335</v>
      </c>
      <c r="J442" s="36">
        <v>736.4666666666667</v>
      </c>
      <c r="K442" s="31">
        <v>719</v>
      </c>
      <c r="L442" s="31">
        <v>696.05</v>
      </c>
      <c r="M442" s="31">
        <v>2.18432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54.7</v>
      </c>
      <c r="D443" s="36">
        <v>54.85</v>
      </c>
      <c r="E443" s="36">
        <v>54</v>
      </c>
      <c r="F443" s="36">
        <v>53.3</v>
      </c>
      <c r="G443" s="36">
        <v>52.449999999999996</v>
      </c>
      <c r="H443" s="36">
        <v>55.550000000000004</v>
      </c>
      <c r="I443" s="36">
        <v>56.400000000000013</v>
      </c>
      <c r="J443" s="36">
        <v>57.100000000000009</v>
      </c>
      <c r="K443" s="31">
        <v>55.7</v>
      </c>
      <c r="L443" s="31">
        <v>54.15</v>
      </c>
      <c r="M443" s="31">
        <v>1494.1980900000001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624.75</v>
      </c>
      <c r="D444" s="36">
        <v>627.9666666666667</v>
      </c>
      <c r="E444" s="36">
        <v>620.78333333333342</v>
      </c>
      <c r="F444" s="36">
        <v>616.81666666666672</v>
      </c>
      <c r="G444" s="36">
        <v>609.63333333333344</v>
      </c>
      <c r="H444" s="36">
        <v>631.93333333333339</v>
      </c>
      <c r="I444" s="36">
        <v>639.11666666666679</v>
      </c>
      <c r="J444" s="36">
        <v>643.08333333333337</v>
      </c>
      <c r="K444" s="31">
        <v>635.15</v>
      </c>
      <c r="L444" s="31">
        <v>624</v>
      </c>
      <c r="M444" s="31">
        <v>27.922039999999999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707.05</v>
      </c>
      <c r="D445" s="36">
        <v>707.13333333333333</v>
      </c>
      <c r="E445" s="36">
        <v>703.01666666666665</v>
      </c>
      <c r="F445" s="36">
        <v>698.98333333333335</v>
      </c>
      <c r="G445" s="36">
        <v>694.86666666666667</v>
      </c>
      <c r="H445" s="36">
        <v>711.16666666666663</v>
      </c>
      <c r="I445" s="36">
        <v>715.28333333333319</v>
      </c>
      <c r="J445" s="36">
        <v>719.31666666666661</v>
      </c>
      <c r="K445" s="31">
        <v>711.25</v>
      </c>
      <c r="L445" s="31">
        <v>703.1</v>
      </c>
      <c r="M445" s="31">
        <v>2.6131700000000002</v>
      </c>
      <c r="N445" s="1"/>
      <c r="O445" s="1"/>
    </row>
    <row r="446" spans="1:15" ht="12.75" customHeight="1">
      <c r="A446" s="33">
        <v>436</v>
      </c>
      <c r="B446" s="53" t="s">
        <v>836</v>
      </c>
      <c r="C446" s="31">
        <v>499.8</v>
      </c>
      <c r="D446" s="36">
        <v>502.86666666666662</v>
      </c>
      <c r="E446" s="36">
        <v>493.43333333333328</v>
      </c>
      <c r="F446" s="36">
        <v>487.06666666666666</v>
      </c>
      <c r="G446" s="36">
        <v>477.63333333333333</v>
      </c>
      <c r="H446" s="36">
        <v>509.23333333333323</v>
      </c>
      <c r="I446" s="36">
        <v>518.66666666666652</v>
      </c>
      <c r="J446" s="36">
        <v>525.03333333333319</v>
      </c>
      <c r="K446" s="31">
        <v>512.29999999999995</v>
      </c>
      <c r="L446" s="31">
        <v>496.5</v>
      </c>
      <c r="M446" s="31">
        <v>13.974489999999999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42.66</v>
      </c>
      <c r="D447" s="36">
        <v>42.91</v>
      </c>
      <c r="E447" s="36">
        <v>42.239999999999995</v>
      </c>
      <c r="F447" s="36">
        <v>41.82</v>
      </c>
      <c r="G447" s="36">
        <v>41.15</v>
      </c>
      <c r="H447" s="36">
        <v>43.329999999999991</v>
      </c>
      <c r="I447" s="36">
        <v>43.999999999999993</v>
      </c>
      <c r="J447" s="36">
        <v>44.419999999999987</v>
      </c>
      <c r="K447" s="31">
        <v>43.58</v>
      </c>
      <c r="L447" s="31">
        <v>42.49</v>
      </c>
      <c r="M447" s="31">
        <v>74.930800000000005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2439.6999999999998</v>
      </c>
      <c r="D448" s="36">
        <v>2443.25</v>
      </c>
      <c r="E448" s="36">
        <v>2423.5</v>
      </c>
      <c r="F448" s="36">
        <v>2407.3000000000002</v>
      </c>
      <c r="G448" s="36">
        <v>2387.5500000000002</v>
      </c>
      <c r="H448" s="36">
        <v>2459.4499999999998</v>
      </c>
      <c r="I448" s="36">
        <v>2479.1999999999998</v>
      </c>
      <c r="J448" s="36">
        <v>2495.3999999999996</v>
      </c>
      <c r="K448" s="31">
        <v>2463</v>
      </c>
      <c r="L448" s="31">
        <v>2427.0500000000002</v>
      </c>
      <c r="M448" s="31">
        <v>8.3861100000000004</v>
      </c>
      <c r="N448" s="1"/>
      <c r="O448" s="1"/>
    </row>
    <row r="449" spans="1:15" ht="12.75" customHeight="1">
      <c r="A449" s="33">
        <v>439</v>
      </c>
      <c r="B449" s="53" t="s">
        <v>887</v>
      </c>
      <c r="C449" s="31">
        <v>181.49</v>
      </c>
      <c r="D449" s="36">
        <v>181.73000000000002</v>
      </c>
      <c r="E449" s="36">
        <v>179.46000000000004</v>
      </c>
      <c r="F449" s="36">
        <v>177.43</v>
      </c>
      <c r="G449" s="36">
        <v>175.16000000000003</v>
      </c>
      <c r="H449" s="36">
        <v>183.76000000000005</v>
      </c>
      <c r="I449" s="36">
        <v>186.03000000000003</v>
      </c>
      <c r="J449" s="36">
        <v>188.06000000000006</v>
      </c>
      <c r="K449" s="31">
        <v>184</v>
      </c>
      <c r="L449" s="31">
        <v>179.7</v>
      </c>
      <c r="M449" s="31">
        <v>10.33588</v>
      </c>
      <c r="N449" s="1"/>
      <c r="O449" s="1"/>
    </row>
    <row r="450" spans="1:15" ht="12.75" customHeight="1">
      <c r="A450" s="33">
        <v>440</v>
      </c>
      <c r="B450" s="53" t="s">
        <v>888</v>
      </c>
      <c r="C450" s="31">
        <v>480.55</v>
      </c>
      <c r="D450" s="36">
        <v>481.81666666666661</v>
      </c>
      <c r="E450" s="36">
        <v>478.13333333333321</v>
      </c>
      <c r="F450" s="36">
        <v>475.71666666666658</v>
      </c>
      <c r="G450" s="36">
        <v>472.03333333333319</v>
      </c>
      <c r="H450" s="36">
        <v>484.23333333333323</v>
      </c>
      <c r="I450" s="36">
        <v>487.91666666666663</v>
      </c>
      <c r="J450" s="36">
        <v>490.33333333333326</v>
      </c>
      <c r="K450" s="31">
        <v>485.5</v>
      </c>
      <c r="L450" s="31">
        <v>479.4</v>
      </c>
      <c r="M450" s="31">
        <v>0.61638000000000004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948.05</v>
      </c>
      <c r="D451" s="36">
        <v>947.61666666666667</v>
      </c>
      <c r="E451" s="36">
        <v>932.98333333333335</v>
      </c>
      <c r="F451" s="36">
        <v>917.91666666666663</v>
      </c>
      <c r="G451" s="36">
        <v>903.2833333333333</v>
      </c>
      <c r="H451" s="36">
        <v>962.68333333333339</v>
      </c>
      <c r="I451" s="36">
        <v>977.31666666666683</v>
      </c>
      <c r="J451" s="36">
        <v>992.38333333333344</v>
      </c>
      <c r="K451" s="31">
        <v>962.25</v>
      </c>
      <c r="L451" s="31">
        <v>932.55</v>
      </c>
      <c r="M451" s="31">
        <v>3.5591599999999999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1103.45</v>
      </c>
      <c r="D452" s="36">
        <v>1107.05</v>
      </c>
      <c r="E452" s="36">
        <v>1088.8</v>
      </c>
      <c r="F452" s="36">
        <v>1074.1500000000001</v>
      </c>
      <c r="G452" s="36">
        <v>1055.9000000000001</v>
      </c>
      <c r="H452" s="36">
        <v>1121.6999999999998</v>
      </c>
      <c r="I452" s="36">
        <v>1139.9499999999998</v>
      </c>
      <c r="J452" s="36">
        <v>1154.5999999999997</v>
      </c>
      <c r="K452" s="31">
        <v>1125.3</v>
      </c>
      <c r="L452" s="31">
        <v>1092.4000000000001</v>
      </c>
      <c r="M452" s="31">
        <v>16.406649999999999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1849.35</v>
      </c>
      <c r="D453" s="36">
        <v>1844.9333333333334</v>
      </c>
      <c r="E453" s="36">
        <v>1833.4666666666667</v>
      </c>
      <c r="F453" s="36">
        <v>1817.5833333333333</v>
      </c>
      <c r="G453" s="36">
        <v>1806.1166666666666</v>
      </c>
      <c r="H453" s="36">
        <v>1860.8166666666668</v>
      </c>
      <c r="I453" s="36">
        <v>1872.2833333333335</v>
      </c>
      <c r="J453" s="36">
        <v>1888.166666666667</v>
      </c>
      <c r="K453" s="31">
        <v>1856.4</v>
      </c>
      <c r="L453" s="31">
        <v>1829.05</v>
      </c>
      <c r="M453" s="31">
        <v>1.8824099999999999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3816.8</v>
      </c>
      <c r="D454" s="36">
        <v>3821.7000000000003</v>
      </c>
      <c r="E454" s="36">
        <v>3786.4000000000005</v>
      </c>
      <c r="F454" s="36">
        <v>3756.0000000000005</v>
      </c>
      <c r="G454" s="36">
        <v>3720.7000000000007</v>
      </c>
      <c r="H454" s="36">
        <v>3852.1000000000004</v>
      </c>
      <c r="I454" s="36">
        <v>3887.4000000000005</v>
      </c>
      <c r="J454" s="36">
        <v>3917.8</v>
      </c>
      <c r="K454" s="31">
        <v>3857</v>
      </c>
      <c r="L454" s="31">
        <v>3791.3</v>
      </c>
      <c r="M454" s="31">
        <v>17.021540000000002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1101.95</v>
      </c>
      <c r="D455" s="36">
        <v>1094.3666666666666</v>
      </c>
      <c r="E455" s="36">
        <v>1084.7333333333331</v>
      </c>
      <c r="F455" s="36">
        <v>1067.5166666666667</v>
      </c>
      <c r="G455" s="36">
        <v>1057.8833333333332</v>
      </c>
      <c r="H455" s="36">
        <v>1111.583333333333</v>
      </c>
      <c r="I455" s="36">
        <v>1121.2166666666667</v>
      </c>
      <c r="J455" s="36">
        <v>1138.4333333333329</v>
      </c>
      <c r="K455" s="31">
        <v>1104</v>
      </c>
      <c r="L455" s="31">
        <v>1077.1500000000001</v>
      </c>
      <c r="M455" s="31">
        <v>9.1225500000000004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7250.7</v>
      </c>
      <c r="D456" s="36">
        <v>7243.833333333333</v>
      </c>
      <c r="E456" s="36">
        <v>7137.8666666666659</v>
      </c>
      <c r="F456" s="36">
        <v>7025.0333333333328</v>
      </c>
      <c r="G456" s="36">
        <v>6919.0666666666657</v>
      </c>
      <c r="H456" s="36">
        <v>7356.6666666666661</v>
      </c>
      <c r="I456" s="36">
        <v>7462.6333333333332</v>
      </c>
      <c r="J456" s="36">
        <v>7575.4666666666662</v>
      </c>
      <c r="K456" s="31">
        <v>7349.8</v>
      </c>
      <c r="L456" s="31">
        <v>7131</v>
      </c>
      <c r="M456" s="31">
        <v>1.52443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6801.55</v>
      </c>
      <c r="D457" s="36">
        <v>6768.166666666667</v>
      </c>
      <c r="E457" s="36">
        <v>6551.6833333333343</v>
      </c>
      <c r="F457" s="36">
        <v>6301.8166666666675</v>
      </c>
      <c r="G457" s="36">
        <v>6085.3333333333348</v>
      </c>
      <c r="H457" s="36">
        <v>7018.0333333333338</v>
      </c>
      <c r="I457" s="36">
        <v>7234.5166666666655</v>
      </c>
      <c r="J457" s="36">
        <v>7484.3833333333332</v>
      </c>
      <c r="K457" s="31">
        <v>6984.65</v>
      </c>
      <c r="L457" s="31">
        <v>6518.3</v>
      </c>
      <c r="M457" s="31">
        <v>0.83989999999999998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641.54999999999995</v>
      </c>
      <c r="D458" s="36">
        <v>643.08333333333337</v>
      </c>
      <c r="E458" s="36">
        <v>635.66666666666674</v>
      </c>
      <c r="F458" s="36">
        <v>629.78333333333342</v>
      </c>
      <c r="G458" s="36">
        <v>622.36666666666679</v>
      </c>
      <c r="H458" s="36">
        <v>648.9666666666667</v>
      </c>
      <c r="I458" s="36">
        <v>656.38333333333344</v>
      </c>
      <c r="J458" s="36">
        <v>662.26666666666665</v>
      </c>
      <c r="K458" s="31">
        <v>650.5</v>
      </c>
      <c r="L458" s="31">
        <v>637.20000000000005</v>
      </c>
      <c r="M458" s="31">
        <v>18.567589999999999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958.05</v>
      </c>
      <c r="D459" s="36">
        <v>957.19999999999993</v>
      </c>
      <c r="E459" s="36">
        <v>950.89999999999986</v>
      </c>
      <c r="F459" s="36">
        <v>943.74999999999989</v>
      </c>
      <c r="G459" s="36">
        <v>937.44999999999982</v>
      </c>
      <c r="H459" s="36">
        <v>964.34999999999991</v>
      </c>
      <c r="I459" s="36">
        <v>970.64999999999986</v>
      </c>
      <c r="J459" s="36">
        <v>977.8</v>
      </c>
      <c r="K459" s="31">
        <v>963.5</v>
      </c>
      <c r="L459" s="31">
        <v>950.05</v>
      </c>
      <c r="M459" s="31">
        <v>66.555769999999995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435.6</v>
      </c>
      <c r="D460" s="36">
        <v>435.7166666666667</v>
      </c>
      <c r="E460" s="36">
        <v>431.93333333333339</v>
      </c>
      <c r="F460" s="36">
        <v>428.26666666666671</v>
      </c>
      <c r="G460" s="36">
        <v>424.48333333333341</v>
      </c>
      <c r="H460" s="36">
        <v>439.38333333333338</v>
      </c>
      <c r="I460" s="36">
        <v>443.16666666666669</v>
      </c>
      <c r="J460" s="36">
        <v>446.83333333333337</v>
      </c>
      <c r="K460" s="31">
        <v>439.5</v>
      </c>
      <c r="L460" s="31">
        <v>432.05</v>
      </c>
      <c r="M460" s="31">
        <v>78.782880000000006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177.96</v>
      </c>
      <c r="D461" s="36">
        <v>177.33666666666667</v>
      </c>
      <c r="E461" s="36">
        <v>175.72333333333336</v>
      </c>
      <c r="F461" s="36">
        <v>173.48666666666668</v>
      </c>
      <c r="G461" s="36">
        <v>171.87333333333336</v>
      </c>
      <c r="H461" s="36">
        <v>179.57333333333335</v>
      </c>
      <c r="I461" s="36">
        <v>181.18666666666664</v>
      </c>
      <c r="J461" s="36">
        <v>183.42333333333335</v>
      </c>
      <c r="K461" s="31">
        <v>178.95</v>
      </c>
      <c r="L461" s="31">
        <v>175.1</v>
      </c>
      <c r="M461" s="31">
        <v>475.97307000000001</v>
      </c>
      <c r="N461" s="1"/>
      <c r="O461" s="1"/>
    </row>
    <row r="462" spans="1:15" ht="12.75" customHeight="1">
      <c r="A462" s="33">
        <v>452</v>
      </c>
      <c r="B462" s="53" t="s">
        <v>889</v>
      </c>
      <c r="C462" s="31">
        <v>999.65</v>
      </c>
      <c r="D462" s="36">
        <v>998.7833333333333</v>
      </c>
      <c r="E462" s="36">
        <v>990.61666666666656</v>
      </c>
      <c r="F462" s="36">
        <v>981.58333333333326</v>
      </c>
      <c r="G462" s="36">
        <v>973.41666666666652</v>
      </c>
      <c r="H462" s="36">
        <v>1007.8166666666666</v>
      </c>
      <c r="I462" s="36">
        <v>1015.9833333333333</v>
      </c>
      <c r="J462" s="36">
        <v>1025.0166666666667</v>
      </c>
      <c r="K462" s="31">
        <v>1006.95</v>
      </c>
      <c r="L462" s="31">
        <v>989.75</v>
      </c>
      <c r="M462" s="31">
        <v>10.93347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77.38</v>
      </c>
      <c r="D463" s="36">
        <v>77.933333333333337</v>
      </c>
      <c r="E463" s="36">
        <v>76.49666666666667</v>
      </c>
      <c r="F463" s="36">
        <v>75.61333333333333</v>
      </c>
      <c r="G463" s="36">
        <v>74.176666666666662</v>
      </c>
      <c r="H463" s="36">
        <v>78.816666666666677</v>
      </c>
      <c r="I463" s="36">
        <v>80.253333333333345</v>
      </c>
      <c r="J463" s="36">
        <v>81.136666666666684</v>
      </c>
      <c r="K463" s="31">
        <v>79.37</v>
      </c>
      <c r="L463" s="31">
        <v>77.05</v>
      </c>
      <c r="M463" s="31">
        <v>27.196960000000001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1401.7</v>
      </c>
      <c r="D464" s="36">
        <v>1397.2333333333333</v>
      </c>
      <c r="E464" s="36">
        <v>1385.4666666666667</v>
      </c>
      <c r="F464" s="36">
        <v>1369.2333333333333</v>
      </c>
      <c r="G464" s="36">
        <v>1357.4666666666667</v>
      </c>
      <c r="H464" s="36">
        <v>1413.4666666666667</v>
      </c>
      <c r="I464" s="36">
        <v>1425.2333333333336</v>
      </c>
      <c r="J464" s="36">
        <v>1441.4666666666667</v>
      </c>
      <c r="K464" s="31">
        <v>1409</v>
      </c>
      <c r="L464" s="31">
        <v>1381</v>
      </c>
      <c r="M464" s="31">
        <v>11.114330000000001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1419.45</v>
      </c>
      <c r="D465" s="36">
        <v>1419.4833333333333</v>
      </c>
      <c r="E465" s="36">
        <v>1388.9666666666667</v>
      </c>
      <c r="F465" s="36">
        <v>1358.4833333333333</v>
      </c>
      <c r="G465" s="36">
        <v>1327.9666666666667</v>
      </c>
      <c r="H465" s="36">
        <v>1449.9666666666667</v>
      </c>
      <c r="I465" s="36">
        <v>1480.4833333333336</v>
      </c>
      <c r="J465" s="36">
        <v>1510.9666666666667</v>
      </c>
      <c r="K465" s="31">
        <v>1450</v>
      </c>
      <c r="L465" s="31">
        <v>1389</v>
      </c>
      <c r="M465" s="31">
        <v>5.5005499999999996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245.47</v>
      </c>
      <c r="D466" s="36">
        <v>248.32666666666668</v>
      </c>
      <c r="E466" s="36">
        <v>241.65333333333336</v>
      </c>
      <c r="F466" s="36">
        <v>237.83666666666667</v>
      </c>
      <c r="G466" s="36">
        <v>231.16333333333336</v>
      </c>
      <c r="H466" s="36">
        <v>252.14333333333337</v>
      </c>
      <c r="I466" s="36">
        <v>258.81666666666672</v>
      </c>
      <c r="J466" s="36">
        <v>262.63333333333338</v>
      </c>
      <c r="K466" s="31">
        <v>255</v>
      </c>
      <c r="L466" s="31">
        <v>244.51</v>
      </c>
      <c r="M466" s="31">
        <v>20.0061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855.2</v>
      </c>
      <c r="D467" s="36">
        <v>849.05000000000007</v>
      </c>
      <c r="E467" s="36">
        <v>837.15000000000009</v>
      </c>
      <c r="F467" s="36">
        <v>819.1</v>
      </c>
      <c r="G467" s="36">
        <v>807.2</v>
      </c>
      <c r="H467" s="36">
        <v>867.10000000000014</v>
      </c>
      <c r="I467" s="36">
        <v>879</v>
      </c>
      <c r="J467" s="36">
        <v>897.05000000000018</v>
      </c>
      <c r="K467" s="31">
        <v>860.95</v>
      </c>
      <c r="L467" s="31">
        <v>831</v>
      </c>
      <c r="M467" s="31">
        <v>6.3714300000000001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5198.25</v>
      </c>
      <c r="D468" s="36">
        <v>5147.2166666666672</v>
      </c>
      <c r="E468" s="36">
        <v>5069.4833333333345</v>
      </c>
      <c r="F468" s="36">
        <v>4940.7166666666672</v>
      </c>
      <c r="G468" s="36">
        <v>4862.9833333333345</v>
      </c>
      <c r="H468" s="36">
        <v>5275.9833333333345</v>
      </c>
      <c r="I468" s="36">
        <v>5353.7166666666681</v>
      </c>
      <c r="J468" s="36">
        <v>5482.4833333333345</v>
      </c>
      <c r="K468" s="31">
        <v>5224.95</v>
      </c>
      <c r="L468" s="31">
        <v>5018.45</v>
      </c>
      <c r="M468" s="31">
        <v>1.0750200000000001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4446.2</v>
      </c>
      <c r="D469" s="36">
        <v>4459.8</v>
      </c>
      <c r="E469" s="36">
        <v>4350.8</v>
      </c>
      <c r="F469" s="36">
        <v>4255.3999999999996</v>
      </c>
      <c r="G469" s="36">
        <v>4146.3999999999996</v>
      </c>
      <c r="H469" s="36">
        <v>4555.2000000000007</v>
      </c>
      <c r="I469" s="36">
        <v>4664.2000000000007</v>
      </c>
      <c r="J469" s="36">
        <v>4759.6000000000013</v>
      </c>
      <c r="K469" s="31">
        <v>4568.8</v>
      </c>
      <c r="L469" s="31">
        <v>4364.3999999999996</v>
      </c>
      <c r="M469" s="31">
        <v>0.69838</v>
      </c>
      <c r="N469" s="1"/>
      <c r="O469" s="1"/>
    </row>
    <row r="470" spans="1:15" ht="12.75" customHeight="1">
      <c r="A470" s="33">
        <v>460</v>
      </c>
      <c r="B470" s="53" t="s">
        <v>890</v>
      </c>
      <c r="C470" s="31">
        <v>1609.8</v>
      </c>
      <c r="D470" s="36">
        <v>1628.0333333333335</v>
      </c>
      <c r="E470" s="36">
        <v>1566.0666666666671</v>
      </c>
      <c r="F470" s="36">
        <v>1522.3333333333335</v>
      </c>
      <c r="G470" s="36">
        <v>1460.366666666667</v>
      </c>
      <c r="H470" s="36">
        <v>1671.7666666666671</v>
      </c>
      <c r="I470" s="36">
        <v>1733.7333333333338</v>
      </c>
      <c r="J470" s="36">
        <v>1777.4666666666672</v>
      </c>
      <c r="K470" s="31">
        <v>1690</v>
      </c>
      <c r="L470" s="31">
        <v>1584.3</v>
      </c>
      <c r="M470" s="31">
        <v>38.358730000000001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3412.35</v>
      </c>
      <c r="D471" s="36">
        <v>3404.5500000000006</v>
      </c>
      <c r="E471" s="36">
        <v>3380.1000000000013</v>
      </c>
      <c r="F471" s="36">
        <v>3347.8500000000008</v>
      </c>
      <c r="G471" s="36">
        <v>3323.4000000000015</v>
      </c>
      <c r="H471" s="36">
        <v>3436.8000000000011</v>
      </c>
      <c r="I471" s="36">
        <v>3461.2500000000009</v>
      </c>
      <c r="J471" s="36">
        <v>3493.5000000000009</v>
      </c>
      <c r="K471" s="31">
        <v>3429</v>
      </c>
      <c r="L471" s="31">
        <v>3372.3</v>
      </c>
      <c r="M471" s="31">
        <v>6.4500200000000003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2840.45</v>
      </c>
      <c r="D472" s="36">
        <v>2846.1666666666665</v>
      </c>
      <c r="E472" s="36">
        <v>2802.333333333333</v>
      </c>
      <c r="F472" s="36">
        <v>2764.2166666666667</v>
      </c>
      <c r="G472" s="36">
        <v>2720.3833333333332</v>
      </c>
      <c r="H472" s="36">
        <v>2884.2833333333328</v>
      </c>
      <c r="I472" s="36">
        <v>2928.1166666666659</v>
      </c>
      <c r="J472" s="36">
        <v>2966.2333333333327</v>
      </c>
      <c r="K472" s="31">
        <v>2890</v>
      </c>
      <c r="L472" s="31">
        <v>2808.05</v>
      </c>
      <c r="M472" s="31">
        <v>2.2728000000000002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1491</v>
      </c>
      <c r="D473" s="36">
        <v>1492.8166666666666</v>
      </c>
      <c r="E473" s="36">
        <v>1471.6333333333332</v>
      </c>
      <c r="F473" s="36">
        <v>1452.2666666666667</v>
      </c>
      <c r="G473" s="36">
        <v>1431.0833333333333</v>
      </c>
      <c r="H473" s="36">
        <v>1512.1833333333332</v>
      </c>
      <c r="I473" s="36">
        <v>1533.3666666666666</v>
      </c>
      <c r="J473" s="36">
        <v>1552.7333333333331</v>
      </c>
      <c r="K473" s="31">
        <v>1514</v>
      </c>
      <c r="L473" s="31">
        <v>1473.45</v>
      </c>
      <c r="M473" s="31">
        <v>4.1051099999999998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5395.75</v>
      </c>
      <c r="D474" s="36">
        <v>5345.25</v>
      </c>
      <c r="E474" s="36">
        <v>5250.5</v>
      </c>
      <c r="F474" s="36">
        <v>5105.25</v>
      </c>
      <c r="G474" s="36">
        <v>5010.5</v>
      </c>
      <c r="H474" s="36">
        <v>5490.5</v>
      </c>
      <c r="I474" s="36">
        <v>5585.25</v>
      </c>
      <c r="J474" s="36">
        <v>5730.5</v>
      </c>
      <c r="K474" s="31">
        <v>5440</v>
      </c>
      <c r="L474" s="31">
        <v>5200</v>
      </c>
      <c r="M474" s="31">
        <v>5.4382599999999996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38.54</v>
      </c>
      <c r="D475" s="36">
        <v>38.586666666666666</v>
      </c>
      <c r="E475" s="36">
        <v>38.25333333333333</v>
      </c>
      <c r="F475" s="36">
        <v>37.966666666666661</v>
      </c>
      <c r="G475" s="36">
        <v>37.633333333333326</v>
      </c>
      <c r="H475" s="36">
        <v>38.873333333333335</v>
      </c>
      <c r="I475" s="36">
        <v>39.206666666666663</v>
      </c>
      <c r="J475" s="36">
        <v>39.493333333333339</v>
      </c>
      <c r="K475" s="31">
        <v>38.92</v>
      </c>
      <c r="L475" s="31">
        <v>38.299999999999997</v>
      </c>
      <c r="M475" s="31">
        <v>68.281379999999999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400.35</v>
      </c>
      <c r="D476" s="36">
        <v>401.5</v>
      </c>
      <c r="E476" s="36">
        <v>394</v>
      </c>
      <c r="F476" s="36">
        <v>387.65</v>
      </c>
      <c r="G476" s="36">
        <v>380.15</v>
      </c>
      <c r="H476" s="36">
        <v>407.85</v>
      </c>
      <c r="I476" s="36">
        <v>415.35</v>
      </c>
      <c r="J476" s="36">
        <v>421.70000000000005</v>
      </c>
      <c r="K476" s="31">
        <v>409</v>
      </c>
      <c r="L476" s="31">
        <v>395.15</v>
      </c>
      <c r="M476" s="31">
        <v>8.0448500000000003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586.54999999999995</v>
      </c>
      <c r="D477" s="36">
        <v>588.4</v>
      </c>
      <c r="E477" s="36">
        <v>577.54999999999995</v>
      </c>
      <c r="F477" s="36">
        <v>568.54999999999995</v>
      </c>
      <c r="G477" s="36">
        <v>557.69999999999993</v>
      </c>
      <c r="H477" s="36">
        <v>597.4</v>
      </c>
      <c r="I477" s="36">
        <v>608.25000000000011</v>
      </c>
      <c r="J477" s="31">
        <v>617.25</v>
      </c>
      <c r="K477" s="31">
        <v>599.25</v>
      </c>
      <c r="L477" s="31">
        <v>579.4</v>
      </c>
      <c r="M477" s="53">
        <v>11.93497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4288.1499999999996</v>
      </c>
      <c r="D478" s="36">
        <v>4200.5</v>
      </c>
      <c r="E478" s="36">
        <v>4042.6499999999996</v>
      </c>
      <c r="F478" s="36">
        <v>3797.1499999999996</v>
      </c>
      <c r="G478" s="36">
        <v>3639.2999999999993</v>
      </c>
      <c r="H478" s="36">
        <v>4446</v>
      </c>
      <c r="I478" s="36">
        <v>4603.8500000000004</v>
      </c>
      <c r="J478" s="31">
        <v>4849.3500000000004</v>
      </c>
      <c r="K478" s="31">
        <v>4358.3500000000004</v>
      </c>
      <c r="L478" s="31">
        <v>3955</v>
      </c>
      <c r="M478" s="53">
        <v>7.4328399999999997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56.2</v>
      </c>
      <c r="D479" s="36">
        <v>56.4</v>
      </c>
      <c r="E479" s="36">
        <v>55.72</v>
      </c>
      <c r="F479" s="36">
        <v>55.24</v>
      </c>
      <c r="G479" s="36">
        <v>54.56</v>
      </c>
      <c r="H479" s="36">
        <v>56.879999999999995</v>
      </c>
      <c r="I479" s="36">
        <v>57.559999999999988</v>
      </c>
      <c r="J479" s="36">
        <v>58.039999999999992</v>
      </c>
      <c r="K479" s="31">
        <v>57.08</v>
      </c>
      <c r="L479" s="31">
        <v>55.92</v>
      </c>
      <c r="M479" s="31">
        <v>67.347949999999997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1076.6500000000001</v>
      </c>
      <c r="D480" s="36">
        <v>1078.25</v>
      </c>
      <c r="E480" s="36">
        <v>1063.4000000000001</v>
      </c>
      <c r="F480" s="36">
        <v>1050.1500000000001</v>
      </c>
      <c r="G480" s="36">
        <v>1035.3000000000002</v>
      </c>
      <c r="H480" s="36">
        <v>1091.5</v>
      </c>
      <c r="I480" s="36">
        <v>1106.3499999999999</v>
      </c>
      <c r="J480" s="31">
        <v>1119.5999999999999</v>
      </c>
      <c r="K480" s="31">
        <v>1093.0999999999999</v>
      </c>
      <c r="L480" s="31">
        <v>1065</v>
      </c>
      <c r="M480" s="53">
        <v>6.2400700000000002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572.1</v>
      </c>
      <c r="D481" s="36">
        <v>567.30000000000007</v>
      </c>
      <c r="E481" s="36">
        <v>555.90000000000009</v>
      </c>
      <c r="F481" s="36">
        <v>539.70000000000005</v>
      </c>
      <c r="G481" s="36">
        <v>528.30000000000007</v>
      </c>
      <c r="H481" s="36">
        <v>583.50000000000011</v>
      </c>
      <c r="I481" s="36">
        <v>594.9</v>
      </c>
      <c r="J481" s="36">
        <v>611.10000000000014</v>
      </c>
      <c r="K481" s="31">
        <v>578.70000000000005</v>
      </c>
      <c r="L481" s="31">
        <v>551.1</v>
      </c>
      <c r="M481" s="31">
        <v>55.720120000000001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1018.3</v>
      </c>
      <c r="D482" s="36">
        <v>1015.8666666666667</v>
      </c>
      <c r="E482" s="36">
        <v>1009.2333333333333</v>
      </c>
      <c r="F482" s="36">
        <v>1000.1666666666666</v>
      </c>
      <c r="G482" s="36">
        <v>993.5333333333333</v>
      </c>
      <c r="H482" s="36">
        <v>1024.9333333333334</v>
      </c>
      <c r="I482" s="36">
        <v>1031.5666666666668</v>
      </c>
      <c r="J482" s="36">
        <v>1040.6333333333334</v>
      </c>
      <c r="K482" s="31">
        <v>1022.5</v>
      </c>
      <c r="L482" s="31">
        <v>1006.8</v>
      </c>
      <c r="M482" s="31">
        <v>1.1113500000000001</v>
      </c>
      <c r="N482" s="1"/>
      <c r="O482" s="1"/>
    </row>
    <row r="483" spans="1:15" ht="12.75" customHeight="1">
      <c r="A483" s="33">
        <v>473</v>
      </c>
      <c r="B483" s="31" t="s">
        <v>837</v>
      </c>
      <c r="C483" s="31">
        <v>45.83</v>
      </c>
      <c r="D483" s="36">
        <v>45.843333333333334</v>
      </c>
      <c r="E483" s="36">
        <v>44.686666666666667</v>
      </c>
      <c r="F483" s="36">
        <v>43.543333333333337</v>
      </c>
      <c r="G483" s="36">
        <v>42.38666666666667</v>
      </c>
      <c r="H483" s="36">
        <v>46.986666666666665</v>
      </c>
      <c r="I483" s="36">
        <v>48.143333333333331</v>
      </c>
      <c r="J483" s="36">
        <v>49.286666666666662</v>
      </c>
      <c r="K483" s="31">
        <v>47</v>
      </c>
      <c r="L483" s="31">
        <v>44.7</v>
      </c>
      <c r="M483" s="31">
        <v>839.61391000000003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10786</v>
      </c>
      <c r="D484" s="36">
        <v>10741.883333333333</v>
      </c>
      <c r="E484" s="36">
        <v>10638.766666666666</v>
      </c>
      <c r="F484" s="36">
        <v>10491.533333333333</v>
      </c>
      <c r="G484" s="36">
        <v>10388.416666666666</v>
      </c>
      <c r="H484" s="36">
        <v>10889.116666666667</v>
      </c>
      <c r="I484" s="36">
        <v>10992.233333333332</v>
      </c>
      <c r="J484" s="36">
        <v>11139.466666666667</v>
      </c>
      <c r="K484" s="31">
        <v>10845</v>
      </c>
      <c r="L484" s="31">
        <v>10594.65</v>
      </c>
      <c r="M484" s="31">
        <v>2.7614800000000002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141.49</v>
      </c>
      <c r="D485" s="36">
        <v>142.5</v>
      </c>
      <c r="E485" s="36">
        <v>140</v>
      </c>
      <c r="F485" s="36">
        <v>138.51</v>
      </c>
      <c r="G485" s="36">
        <v>136.01</v>
      </c>
      <c r="H485" s="36">
        <v>143.99</v>
      </c>
      <c r="I485" s="36">
        <v>146.49</v>
      </c>
      <c r="J485" s="36">
        <v>147.98000000000002</v>
      </c>
      <c r="K485" s="31">
        <v>145</v>
      </c>
      <c r="L485" s="31">
        <v>141.01</v>
      </c>
      <c r="M485" s="31">
        <v>197.20757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2082.3000000000002</v>
      </c>
      <c r="D486" s="36">
        <v>2070.5333333333333</v>
      </c>
      <c r="E486" s="36">
        <v>2048.8166666666666</v>
      </c>
      <c r="F486" s="36">
        <v>2015.3333333333333</v>
      </c>
      <c r="G486" s="36">
        <v>1993.6166666666666</v>
      </c>
      <c r="H486" s="36">
        <v>2104.0166666666664</v>
      </c>
      <c r="I486" s="36">
        <v>2125.7333333333327</v>
      </c>
      <c r="J486" s="36">
        <v>2159.2166666666667</v>
      </c>
      <c r="K486" s="31">
        <v>2092.25</v>
      </c>
      <c r="L486" s="31">
        <v>2037.05</v>
      </c>
      <c r="M486" s="31">
        <v>1.78548</v>
      </c>
      <c r="N486" s="1"/>
      <c r="O486" s="1"/>
    </row>
    <row r="487" spans="1:15" ht="12.75" customHeight="1">
      <c r="A487" s="33">
        <v>477</v>
      </c>
      <c r="B487" s="53" t="s">
        <v>1016</v>
      </c>
      <c r="C487" s="31">
        <v>1298.3499999999999</v>
      </c>
      <c r="D487" s="36">
        <v>1281.9833333333333</v>
      </c>
      <c r="E487" s="36">
        <v>1262.1166666666668</v>
      </c>
      <c r="F487" s="36">
        <v>1225.8833333333334</v>
      </c>
      <c r="G487" s="36">
        <v>1206.0166666666669</v>
      </c>
      <c r="H487" s="36">
        <v>1318.2166666666667</v>
      </c>
      <c r="I487" s="36">
        <v>1338.083333333333</v>
      </c>
      <c r="J487" s="36">
        <v>1374.3166666666666</v>
      </c>
      <c r="K487" s="31">
        <v>1301.8499999999999</v>
      </c>
      <c r="L487" s="31">
        <v>1245.75</v>
      </c>
      <c r="M487" s="31">
        <v>17.004270000000002</v>
      </c>
      <c r="N487" s="1"/>
      <c r="O487" s="1"/>
    </row>
    <row r="488" spans="1:15" ht="12.75" customHeight="1">
      <c r="A488" s="33">
        <v>478</v>
      </c>
      <c r="B488" s="53" t="s">
        <v>838</v>
      </c>
      <c r="C488" s="36">
        <v>397.4</v>
      </c>
      <c r="D488" s="36">
        <v>400.76666666666665</v>
      </c>
      <c r="E488" s="36">
        <v>391.63333333333333</v>
      </c>
      <c r="F488" s="36">
        <v>385.86666666666667</v>
      </c>
      <c r="G488" s="36">
        <v>376.73333333333335</v>
      </c>
      <c r="H488" s="36">
        <v>406.5333333333333</v>
      </c>
      <c r="I488" s="36">
        <v>415.66666666666663</v>
      </c>
      <c r="J488" s="36">
        <v>421.43333333333328</v>
      </c>
      <c r="K488" s="31">
        <v>409.9</v>
      </c>
      <c r="L488" s="31">
        <v>395</v>
      </c>
      <c r="M488" s="31">
        <v>14.87365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419.95</v>
      </c>
      <c r="D489" s="36">
        <v>420.2166666666667</v>
      </c>
      <c r="E489" s="36">
        <v>415.48333333333341</v>
      </c>
      <c r="F489" s="36">
        <v>411.01666666666671</v>
      </c>
      <c r="G489" s="36">
        <v>406.28333333333342</v>
      </c>
      <c r="H489" s="36">
        <v>424.68333333333339</v>
      </c>
      <c r="I489" s="36">
        <v>429.41666666666674</v>
      </c>
      <c r="J489" s="36">
        <v>433.88333333333338</v>
      </c>
      <c r="K489" s="31">
        <v>424.95</v>
      </c>
      <c r="L489" s="31">
        <v>415.75</v>
      </c>
      <c r="M489" s="31">
        <v>3.4323299999999999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485.75</v>
      </c>
      <c r="D490" s="36">
        <v>490.2166666666667</v>
      </c>
      <c r="E490" s="36">
        <v>479.93333333333339</v>
      </c>
      <c r="F490" s="36">
        <v>474.11666666666667</v>
      </c>
      <c r="G490" s="36">
        <v>463.83333333333337</v>
      </c>
      <c r="H490" s="36">
        <v>496.03333333333342</v>
      </c>
      <c r="I490" s="36">
        <v>506.31666666666672</v>
      </c>
      <c r="J490" s="36">
        <v>512.13333333333344</v>
      </c>
      <c r="K490" s="31">
        <v>500.5</v>
      </c>
      <c r="L490" s="31">
        <v>484.4</v>
      </c>
      <c r="M490" s="31">
        <v>10.32376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322.85000000000002</v>
      </c>
      <c r="D491" s="36">
        <v>324.36666666666667</v>
      </c>
      <c r="E491" s="36">
        <v>318.73333333333335</v>
      </c>
      <c r="F491" s="36">
        <v>314.61666666666667</v>
      </c>
      <c r="G491" s="36">
        <v>308.98333333333335</v>
      </c>
      <c r="H491" s="36">
        <v>328.48333333333335</v>
      </c>
      <c r="I491" s="36">
        <v>334.11666666666667</v>
      </c>
      <c r="J491" s="36">
        <v>338.23333333333335</v>
      </c>
      <c r="K491" s="31">
        <v>330</v>
      </c>
      <c r="L491" s="31">
        <v>320.25</v>
      </c>
      <c r="M491" s="31">
        <v>3.8042099999999999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476.45</v>
      </c>
      <c r="D492" s="36">
        <v>476.7</v>
      </c>
      <c r="E492" s="36">
        <v>471.04999999999995</v>
      </c>
      <c r="F492" s="36">
        <v>465.65</v>
      </c>
      <c r="G492" s="36">
        <v>459.99999999999994</v>
      </c>
      <c r="H492" s="36">
        <v>482.09999999999997</v>
      </c>
      <c r="I492" s="36">
        <v>487.74999999999994</v>
      </c>
      <c r="J492" s="36">
        <v>493.15</v>
      </c>
      <c r="K492" s="31">
        <v>482.35</v>
      </c>
      <c r="L492" s="31">
        <v>471.3</v>
      </c>
      <c r="M492" s="31">
        <v>0.86955000000000005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676.3</v>
      </c>
      <c r="D493" s="36">
        <v>677.74999999999989</v>
      </c>
      <c r="E493" s="36">
        <v>651.8499999999998</v>
      </c>
      <c r="F493" s="36">
        <v>627.39999999999986</v>
      </c>
      <c r="G493" s="36">
        <v>601.49999999999977</v>
      </c>
      <c r="H493" s="36">
        <v>702.19999999999982</v>
      </c>
      <c r="I493" s="36">
        <v>728.09999999999991</v>
      </c>
      <c r="J493" s="36">
        <v>752.54999999999984</v>
      </c>
      <c r="K493" s="31">
        <v>703.65</v>
      </c>
      <c r="L493" s="31">
        <v>653.29999999999995</v>
      </c>
      <c r="M493" s="31">
        <v>9.1835100000000001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1578.25</v>
      </c>
      <c r="D494" s="36">
        <v>1580.6833333333334</v>
      </c>
      <c r="E494" s="36">
        <v>1567.8666666666668</v>
      </c>
      <c r="F494" s="36">
        <v>1557.4833333333333</v>
      </c>
      <c r="G494" s="36">
        <v>1544.6666666666667</v>
      </c>
      <c r="H494" s="36">
        <v>1591.0666666666668</v>
      </c>
      <c r="I494" s="36">
        <v>1603.8833333333334</v>
      </c>
      <c r="J494" s="36">
        <v>1614.2666666666669</v>
      </c>
      <c r="K494" s="31">
        <v>1593.5</v>
      </c>
      <c r="L494" s="31">
        <v>1570.3</v>
      </c>
      <c r="M494" s="31">
        <v>12.125360000000001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1092.7</v>
      </c>
      <c r="D495" s="36">
        <v>1102.9833333333333</v>
      </c>
      <c r="E495" s="36">
        <v>1074.6166666666668</v>
      </c>
      <c r="F495" s="36">
        <v>1056.5333333333335</v>
      </c>
      <c r="G495" s="36">
        <v>1028.166666666667</v>
      </c>
      <c r="H495" s="36">
        <v>1121.0666666666666</v>
      </c>
      <c r="I495" s="36">
        <v>1149.4333333333329</v>
      </c>
      <c r="J495" s="36">
        <v>1167.5166666666664</v>
      </c>
      <c r="K495" s="31">
        <v>1131.3499999999999</v>
      </c>
      <c r="L495" s="31">
        <v>1084.9000000000001</v>
      </c>
      <c r="M495" s="31">
        <v>1.87626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463.35</v>
      </c>
      <c r="D496" s="36">
        <v>464.01666666666665</v>
      </c>
      <c r="E496" s="36">
        <v>456.5333333333333</v>
      </c>
      <c r="F496" s="36">
        <v>449.71666666666664</v>
      </c>
      <c r="G496" s="36">
        <v>442.23333333333329</v>
      </c>
      <c r="H496" s="36">
        <v>470.83333333333331</v>
      </c>
      <c r="I496" s="36">
        <v>478.31666666666666</v>
      </c>
      <c r="J496" s="36">
        <v>485.13333333333333</v>
      </c>
      <c r="K496" s="31">
        <v>471.5</v>
      </c>
      <c r="L496" s="31">
        <v>457.2</v>
      </c>
      <c r="M496" s="31">
        <v>77.164839999999998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764.1</v>
      </c>
      <c r="D497" s="36">
        <v>768.98333333333323</v>
      </c>
      <c r="E497" s="36">
        <v>757.36666666666645</v>
      </c>
      <c r="F497" s="36">
        <v>750.63333333333321</v>
      </c>
      <c r="G497" s="36">
        <v>739.01666666666642</v>
      </c>
      <c r="H497" s="36">
        <v>775.71666666666647</v>
      </c>
      <c r="I497" s="36">
        <v>787.33333333333326</v>
      </c>
      <c r="J497" s="36">
        <v>794.06666666666649</v>
      </c>
      <c r="K497" s="31">
        <v>780.6</v>
      </c>
      <c r="L497" s="31">
        <v>762.25</v>
      </c>
      <c r="M497" s="31">
        <v>1.29505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17.260000000000002</v>
      </c>
      <c r="D498" s="36">
        <v>17.153333333333332</v>
      </c>
      <c r="E498" s="36">
        <v>16.966666666666665</v>
      </c>
      <c r="F498" s="36">
        <v>16.673333333333332</v>
      </c>
      <c r="G498" s="36">
        <v>16.486666666666665</v>
      </c>
      <c r="H498" s="36">
        <v>17.446666666666665</v>
      </c>
      <c r="I498" s="36">
        <v>17.633333333333333</v>
      </c>
      <c r="J498" s="36">
        <v>17.926666666666666</v>
      </c>
      <c r="K498" s="31">
        <v>17.34</v>
      </c>
      <c r="L498" s="31">
        <v>16.86</v>
      </c>
      <c r="M498" s="31">
        <v>9464.4630099999995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1512.6</v>
      </c>
      <c r="D499" s="36">
        <v>1503.2833333333335</v>
      </c>
      <c r="E499" s="36">
        <v>1478.5666666666671</v>
      </c>
      <c r="F499" s="36">
        <v>1444.5333333333335</v>
      </c>
      <c r="G499" s="36">
        <v>1419.8166666666671</v>
      </c>
      <c r="H499" s="36">
        <v>1537.3166666666671</v>
      </c>
      <c r="I499" s="36">
        <v>1562.0333333333338</v>
      </c>
      <c r="J499" s="31">
        <v>1596.0666666666671</v>
      </c>
      <c r="K499" s="31">
        <v>1528</v>
      </c>
      <c r="L499" s="31">
        <v>1469.25</v>
      </c>
      <c r="M499" s="53">
        <v>28.708559999999999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512.35</v>
      </c>
      <c r="D500" s="36">
        <v>512.70000000000005</v>
      </c>
      <c r="E500" s="36">
        <v>505.35000000000014</v>
      </c>
      <c r="F500" s="36">
        <v>498.35000000000008</v>
      </c>
      <c r="G500" s="36">
        <v>491.00000000000017</v>
      </c>
      <c r="H500" s="36">
        <v>519.70000000000005</v>
      </c>
      <c r="I500" s="36">
        <v>527.04999999999995</v>
      </c>
      <c r="J500" s="31">
        <v>534.05000000000007</v>
      </c>
      <c r="K500" s="31">
        <v>520.04999999999995</v>
      </c>
      <c r="L500" s="31">
        <v>505.7</v>
      </c>
      <c r="M500" s="53">
        <v>23.00235</v>
      </c>
      <c r="N500" s="1"/>
      <c r="O500" s="1"/>
    </row>
    <row r="501" spans="1:15" ht="12.75" customHeight="1">
      <c r="A501" s="33">
        <v>491</v>
      </c>
      <c r="B501" s="53" t="s">
        <v>839</v>
      </c>
      <c r="C501" s="53">
        <v>145.96</v>
      </c>
      <c r="D501" s="36">
        <v>145.84333333333333</v>
      </c>
      <c r="E501" s="36">
        <v>142.31666666666666</v>
      </c>
      <c r="F501" s="36">
        <v>138.67333333333332</v>
      </c>
      <c r="G501" s="36">
        <v>135.14666666666665</v>
      </c>
      <c r="H501" s="36">
        <v>149.48666666666668</v>
      </c>
      <c r="I501" s="36">
        <v>153.01333333333338</v>
      </c>
      <c r="J501" s="36">
        <v>156.65666666666669</v>
      </c>
      <c r="K501" s="31">
        <v>149.37</v>
      </c>
      <c r="L501" s="31">
        <v>142.19999999999999</v>
      </c>
      <c r="M501" s="31">
        <v>27.927630000000001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838.3</v>
      </c>
      <c r="D502" s="36">
        <v>832.61666666666667</v>
      </c>
      <c r="E502" s="36">
        <v>821.23333333333335</v>
      </c>
      <c r="F502" s="36">
        <v>804.16666666666663</v>
      </c>
      <c r="G502" s="36">
        <v>792.7833333333333</v>
      </c>
      <c r="H502" s="36">
        <v>849.68333333333339</v>
      </c>
      <c r="I502" s="36">
        <v>861.06666666666683</v>
      </c>
      <c r="J502" s="36">
        <v>878.13333333333344</v>
      </c>
      <c r="K502" s="31">
        <v>844</v>
      </c>
      <c r="L502" s="31">
        <v>815.55</v>
      </c>
      <c r="M502" s="31">
        <v>1.744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1829.4</v>
      </c>
      <c r="D503" s="36">
        <v>1844.7</v>
      </c>
      <c r="E503" s="36">
        <v>1800.5500000000002</v>
      </c>
      <c r="F503" s="36">
        <v>1771.7</v>
      </c>
      <c r="G503" s="36">
        <v>1727.5500000000002</v>
      </c>
      <c r="H503" s="36">
        <v>1873.5500000000002</v>
      </c>
      <c r="I503" s="36">
        <v>1917.7000000000003</v>
      </c>
      <c r="J503" s="31">
        <v>1946.5500000000002</v>
      </c>
      <c r="K503" s="31">
        <v>1888.85</v>
      </c>
      <c r="L503" s="31">
        <v>1815.85</v>
      </c>
      <c r="M503" s="53">
        <v>1.5385899999999999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490.55</v>
      </c>
      <c r="D504" s="36">
        <v>491.63333333333338</v>
      </c>
      <c r="E504" s="36">
        <v>488.36666666666679</v>
      </c>
      <c r="F504" s="36">
        <v>486.18333333333339</v>
      </c>
      <c r="G504" s="36">
        <v>482.9166666666668</v>
      </c>
      <c r="H504" s="36">
        <v>493.81666666666678</v>
      </c>
      <c r="I504" s="36">
        <v>497.08333333333331</v>
      </c>
      <c r="J504" s="36">
        <v>499.26666666666677</v>
      </c>
      <c r="K504" s="31">
        <v>494.9</v>
      </c>
      <c r="L504" s="31">
        <v>489.45</v>
      </c>
      <c r="M504" s="31">
        <v>49.67259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23.96</v>
      </c>
      <c r="D505" s="200">
        <v>23.903333333333336</v>
      </c>
      <c r="E505" s="200">
        <v>23.706666666666671</v>
      </c>
      <c r="F505" s="200">
        <v>23.453333333333333</v>
      </c>
      <c r="G505" s="200">
        <v>23.256666666666668</v>
      </c>
      <c r="H505" s="200">
        <v>24.156666666666673</v>
      </c>
      <c r="I505" s="200">
        <v>24.353333333333339</v>
      </c>
      <c r="J505" s="200">
        <v>24.606666666666676</v>
      </c>
      <c r="K505" s="201">
        <v>24.1</v>
      </c>
      <c r="L505" s="201">
        <v>23.65</v>
      </c>
      <c r="M505" s="201">
        <v>1110.0104200000001</v>
      </c>
      <c r="N505" s="1"/>
      <c r="O505" s="1"/>
    </row>
    <row r="506" spans="1:15" ht="12.75" customHeight="1">
      <c r="A506" s="33">
        <v>496</v>
      </c>
      <c r="B506" s="279" t="s">
        <v>516</v>
      </c>
      <c r="C506" s="279">
        <v>15995.15</v>
      </c>
      <c r="D506" s="280">
        <v>15896.916666666666</v>
      </c>
      <c r="E506" s="280">
        <v>15550.833333333332</v>
      </c>
      <c r="F506" s="280">
        <v>15106.516666666666</v>
      </c>
      <c r="G506" s="280">
        <v>14760.433333333332</v>
      </c>
      <c r="H506" s="280">
        <v>16341.233333333332</v>
      </c>
      <c r="I506" s="280">
        <v>16687.316666666666</v>
      </c>
      <c r="J506" s="280">
        <v>17131.633333333331</v>
      </c>
      <c r="K506" s="281">
        <v>16243</v>
      </c>
      <c r="L506" s="281">
        <v>15452.6</v>
      </c>
      <c r="M506" s="281">
        <v>0.42631999999999998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151.13</v>
      </c>
      <c r="D507" s="215">
        <v>152.12666666666667</v>
      </c>
      <c r="E507" s="215">
        <v>149.90333333333334</v>
      </c>
      <c r="F507" s="215">
        <v>148.67666666666668</v>
      </c>
      <c r="G507" s="215">
        <v>146.45333333333335</v>
      </c>
      <c r="H507" s="215">
        <v>153.35333333333332</v>
      </c>
      <c r="I507" s="215">
        <v>155.57666666666668</v>
      </c>
      <c r="J507" s="215">
        <v>156.80333333333331</v>
      </c>
      <c r="K507" s="213">
        <v>154.35</v>
      </c>
      <c r="L507" s="213">
        <v>150.9</v>
      </c>
      <c r="M507" s="213">
        <v>116.07091</v>
      </c>
      <c r="N507" s="198"/>
      <c r="O507" s="198"/>
    </row>
    <row r="508" spans="1:15" ht="12.75" customHeight="1">
      <c r="A508" s="33">
        <v>498</v>
      </c>
      <c r="B508" s="282" t="s">
        <v>517</v>
      </c>
      <c r="C508" s="282">
        <v>753.5</v>
      </c>
      <c r="D508" s="282">
        <v>755.05000000000007</v>
      </c>
      <c r="E508" s="282">
        <v>745.45000000000016</v>
      </c>
      <c r="F508" s="282">
        <v>737.40000000000009</v>
      </c>
      <c r="G508" s="282">
        <v>727.80000000000018</v>
      </c>
      <c r="H508" s="282">
        <v>763.10000000000014</v>
      </c>
      <c r="I508" s="282">
        <v>772.7</v>
      </c>
      <c r="J508" s="282">
        <v>780.75000000000011</v>
      </c>
      <c r="K508" s="282">
        <v>764.65</v>
      </c>
      <c r="L508" s="282">
        <v>747</v>
      </c>
      <c r="M508" s="282">
        <v>8.5563500000000001</v>
      </c>
      <c r="N508" s="198"/>
      <c r="O508" s="198"/>
    </row>
    <row r="509" spans="1:15" ht="12.75" customHeight="1">
      <c r="A509" s="278">
        <v>499</v>
      </c>
      <c r="B509" s="284" t="s">
        <v>301</v>
      </c>
      <c r="C509" s="284">
        <v>198.92</v>
      </c>
      <c r="D509" s="284">
        <v>196.89000000000001</v>
      </c>
      <c r="E509" s="284">
        <v>193.98000000000002</v>
      </c>
      <c r="F509" s="284">
        <v>189.04</v>
      </c>
      <c r="G509" s="284">
        <v>186.13</v>
      </c>
      <c r="H509" s="284">
        <v>201.83000000000004</v>
      </c>
      <c r="I509" s="284">
        <v>204.74000000000007</v>
      </c>
      <c r="J509" s="284">
        <v>209.68000000000006</v>
      </c>
      <c r="K509" s="284">
        <v>199.8</v>
      </c>
      <c r="L509" s="284">
        <v>191.95</v>
      </c>
      <c r="M509" s="284">
        <v>342.01378</v>
      </c>
      <c r="N509" s="198"/>
      <c r="O509" s="198"/>
    </row>
    <row r="510" spans="1:15" ht="12.75" customHeight="1">
      <c r="A510" s="213">
        <v>500</v>
      </c>
      <c r="B510" s="282" t="s">
        <v>237</v>
      </c>
      <c r="C510" s="282">
        <v>1080.3499999999999</v>
      </c>
      <c r="D510" s="282">
        <v>1081.3</v>
      </c>
      <c r="E510" s="282">
        <v>1071.3</v>
      </c>
      <c r="F510" s="282">
        <v>1062.25</v>
      </c>
      <c r="G510" s="282">
        <v>1052.25</v>
      </c>
      <c r="H510" s="282">
        <v>1090.3499999999999</v>
      </c>
      <c r="I510" s="282">
        <v>1100.3499999999999</v>
      </c>
      <c r="J510" s="282">
        <v>1109.3999999999999</v>
      </c>
      <c r="K510" s="282">
        <v>1091.3</v>
      </c>
      <c r="L510" s="282">
        <v>1072.25</v>
      </c>
      <c r="M510" s="282">
        <v>8.6131600000000006</v>
      </c>
      <c r="N510" s="198"/>
      <c r="O510" s="198"/>
    </row>
    <row r="511" spans="1:15" ht="12.75" customHeight="1">
      <c r="A511" s="213">
        <v>501</v>
      </c>
      <c r="B511" s="285" t="s">
        <v>891</v>
      </c>
      <c r="C511" s="285">
        <v>2362.4499999999998</v>
      </c>
      <c r="D511" s="285">
        <v>2376.3166666666666</v>
      </c>
      <c r="E511" s="285">
        <v>2335.6333333333332</v>
      </c>
      <c r="F511" s="285">
        <v>2308.8166666666666</v>
      </c>
      <c r="G511" s="285">
        <v>2268.1333333333332</v>
      </c>
      <c r="H511" s="285">
        <v>2403.1333333333332</v>
      </c>
      <c r="I511" s="285">
        <v>2443.8166666666666</v>
      </c>
      <c r="J511" s="285">
        <v>2470.6333333333332</v>
      </c>
      <c r="K511" s="285">
        <v>2417</v>
      </c>
      <c r="L511" s="285">
        <v>2349.5</v>
      </c>
      <c r="M511" s="285">
        <v>1.2490300000000001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9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0"/>
      <c r="B5" s="371"/>
      <c r="C5" s="370"/>
      <c r="D5" s="37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72" t="s">
        <v>520</v>
      </c>
      <c r="C7" s="372"/>
      <c r="D7" s="7">
        <f>Main!B10</f>
        <v>45468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45467</v>
      </c>
      <c r="B10" s="32">
        <v>530431</v>
      </c>
      <c r="C10" s="31" t="s">
        <v>1202</v>
      </c>
      <c r="D10" s="31" t="s">
        <v>1203</v>
      </c>
      <c r="E10" s="31" t="s">
        <v>529</v>
      </c>
      <c r="F10" s="84">
        <v>298793</v>
      </c>
      <c r="G10" s="32">
        <v>146.26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45467</v>
      </c>
      <c r="B11" s="32">
        <v>538351</v>
      </c>
      <c r="C11" s="31" t="s">
        <v>1110</v>
      </c>
      <c r="D11" s="31" t="s">
        <v>1095</v>
      </c>
      <c r="E11" s="31" t="s">
        <v>529</v>
      </c>
      <c r="F11" s="84">
        <v>57007</v>
      </c>
      <c r="G11" s="32">
        <v>10.16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45467</v>
      </c>
      <c r="B12" s="32">
        <v>538351</v>
      </c>
      <c r="C12" s="31" t="s">
        <v>1110</v>
      </c>
      <c r="D12" s="31" t="s">
        <v>1095</v>
      </c>
      <c r="E12" s="31" t="s">
        <v>530</v>
      </c>
      <c r="F12" s="84">
        <v>87004</v>
      </c>
      <c r="G12" s="32">
        <v>10.38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45467</v>
      </c>
      <c r="B13" s="32">
        <v>538351</v>
      </c>
      <c r="C13" s="31" t="s">
        <v>1110</v>
      </c>
      <c r="D13" s="31" t="s">
        <v>1073</v>
      </c>
      <c r="E13" s="31" t="s">
        <v>530</v>
      </c>
      <c r="F13" s="84">
        <v>115100</v>
      </c>
      <c r="G13" s="32">
        <v>10.94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45467</v>
      </c>
      <c r="B14" s="32">
        <v>538351</v>
      </c>
      <c r="C14" s="31" t="s">
        <v>1110</v>
      </c>
      <c r="D14" s="31" t="s">
        <v>1204</v>
      </c>
      <c r="E14" s="31" t="s">
        <v>529</v>
      </c>
      <c r="F14" s="84">
        <v>125000</v>
      </c>
      <c r="G14" s="32">
        <v>10.94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45467</v>
      </c>
      <c r="B15" s="32">
        <v>538351</v>
      </c>
      <c r="C15" s="31" t="s">
        <v>1110</v>
      </c>
      <c r="D15" s="31" t="s">
        <v>1205</v>
      </c>
      <c r="E15" s="31" t="s">
        <v>530</v>
      </c>
      <c r="F15" s="84">
        <v>134055</v>
      </c>
      <c r="G15" s="32">
        <v>10.94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45467</v>
      </c>
      <c r="B16" s="32">
        <v>538351</v>
      </c>
      <c r="C16" s="31" t="s">
        <v>1110</v>
      </c>
      <c r="D16" s="31" t="s">
        <v>1115</v>
      </c>
      <c r="E16" s="31" t="s">
        <v>529</v>
      </c>
      <c r="F16" s="84">
        <v>200000</v>
      </c>
      <c r="G16" s="32">
        <v>10.33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45467</v>
      </c>
      <c r="B17" s="32">
        <v>538351</v>
      </c>
      <c r="C17" s="31" t="s">
        <v>1110</v>
      </c>
      <c r="D17" s="31" t="s">
        <v>1111</v>
      </c>
      <c r="E17" s="31" t="s">
        <v>529</v>
      </c>
      <c r="F17" s="84">
        <v>95000</v>
      </c>
      <c r="G17" s="32">
        <v>10.94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45467</v>
      </c>
      <c r="B18" s="32">
        <v>542579</v>
      </c>
      <c r="C18" s="31" t="s">
        <v>1206</v>
      </c>
      <c r="D18" s="31" t="s">
        <v>1207</v>
      </c>
      <c r="E18" s="31" t="s">
        <v>530</v>
      </c>
      <c r="F18" s="84">
        <v>2000000</v>
      </c>
      <c r="G18" s="32">
        <v>7.98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45467</v>
      </c>
      <c r="B19" s="32">
        <v>542579</v>
      </c>
      <c r="C19" s="31" t="s">
        <v>1206</v>
      </c>
      <c r="D19" s="31" t="s">
        <v>1044</v>
      </c>
      <c r="E19" s="31" t="s">
        <v>529</v>
      </c>
      <c r="F19" s="84">
        <v>7800000</v>
      </c>
      <c r="G19" s="32">
        <v>7.34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45467</v>
      </c>
      <c r="B20" s="32">
        <v>542865</v>
      </c>
      <c r="C20" s="31" t="s">
        <v>1208</v>
      </c>
      <c r="D20" s="31" t="s">
        <v>1209</v>
      </c>
      <c r="E20" s="31" t="s">
        <v>530</v>
      </c>
      <c r="F20" s="84">
        <v>54131</v>
      </c>
      <c r="G20" s="32">
        <v>23.04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45467</v>
      </c>
      <c r="B21" s="32">
        <v>500101</v>
      </c>
      <c r="C21" s="31" t="s">
        <v>1210</v>
      </c>
      <c r="D21" s="31" t="s">
        <v>1211</v>
      </c>
      <c r="E21" s="31" t="s">
        <v>530</v>
      </c>
      <c r="F21" s="84">
        <v>4000000</v>
      </c>
      <c r="G21" s="32">
        <v>350.04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45467</v>
      </c>
      <c r="B22" s="32">
        <v>512247</v>
      </c>
      <c r="C22" s="31" t="s">
        <v>1143</v>
      </c>
      <c r="D22" s="31" t="s">
        <v>1212</v>
      </c>
      <c r="E22" s="31" t="s">
        <v>530</v>
      </c>
      <c r="F22" s="84">
        <v>435443</v>
      </c>
      <c r="G22" s="32">
        <v>9.02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45467</v>
      </c>
      <c r="B23" s="32">
        <v>512247</v>
      </c>
      <c r="C23" s="31" t="s">
        <v>1143</v>
      </c>
      <c r="D23" s="31" t="s">
        <v>1212</v>
      </c>
      <c r="E23" s="31" t="s">
        <v>529</v>
      </c>
      <c r="F23" s="84">
        <v>508902</v>
      </c>
      <c r="G23" s="32">
        <v>9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45467</v>
      </c>
      <c r="B24" s="32">
        <v>540788</v>
      </c>
      <c r="C24" s="31" t="s">
        <v>1213</v>
      </c>
      <c r="D24" s="31" t="s">
        <v>1214</v>
      </c>
      <c r="E24" s="31" t="s">
        <v>530</v>
      </c>
      <c r="F24" s="84">
        <v>60000</v>
      </c>
      <c r="G24" s="32">
        <v>25.64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45467</v>
      </c>
      <c r="B25" s="32">
        <v>540788</v>
      </c>
      <c r="C25" s="31" t="s">
        <v>1213</v>
      </c>
      <c r="D25" s="31" t="s">
        <v>1215</v>
      </c>
      <c r="E25" s="31" t="s">
        <v>529</v>
      </c>
      <c r="F25" s="84">
        <v>55191</v>
      </c>
      <c r="G25" s="32">
        <v>25.6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45467</v>
      </c>
      <c r="B26" s="32">
        <v>544183</v>
      </c>
      <c r="C26" s="31" t="s">
        <v>1144</v>
      </c>
      <c r="D26" s="31" t="s">
        <v>1145</v>
      </c>
      <c r="E26" s="31" t="s">
        <v>530</v>
      </c>
      <c r="F26" s="84">
        <v>7000</v>
      </c>
      <c r="G26" s="32">
        <v>193.93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45467</v>
      </c>
      <c r="B27" s="32">
        <v>512149</v>
      </c>
      <c r="C27" s="31" t="s">
        <v>1091</v>
      </c>
      <c r="D27" s="31" t="s">
        <v>1216</v>
      </c>
      <c r="E27" s="31" t="s">
        <v>530</v>
      </c>
      <c r="F27" s="84">
        <v>45000000</v>
      </c>
      <c r="G27" s="32">
        <v>0.95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45467</v>
      </c>
      <c r="B28" s="32">
        <v>543209</v>
      </c>
      <c r="C28" s="31" t="s">
        <v>1147</v>
      </c>
      <c r="D28" s="31" t="s">
        <v>1217</v>
      </c>
      <c r="E28" s="31" t="s">
        <v>530</v>
      </c>
      <c r="F28" s="84">
        <v>150000</v>
      </c>
      <c r="G28" s="32">
        <v>35.630000000000003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45467</v>
      </c>
      <c r="B29" s="32">
        <v>543209</v>
      </c>
      <c r="C29" s="31" t="s">
        <v>1147</v>
      </c>
      <c r="D29" s="31" t="s">
        <v>1218</v>
      </c>
      <c r="E29" s="31" t="s">
        <v>530</v>
      </c>
      <c r="F29" s="84">
        <v>51000</v>
      </c>
      <c r="G29" s="32">
        <v>42.15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45467</v>
      </c>
      <c r="B30" s="32">
        <v>543209</v>
      </c>
      <c r="C30" s="31" t="s">
        <v>1147</v>
      </c>
      <c r="D30" s="31" t="s">
        <v>1219</v>
      </c>
      <c r="E30" s="31" t="s">
        <v>530</v>
      </c>
      <c r="F30" s="84">
        <v>24000</v>
      </c>
      <c r="G30" s="32">
        <v>41.43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45467</v>
      </c>
      <c r="B31" s="32">
        <v>543209</v>
      </c>
      <c r="C31" s="31" t="s">
        <v>1147</v>
      </c>
      <c r="D31" s="31" t="s">
        <v>1220</v>
      </c>
      <c r="E31" s="31" t="s">
        <v>529</v>
      </c>
      <c r="F31" s="84">
        <v>132000</v>
      </c>
      <c r="G31" s="32">
        <v>41.7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45467</v>
      </c>
      <c r="B32" s="32">
        <v>543209</v>
      </c>
      <c r="C32" s="31" t="s">
        <v>1147</v>
      </c>
      <c r="D32" s="31" t="s">
        <v>1063</v>
      </c>
      <c r="E32" s="31" t="s">
        <v>529</v>
      </c>
      <c r="F32" s="84">
        <v>27000</v>
      </c>
      <c r="G32" s="32">
        <v>35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45467</v>
      </c>
      <c r="B33" s="32">
        <v>543209</v>
      </c>
      <c r="C33" s="31" t="s">
        <v>1147</v>
      </c>
      <c r="D33" s="31" t="s">
        <v>1221</v>
      </c>
      <c r="E33" s="31" t="s">
        <v>529</v>
      </c>
      <c r="F33" s="84">
        <v>24000</v>
      </c>
      <c r="G33" s="32">
        <v>34.909999999999997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45467</v>
      </c>
      <c r="B34" s="32">
        <v>543209</v>
      </c>
      <c r="C34" s="31" t="s">
        <v>1147</v>
      </c>
      <c r="D34" s="31" t="s">
        <v>1221</v>
      </c>
      <c r="E34" s="31" t="s">
        <v>530</v>
      </c>
      <c r="F34" s="84">
        <v>24000</v>
      </c>
      <c r="G34" s="32">
        <v>37.090000000000003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45467</v>
      </c>
      <c r="B35" s="32">
        <v>543209</v>
      </c>
      <c r="C35" s="31" t="s">
        <v>1147</v>
      </c>
      <c r="D35" s="31" t="s">
        <v>1076</v>
      </c>
      <c r="E35" s="31" t="s">
        <v>529</v>
      </c>
      <c r="F35" s="84">
        <v>45000</v>
      </c>
      <c r="G35" s="32">
        <v>42.57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45467</v>
      </c>
      <c r="B36" s="32">
        <v>543209</v>
      </c>
      <c r="C36" s="31" t="s">
        <v>1147</v>
      </c>
      <c r="D36" s="31" t="s">
        <v>1076</v>
      </c>
      <c r="E36" s="31" t="s">
        <v>530</v>
      </c>
      <c r="F36" s="84">
        <v>36000</v>
      </c>
      <c r="G36" s="32">
        <v>42.56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45467</v>
      </c>
      <c r="B37" s="32">
        <v>543209</v>
      </c>
      <c r="C37" s="31" t="s">
        <v>1147</v>
      </c>
      <c r="D37" s="31" t="s">
        <v>973</v>
      </c>
      <c r="E37" s="31" t="s">
        <v>530</v>
      </c>
      <c r="F37" s="84">
        <v>123000</v>
      </c>
      <c r="G37" s="32">
        <v>37.869999999999997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45467</v>
      </c>
      <c r="B38" s="32">
        <v>543209</v>
      </c>
      <c r="C38" s="31" t="s">
        <v>1147</v>
      </c>
      <c r="D38" s="31" t="s">
        <v>973</v>
      </c>
      <c r="E38" s="31" t="s">
        <v>529</v>
      </c>
      <c r="F38" s="84">
        <v>96000</v>
      </c>
      <c r="G38" s="32">
        <v>34.840000000000003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45467</v>
      </c>
      <c r="B39" s="32">
        <v>543209</v>
      </c>
      <c r="C39" s="31" t="s">
        <v>1147</v>
      </c>
      <c r="D39" s="31" t="s">
        <v>1222</v>
      </c>
      <c r="E39" s="31" t="s">
        <v>530</v>
      </c>
      <c r="F39" s="84">
        <v>51000</v>
      </c>
      <c r="G39" s="32">
        <v>34.83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45467</v>
      </c>
      <c r="B40" s="32">
        <v>543333</v>
      </c>
      <c r="C40" s="31" t="s">
        <v>1223</v>
      </c>
      <c r="D40" s="31" t="s">
        <v>1224</v>
      </c>
      <c r="E40" s="31" t="s">
        <v>529</v>
      </c>
      <c r="F40" s="84">
        <v>246848</v>
      </c>
      <c r="G40" s="32">
        <v>828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45467</v>
      </c>
      <c r="B41" s="32">
        <v>543333</v>
      </c>
      <c r="C41" s="31" t="s">
        <v>1223</v>
      </c>
      <c r="D41" s="31" t="s">
        <v>1225</v>
      </c>
      <c r="E41" s="31" t="s">
        <v>530</v>
      </c>
      <c r="F41" s="84">
        <v>4065040</v>
      </c>
      <c r="G41" s="32">
        <v>828.58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45467</v>
      </c>
      <c r="B42" s="32">
        <v>543333</v>
      </c>
      <c r="C42" s="31" t="s">
        <v>1223</v>
      </c>
      <c r="D42" s="31" t="s">
        <v>1226</v>
      </c>
      <c r="E42" s="31" t="s">
        <v>530</v>
      </c>
      <c r="F42" s="84">
        <v>2032520</v>
      </c>
      <c r="G42" s="32">
        <v>828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45467</v>
      </c>
      <c r="B43" s="32">
        <v>543333</v>
      </c>
      <c r="C43" s="31" t="s">
        <v>1223</v>
      </c>
      <c r="D43" s="31" t="s">
        <v>1227</v>
      </c>
      <c r="E43" s="31" t="s">
        <v>529</v>
      </c>
      <c r="F43" s="84">
        <v>483092</v>
      </c>
      <c r="G43" s="32">
        <v>828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45467</v>
      </c>
      <c r="B44" s="32">
        <v>543333</v>
      </c>
      <c r="C44" s="31" t="s">
        <v>1223</v>
      </c>
      <c r="D44" s="31" t="s">
        <v>1228</v>
      </c>
      <c r="E44" s="31" t="s">
        <v>529</v>
      </c>
      <c r="F44" s="84">
        <v>434510</v>
      </c>
      <c r="G44" s="32">
        <v>828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45467</v>
      </c>
      <c r="B45" s="32">
        <v>543333</v>
      </c>
      <c r="C45" s="31" t="s">
        <v>1223</v>
      </c>
      <c r="D45" s="31" t="s">
        <v>1229</v>
      </c>
      <c r="E45" s="31" t="s">
        <v>529</v>
      </c>
      <c r="F45" s="84">
        <v>595316</v>
      </c>
      <c r="G45" s="32">
        <v>828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45467</v>
      </c>
      <c r="B46" s="32">
        <v>543333</v>
      </c>
      <c r="C46" s="31" t="s">
        <v>1223</v>
      </c>
      <c r="D46" s="31" t="s">
        <v>1230</v>
      </c>
      <c r="E46" s="31" t="s">
        <v>529</v>
      </c>
      <c r="F46" s="84">
        <v>504746</v>
      </c>
      <c r="G46" s="32">
        <v>828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45467</v>
      </c>
      <c r="B47" s="32">
        <v>543333</v>
      </c>
      <c r="C47" s="31" t="s">
        <v>1223</v>
      </c>
      <c r="D47" s="31" t="s">
        <v>1231</v>
      </c>
      <c r="E47" s="31" t="s">
        <v>530</v>
      </c>
      <c r="F47" s="84">
        <v>66699</v>
      </c>
      <c r="G47" s="32">
        <v>831.36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45467</v>
      </c>
      <c r="B48" s="32">
        <v>543333</v>
      </c>
      <c r="C48" s="31" t="s">
        <v>1223</v>
      </c>
      <c r="D48" s="31" t="s">
        <v>1231</v>
      </c>
      <c r="E48" s="31" t="s">
        <v>529</v>
      </c>
      <c r="F48" s="84">
        <v>236095</v>
      </c>
      <c r="G48" s="32">
        <v>828.93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45467</v>
      </c>
      <c r="B49" s="32">
        <v>543333</v>
      </c>
      <c r="C49" s="31" t="s">
        <v>1223</v>
      </c>
      <c r="D49" s="31" t="s">
        <v>1232</v>
      </c>
      <c r="E49" s="31" t="s">
        <v>529</v>
      </c>
      <c r="F49" s="84">
        <v>487573</v>
      </c>
      <c r="G49" s="32">
        <v>828.63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45467</v>
      </c>
      <c r="B50" s="32">
        <v>543333</v>
      </c>
      <c r="C50" s="31" t="s">
        <v>1223</v>
      </c>
      <c r="D50" s="31" t="s">
        <v>1232</v>
      </c>
      <c r="E50" s="31" t="s">
        <v>530</v>
      </c>
      <c r="F50" s="84">
        <v>45859</v>
      </c>
      <c r="G50" s="32">
        <v>831.77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45467</v>
      </c>
      <c r="B51" s="32">
        <v>543333</v>
      </c>
      <c r="C51" s="31" t="s">
        <v>1223</v>
      </c>
      <c r="D51" s="31" t="s">
        <v>1233</v>
      </c>
      <c r="E51" s="31" t="s">
        <v>529</v>
      </c>
      <c r="F51" s="84">
        <v>619960</v>
      </c>
      <c r="G51" s="32">
        <v>828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45467</v>
      </c>
      <c r="B52" s="32">
        <v>544195</v>
      </c>
      <c r="C52" s="31" t="s">
        <v>1234</v>
      </c>
      <c r="D52" s="31" t="s">
        <v>1044</v>
      </c>
      <c r="E52" s="31" t="s">
        <v>529</v>
      </c>
      <c r="F52" s="84">
        <v>130000</v>
      </c>
      <c r="G52" s="32">
        <v>75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45467</v>
      </c>
      <c r="B53" s="32">
        <v>544195</v>
      </c>
      <c r="C53" s="31" t="s">
        <v>1234</v>
      </c>
      <c r="D53" s="31" t="s">
        <v>1235</v>
      </c>
      <c r="E53" s="31" t="s">
        <v>529</v>
      </c>
      <c r="F53" s="84">
        <v>100000</v>
      </c>
      <c r="G53" s="32">
        <v>75</v>
      </c>
      <c r="H53" s="32" t="s">
        <v>325</v>
      </c>
    </row>
    <row r="54" spans="1:28" ht="15" customHeight="1">
      <c r="A54" s="83">
        <v>45467</v>
      </c>
      <c r="B54" s="32">
        <v>544195</v>
      </c>
      <c r="C54" s="31" t="s">
        <v>1234</v>
      </c>
      <c r="D54" s="31" t="s">
        <v>1236</v>
      </c>
      <c r="E54" s="31" t="s">
        <v>529</v>
      </c>
      <c r="F54" s="84">
        <v>266000</v>
      </c>
      <c r="G54" s="32">
        <v>75</v>
      </c>
      <c r="H54" s="32" t="s">
        <v>325</v>
      </c>
    </row>
    <row r="55" spans="1:28" ht="15" customHeight="1">
      <c r="A55" s="83">
        <v>45467</v>
      </c>
      <c r="B55" s="32">
        <v>539884</v>
      </c>
      <c r="C55" s="31" t="s">
        <v>1237</v>
      </c>
      <c r="D55" s="31" t="s">
        <v>1238</v>
      </c>
      <c r="E55" s="31" t="s">
        <v>530</v>
      </c>
      <c r="F55" s="84">
        <v>1749796</v>
      </c>
      <c r="G55" s="32">
        <v>5.21</v>
      </c>
      <c r="H55" s="32" t="s">
        <v>325</v>
      </c>
    </row>
    <row r="56" spans="1:28" ht="15" customHeight="1">
      <c r="A56" s="83">
        <v>45467</v>
      </c>
      <c r="B56" s="32">
        <v>543516</v>
      </c>
      <c r="C56" s="31" t="s">
        <v>1239</v>
      </c>
      <c r="D56" s="31" t="s">
        <v>1240</v>
      </c>
      <c r="E56" s="31" t="s">
        <v>530</v>
      </c>
      <c r="F56" s="84">
        <v>112000</v>
      </c>
      <c r="G56" s="32">
        <v>23.32</v>
      </c>
      <c r="H56" s="32" t="s">
        <v>325</v>
      </c>
    </row>
    <row r="57" spans="1:28" ht="15" customHeight="1">
      <c r="A57" s="83">
        <v>45467</v>
      </c>
      <c r="B57" s="32">
        <v>543516</v>
      </c>
      <c r="C57" s="31" t="s">
        <v>1239</v>
      </c>
      <c r="D57" s="31" t="s">
        <v>1241</v>
      </c>
      <c r="E57" s="31" t="s">
        <v>529</v>
      </c>
      <c r="F57" s="84">
        <v>22400</v>
      </c>
      <c r="G57" s="32">
        <v>22.91</v>
      </c>
      <c r="H57" s="32" t="s">
        <v>325</v>
      </c>
    </row>
    <row r="58" spans="1:28" ht="15" customHeight="1">
      <c r="A58" s="83">
        <v>45467</v>
      </c>
      <c r="B58" s="32">
        <v>543516</v>
      </c>
      <c r="C58" s="31" t="s">
        <v>1239</v>
      </c>
      <c r="D58" s="31" t="s">
        <v>1242</v>
      </c>
      <c r="E58" s="31" t="s">
        <v>530</v>
      </c>
      <c r="F58" s="84">
        <v>22400</v>
      </c>
      <c r="G58" s="32">
        <v>23.43</v>
      </c>
      <c r="H58" s="32" t="s">
        <v>325</v>
      </c>
    </row>
    <row r="59" spans="1:28" ht="15" customHeight="1">
      <c r="A59" s="83">
        <v>45467</v>
      </c>
      <c r="B59" s="32">
        <v>544166</v>
      </c>
      <c r="C59" s="31" t="s">
        <v>1243</v>
      </c>
      <c r="D59" s="31" t="s">
        <v>1113</v>
      </c>
      <c r="E59" s="31" t="s">
        <v>529</v>
      </c>
      <c r="F59" s="84">
        <v>108000</v>
      </c>
      <c r="G59" s="32">
        <v>195.45</v>
      </c>
      <c r="H59" s="32" t="s">
        <v>325</v>
      </c>
    </row>
    <row r="60" spans="1:28" ht="15" customHeight="1">
      <c r="A60" s="83">
        <v>45467</v>
      </c>
      <c r="B60" s="32">
        <v>544156</v>
      </c>
      <c r="C60" s="31" t="s">
        <v>1112</v>
      </c>
      <c r="D60" s="31" t="s">
        <v>1244</v>
      </c>
      <c r="E60" s="31" t="s">
        <v>530</v>
      </c>
      <c r="F60" s="84">
        <v>6000</v>
      </c>
      <c r="G60" s="32">
        <v>64</v>
      </c>
      <c r="H60" s="32" t="s">
        <v>325</v>
      </c>
    </row>
    <row r="61" spans="1:28" ht="15" customHeight="1">
      <c r="A61" s="83">
        <v>45467</v>
      </c>
      <c r="B61" s="32">
        <v>544156</v>
      </c>
      <c r="C61" s="31" t="s">
        <v>1112</v>
      </c>
      <c r="D61" s="31" t="s">
        <v>1244</v>
      </c>
      <c r="E61" s="31" t="s">
        <v>529</v>
      </c>
      <c r="F61" s="84">
        <v>39000</v>
      </c>
      <c r="G61" s="32">
        <v>61.12</v>
      </c>
      <c r="H61" s="32" t="s">
        <v>325</v>
      </c>
    </row>
    <row r="62" spans="1:28" ht="15" customHeight="1">
      <c r="A62" s="83">
        <v>45467</v>
      </c>
      <c r="B62" s="32">
        <v>530663</v>
      </c>
      <c r="C62" s="31" t="s">
        <v>1092</v>
      </c>
      <c r="D62" s="31" t="s">
        <v>1114</v>
      </c>
      <c r="E62" s="31" t="s">
        <v>530</v>
      </c>
      <c r="F62" s="84">
        <v>258065</v>
      </c>
      <c r="G62" s="32">
        <v>1.86</v>
      </c>
      <c r="H62" s="32" t="s">
        <v>325</v>
      </c>
    </row>
    <row r="63" spans="1:28" ht="15" customHeight="1">
      <c r="A63" s="83">
        <v>45467</v>
      </c>
      <c r="B63" s="32">
        <v>513337</v>
      </c>
      <c r="C63" s="31" t="s">
        <v>1245</v>
      </c>
      <c r="D63" s="31" t="s">
        <v>1042</v>
      </c>
      <c r="E63" s="31" t="s">
        <v>529</v>
      </c>
      <c r="F63" s="84">
        <v>432494</v>
      </c>
      <c r="G63" s="32">
        <v>15.13</v>
      </c>
      <c r="H63" s="32" t="s">
        <v>325</v>
      </c>
    </row>
    <row r="64" spans="1:28" ht="15" customHeight="1">
      <c r="A64" s="83">
        <v>45467</v>
      </c>
      <c r="B64" s="32">
        <v>543546</v>
      </c>
      <c r="C64" s="31" t="s">
        <v>1149</v>
      </c>
      <c r="D64" s="31" t="s">
        <v>1246</v>
      </c>
      <c r="E64" s="31" t="s">
        <v>530</v>
      </c>
      <c r="F64" s="84">
        <v>300000</v>
      </c>
      <c r="G64" s="32">
        <v>31.6</v>
      </c>
      <c r="H64" s="32" t="s">
        <v>325</v>
      </c>
    </row>
    <row r="65" spans="1:8" ht="15" customHeight="1">
      <c r="A65" s="83">
        <v>45467</v>
      </c>
      <c r="B65" s="32">
        <v>539449</v>
      </c>
      <c r="C65" s="31" t="s">
        <v>1247</v>
      </c>
      <c r="D65" s="31" t="s">
        <v>1093</v>
      </c>
      <c r="E65" s="31" t="s">
        <v>530</v>
      </c>
      <c r="F65" s="84">
        <v>150017</v>
      </c>
      <c r="G65" s="32">
        <v>47.5</v>
      </c>
      <c r="H65" s="32" t="s">
        <v>325</v>
      </c>
    </row>
    <row r="66" spans="1:8" ht="15" customHeight="1">
      <c r="A66" s="83">
        <v>45467</v>
      </c>
      <c r="B66" s="32">
        <v>539449</v>
      </c>
      <c r="C66" s="31" t="s">
        <v>1247</v>
      </c>
      <c r="D66" s="31" t="s">
        <v>1248</v>
      </c>
      <c r="E66" s="31" t="s">
        <v>530</v>
      </c>
      <c r="F66" s="84">
        <v>38051</v>
      </c>
      <c r="G66" s="32">
        <v>47.5</v>
      </c>
      <c r="H66" s="32" t="s">
        <v>325</v>
      </c>
    </row>
    <row r="67" spans="1:8" ht="15" customHeight="1">
      <c r="A67" s="83">
        <v>45467</v>
      </c>
      <c r="B67" s="32">
        <v>539449</v>
      </c>
      <c r="C67" s="31" t="s">
        <v>1247</v>
      </c>
      <c r="D67" s="31" t="s">
        <v>1249</v>
      </c>
      <c r="E67" s="31" t="s">
        <v>529</v>
      </c>
      <c r="F67" s="84">
        <v>24527</v>
      </c>
      <c r="G67" s="32">
        <v>42.99</v>
      </c>
      <c r="H67" s="32" t="s">
        <v>325</v>
      </c>
    </row>
    <row r="68" spans="1:8" ht="15" customHeight="1">
      <c r="A68" s="83">
        <v>45467</v>
      </c>
      <c r="B68" s="32">
        <v>540134</v>
      </c>
      <c r="C68" s="31" t="s">
        <v>1250</v>
      </c>
      <c r="D68" s="31" t="s">
        <v>1251</v>
      </c>
      <c r="E68" s="31" t="s">
        <v>529</v>
      </c>
      <c r="F68" s="84">
        <v>40177</v>
      </c>
      <c r="G68" s="32">
        <v>7.56</v>
      </c>
      <c r="H68" s="32" t="s">
        <v>325</v>
      </c>
    </row>
    <row r="69" spans="1:8" ht="15" customHeight="1">
      <c r="A69" s="83">
        <v>45467</v>
      </c>
      <c r="B69" s="32">
        <v>532745</v>
      </c>
      <c r="C69" s="31" t="s">
        <v>1252</v>
      </c>
      <c r="D69" s="31" t="s">
        <v>1253</v>
      </c>
      <c r="E69" s="31" t="s">
        <v>529</v>
      </c>
      <c r="F69" s="84">
        <v>258100</v>
      </c>
      <c r="G69" s="32">
        <v>18.88</v>
      </c>
      <c r="H69" s="32" t="s">
        <v>325</v>
      </c>
    </row>
    <row r="70" spans="1:8" ht="15" customHeight="1">
      <c r="A70" s="83">
        <v>45467</v>
      </c>
      <c r="B70" s="32">
        <v>532745</v>
      </c>
      <c r="C70" s="31" t="s">
        <v>1252</v>
      </c>
      <c r="D70" s="31" t="s">
        <v>1254</v>
      </c>
      <c r="E70" s="31" t="s">
        <v>529</v>
      </c>
      <c r="F70" s="84">
        <v>715650</v>
      </c>
      <c r="G70" s="32">
        <v>18.96</v>
      </c>
      <c r="H70" s="32" t="s">
        <v>325</v>
      </c>
    </row>
    <row r="71" spans="1:8" ht="15" customHeight="1">
      <c r="A71" s="83">
        <v>45467</v>
      </c>
      <c r="B71" s="32">
        <v>532745</v>
      </c>
      <c r="C71" s="31" t="s">
        <v>1252</v>
      </c>
      <c r="D71" s="31" t="s">
        <v>973</v>
      </c>
      <c r="E71" s="31" t="s">
        <v>529</v>
      </c>
      <c r="F71" s="84">
        <v>500005</v>
      </c>
      <c r="G71" s="32">
        <v>19</v>
      </c>
      <c r="H71" s="32" t="s">
        <v>325</v>
      </c>
    </row>
    <row r="72" spans="1:8" ht="15" customHeight="1">
      <c r="A72" s="83">
        <v>45467</v>
      </c>
      <c r="B72" s="32">
        <v>532745</v>
      </c>
      <c r="C72" s="31" t="s">
        <v>1252</v>
      </c>
      <c r="D72" s="31" t="s">
        <v>1253</v>
      </c>
      <c r="E72" s="31" t="s">
        <v>530</v>
      </c>
      <c r="F72" s="84">
        <v>258100</v>
      </c>
      <c r="G72" s="32">
        <v>19.61</v>
      </c>
      <c r="H72" s="32" t="s">
        <v>325</v>
      </c>
    </row>
    <row r="73" spans="1:8" ht="15" customHeight="1">
      <c r="A73" s="83">
        <v>45467</v>
      </c>
      <c r="B73" s="32">
        <v>532745</v>
      </c>
      <c r="C73" s="31" t="s">
        <v>1252</v>
      </c>
      <c r="D73" s="31" t="s">
        <v>1254</v>
      </c>
      <c r="E73" s="31" t="s">
        <v>530</v>
      </c>
      <c r="F73" s="84">
        <v>642601</v>
      </c>
      <c r="G73" s="32">
        <v>19.899999999999999</v>
      </c>
      <c r="H73" s="32" t="s">
        <v>325</v>
      </c>
    </row>
    <row r="74" spans="1:8" ht="15" customHeight="1">
      <c r="A74" s="83">
        <v>45467</v>
      </c>
      <c r="B74" s="32">
        <v>532745</v>
      </c>
      <c r="C74" s="31" t="s">
        <v>1252</v>
      </c>
      <c r="D74" s="31" t="s">
        <v>973</v>
      </c>
      <c r="E74" s="31" t="s">
        <v>530</v>
      </c>
      <c r="F74" s="84">
        <v>5</v>
      </c>
      <c r="G74" s="32">
        <v>20.27</v>
      </c>
      <c r="H74" s="32" t="s">
        <v>325</v>
      </c>
    </row>
    <row r="75" spans="1:8" ht="15" customHeight="1">
      <c r="A75" s="83">
        <v>45467</v>
      </c>
      <c r="B75" s="32">
        <v>532745</v>
      </c>
      <c r="C75" s="31" t="s">
        <v>1252</v>
      </c>
      <c r="D75" s="31" t="s">
        <v>1255</v>
      </c>
      <c r="E75" s="31" t="s">
        <v>530</v>
      </c>
      <c r="F75" s="84">
        <v>14820</v>
      </c>
      <c r="G75" s="32">
        <v>20.350000000000001</v>
      </c>
      <c r="H75" s="32" t="s">
        <v>325</v>
      </c>
    </row>
    <row r="76" spans="1:8" ht="15" customHeight="1">
      <c r="A76" s="83">
        <v>45467</v>
      </c>
      <c r="B76" s="32">
        <v>532745</v>
      </c>
      <c r="C76" s="31" t="s">
        <v>1252</v>
      </c>
      <c r="D76" s="31" t="s">
        <v>1255</v>
      </c>
      <c r="E76" s="31" t="s">
        <v>529</v>
      </c>
      <c r="F76" s="84">
        <v>228000</v>
      </c>
      <c r="G76" s="32">
        <v>21.06</v>
      </c>
      <c r="H76" s="32" t="s">
        <v>325</v>
      </c>
    </row>
    <row r="77" spans="1:8" ht="15" customHeight="1">
      <c r="A77" s="83">
        <v>45467</v>
      </c>
      <c r="B77" s="32">
        <v>532745</v>
      </c>
      <c r="C77" s="31" t="s">
        <v>1252</v>
      </c>
      <c r="D77" s="31" t="s">
        <v>1256</v>
      </c>
      <c r="E77" s="31" t="s">
        <v>530</v>
      </c>
      <c r="F77" s="84">
        <v>2100000</v>
      </c>
      <c r="G77" s="32">
        <v>19.28</v>
      </c>
      <c r="H77" s="32" t="s">
        <v>325</v>
      </c>
    </row>
    <row r="78" spans="1:8" ht="15" customHeight="1">
      <c r="A78" s="83">
        <v>45467</v>
      </c>
      <c r="B78" s="32">
        <v>539175</v>
      </c>
      <c r="C78" s="31" t="s">
        <v>1094</v>
      </c>
      <c r="D78" s="31" t="s">
        <v>1257</v>
      </c>
      <c r="E78" s="31" t="s">
        <v>530</v>
      </c>
      <c r="F78" s="84">
        <v>60255</v>
      </c>
      <c r="G78" s="32">
        <v>17.920000000000002</v>
      </c>
      <c r="H78" s="32" t="s">
        <v>325</v>
      </c>
    </row>
    <row r="79" spans="1:8" ht="15" customHeight="1">
      <c r="A79" s="83">
        <v>45467</v>
      </c>
      <c r="B79" s="32">
        <v>536709</v>
      </c>
      <c r="C79" s="31" t="s">
        <v>1150</v>
      </c>
      <c r="D79" s="31" t="s">
        <v>1258</v>
      </c>
      <c r="E79" s="31" t="s">
        <v>530</v>
      </c>
      <c r="F79" s="84">
        <v>90000</v>
      </c>
      <c r="G79" s="32">
        <v>13.19</v>
      </c>
      <c r="H79" s="32" t="s">
        <v>325</v>
      </c>
    </row>
    <row r="80" spans="1:8" ht="15" customHeight="1">
      <c r="A80" s="83">
        <v>45467</v>
      </c>
      <c r="B80" s="32">
        <v>536709</v>
      </c>
      <c r="C80" s="31" t="s">
        <v>1150</v>
      </c>
      <c r="D80" s="31" t="s">
        <v>973</v>
      </c>
      <c r="E80" s="31" t="s">
        <v>530</v>
      </c>
      <c r="F80" s="84">
        <v>137237</v>
      </c>
      <c r="G80" s="32">
        <v>12.94</v>
      </c>
      <c r="H80" s="32" t="s">
        <v>325</v>
      </c>
    </row>
    <row r="81" spans="1:8" ht="15" customHeight="1">
      <c r="A81" s="83">
        <v>45467</v>
      </c>
      <c r="B81" s="32">
        <v>543806</v>
      </c>
      <c r="C81" s="31" t="s">
        <v>1259</v>
      </c>
      <c r="D81" s="31" t="s">
        <v>1260</v>
      </c>
      <c r="E81" s="31" t="s">
        <v>529</v>
      </c>
      <c r="F81" s="84">
        <v>52000</v>
      </c>
      <c r="G81" s="32">
        <v>116.01</v>
      </c>
      <c r="H81" s="32" t="s">
        <v>325</v>
      </c>
    </row>
    <row r="82" spans="1:8" ht="15" customHeight="1">
      <c r="A82" s="83">
        <v>45467</v>
      </c>
      <c r="B82" s="32">
        <v>543806</v>
      </c>
      <c r="C82" s="31" t="s">
        <v>1259</v>
      </c>
      <c r="D82" s="31" t="s">
        <v>1261</v>
      </c>
      <c r="E82" s="31" t="s">
        <v>530</v>
      </c>
      <c r="F82" s="84">
        <v>36000</v>
      </c>
      <c r="G82" s="32">
        <v>116.81</v>
      </c>
      <c r="H82" s="32" t="s">
        <v>325</v>
      </c>
    </row>
    <row r="83" spans="1:8" ht="15" customHeight="1">
      <c r="A83" s="83">
        <v>45467</v>
      </c>
      <c r="B83" s="32">
        <v>542924</v>
      </c>
      <c r="C83" s="31" t="s">
        <v>1262</v>
      </c>
      <c r="D83" s="31" t="s">
        <v>1263</v>
      </c>
      <c r="E83" s="31" t="s">
        <v>530</v>
      </c>
      <c r="F83" s="84">
        <v>70000</v>
      </c>
      <c r="G83" s="32">
        <v>6.75</v>
      </c>
      <c r="H83" s="32" t="s">
        <v>325</v>
      </c>
    </row>
    <row r="84" spans="1:8" ht="15" customHeight="1">
      <c r="A84" s="83">
        <v>45467</v>
      </c>
      <c r="B84" s="32">
        <v>542924</v>
      </c>
      <c r="C84" s="31" t="s">
        <v>1262</v>
      </c>
      <c r="D84" s="31" t="s">
        <v>1264</v>
      </c>
      <c r="E84" s="31" t="s">
        <v>529</v>
      </c>
      <c r="F84" s="84">
        <v>73500</v>
      </c>
      <c r="G84" s="32">
        <v>6.75</v>
      </c>
      <c r="H84" s="32" t="s">
        <v>325</v>
      </c>
    </row>
    <row r="85" spans="1:8" ht="15" customHeight="1">
      <c r="A85" s="83">
        <v>45467</v>
      </c>
      <c r="B85" s="32">
        <v>514060</v>
      </c>
      <c r="C85" s="31" t="s">
        <v>1151</v>
      </c>
      <c r="D85" s="31" t="s">
        <v>1265</v>
      </c>
      <c r="E85" s="31" t="s">
        <v>530</v>
      </c>
      <c r="F85" s="84">
        <v>200449</v>
      </c>
      <c r="G85" s="32">
        <v>19.78</v>
      </c>
      <c r="H85" s="32" t="s">
        <v>325</v>
      </c>
    </row>
    <row r="86" spans="1:8" ht="15" customHeight="1">
      <c r="A86" s="83">
        <v>45467</v>
      </c>
      <c r="B86" s="32">
        <v>514060</v>
      </c>
      <c r="C86" s="31" t="s">
        <v>1151</v>
      </c>
      <c r="D86" s="31" t="s">
        <v>1158</v>
      </c>
      <c r="E86" s="31" t="s">
        <v>529</v>
      </c>
      <c r="F86" s="84">
        <v>235000</v>
      </c>
      <c r="G86" s="32">
        <v>19.46</v>
      </c>
      <c r="H86" s="32" t="s">
        <v>325</v>
      </c>
    </row>
    <row r="87" spans="1:8" ht="15" customHeight="1">
      <c r="A87" s="83">
        <v>45467</v>
      </c>
      <c r="B87" s="32">
        <v>514060</v>
      </c>
      <c r="C87" s="31" t="s">
        <v>1151</v>
      </c>
      <c r="D87" s="31" t="s">
        <v>1266</v>
      </c>
      <c r="E87" s="31" t="s">
        <v>529</v>
      </c>
      <c r="F87" s="84">
        <v>200000</v>
      </c>
      <c r="G87" s="32">
        <v>19.32</v>
      </c>
      <c r="H87" s="32" t="s">
        <v>325</v>
      </c>
    </row>
    <row r="88" spans="1:8" ht="15" customHeight="1">
      <c r="A88" s="83">
        <v>45467</v>
      </c>
      <c r="B88" s="32">
        <v>514060</v>
      </c>
      <c r="C88" s="31" t="s">
        <v>1151</v>
      </c>
      <c r="D88" s="31" t="s">
        <v>1267</v>
      </c>
      <c r="E88" s="31" t="s">
        <v>530</v>
      </c>
      <c r="F88" s="84">
        <v>161780</v>
      </c>
      <c r="G88" s="32">
        <v>19.32</v>
      </c>
      <c r="H88" s="32" t="s">
        <v>325</v>
      </c>
    </row>
    <row r="89" spans="1:8" ht="15" customHeight="1">
      <c r="A89" s="83">
        <v>45467</v>
      </c>
      <c r="B89" s="32">
        <v>514060</v>
      </c>
      <c r="C89" s="31" t="s">
        <v>1151</v>
      </c>
      <c r="D89" s="31" t="s">
        <v>973</v>
      </c>
      <c r="E89" s="31" t="s">
        <v>530</v>
      </c>
      <c r="F89" s="84">
        <v>108107</v>
      </c>
      <c r="G89" s="32">
        <v>19.940000000000001</v>
      </c>
      <c r="H89" s="32" t="s">
        <v>325</v>
      </c>
    </row>
    <row r="90" spans="1:8" ht="15" customHeight="1">
      <c r="A90" s="83">
        <v>45467</v>
      </c>
      <c r="B90" s="32">
        <v>514060</v>
      </c>
      <c r="C90" s="31" t="s">
        <v>1151</v>
      </c>
      <c r="D90" s="31" t="s">
        <v>973</v>
      </c>
      <c r="E90" s="31" t="s">
        <v>529</v>
      </c>
      <c r="F90" s="84">
        <v>273652</v>
      </c>
      <c r="G90" s="32">
        <v>19.350000000000001</v>
      </c>
      <c r="H90" s="32" t="s">
        <v>325</v>
      </c>
    </row>
    <row r="91" spans="1:8" ht="15" customHeight="1">
      <c r="A91" s="83">
        <v>45467</v>
      </c>
      <c r="B91" s="32">
        <v>514060</v>
      </c>
      <c r="C91" s="31" t="s">
        <v>1151</v>
      </c>
      <c r="D91" s="31" t="s">
        <v>1268</v>
      </c>
      <c r="E91" s="31" t="s">
        <v>530</v>
      </c>
      <c r="F91" s="84">
        <v>160400</v>
      </c>
      <c r="G91" s="32">
        <v>19.32</v>
      </c>
      <c r="H91" s="32" t="s">
        <v>325</v>
      </c>
    </row>
    <row r="92" spans="1:8" ht="15" customHeight="1">
      <c r="A92" s="83">
        <v>45467</v>
      </c>
      <c r="B92" s="32">
        <v>541337</v>
      </c>
      <c r="C92" s="31" t="s">
        <v>1152</v>
      </c>
      <c r="D92" s="31" t="s">
        <v>973</v>
      </c>
      <c r="E92" s="31" t="s">
        <v>529</v>
      </c>
      <c r="F92" s="84">
        <v>48000</v>
      </c>
      <c r="G92" s="32">
        <v>8.09</v>
      </c>
      <c r="H92" s="32" t="s">
        <v>325</v>
      </c>
    </row>
    <row r="93" spans="1:8" ht="15" customHeight="1">
      <c r="A93" s="83">
        <v>45467</v>
      </c>
      <c r="B93" s="32">
        <v>507621</v>
      </c>
      <c r="C93" s="31" t="s">
        <v>1153</v>
      </c>
      <c r="D93" s="31" t="s">
        <v>1154</v>
      </c>
      <c r="E93" s="31" t="s">
        <v>530</v>
      </c>
      <c r="F93" s="84">
        <v>39729</v>
      </c>
      <c r="G93" s="32">
        <v>804.15</v>
      </c>
      <c r="H93" s="32" t="s">
        <v>325</v>
      </c>
    </row>
    <row r="94" spans="1:8" ht="15" customHeight="1">
      <c r="A94" s="83">
        <v>45467</v>
      </c>
      <c r="B94" s="32">
        <v>535910</v>
      </c>
      <c r="C94" s="31" t="s">
        <v>1269</v>
      </c>
      <c r="D94" s="31" t="s">
        <v>1270</v>
      </c>
      <c r="E94" s="31" t="s">
        <v>530</v>
      </c>
      <c r="F94" s="84">
        <v>80000</v>
      </c>
      <c r="G94" s="32">
        <v>138.65</v>
      </c>
      <c r="H94" s="32" t="s">
        <v>325</v>
      </c>
    </row>
    <row r="95" spans="1:8" ht="15" customHeight="1">
      <c r="A95" s="83">
        <v>45467</v>
      </c>
      <c r="B95" s="32">
        <v>535910</v>
      </c>
      <c r="C95" s="31" t="s">
        <v>1269</v>
      </c>
      <c r="D95" s="31" t="s">
        <v>1271</v>
      </c>
      <c r="E95" s="31" t="s">
        <v>529</v>
      </c>
      <c r="F95" s="84">
        <v>577</v>
      </c>
      <c r="G95" s="32">
        <v>138.94999999999999</v>
      </c>
      <c r="H95" s="32" t="s">
        <v>325</v>
      </c>
    </row>
    <row r="96" spans="1:8" ht="15" customHeight="1">
      <c r="A96" s="83">
        <v>45467</v>
      </c>
      <c r="B96" s="32">
        <v>535910</v>
      </c>
      <c r="C96" s="31" t="s">
        <v>1269</v>
      </c>
      <c r="D96" s="31" t="s">
        <v>1271</v>
      </c>
      <c r="E96" s="31" t="s">
        <v>530</v>
      </c>
      <c r="F96" s="84">
        <v>70577</v>
      </c>
      <c r="G96" s="32">
        <v>138.94999999999999</v>
      </c>
      <c r="H96" s="32" t="s">
        <v>325</v>
      </c>
    </row>
    <row r="97" spans="1:8" ht="15" customHeight="1">
      <c r="A97" s="83">
        <v>45467</v>
      </c>
      <c r="B97" s="32">
        <v>535910</v>
      </c>
      <c r="C97" s="31" t="s">
        <v>1269</v>
      </c>
      <c r="D97" s="31" t="s">
        <v>1272</v>
      </c>
      <c r="E97" s="31" t="s">
        <v>529</v>
      </c>
      <c r="F97" s="84">
        <v>80001</v>
      </c>
      <c r="G97" s="32">
        <v>138.65</v>
      </c>
      <c r="H97" s="32" t="s">
        <v>325</v>
      </c>
    </row>
    <row r="98" spans="1:8" ht="15" customHeight="1">
      <c r="A98" s="83">
        <v>45467</v>
      </c>
      <c r="B98" s="32">
        <v>539767</v>
      </c>
      <c r="C98" s="31" t="s">
        <v>1273</v>
      </c>
      <c r="D98" s="31" t="s">
        <v>1274</v>
      </c>
      <c r="E98" s="31" t="s">
        <v>529</v>
      </c>
      <c r="F98" s="84">
        <v>25000</v>
      </c>
      <c r="G98" s="32">
        <v>19.059999999999999</v>
      </c>
      <c r="H98" s="32" t="s">
        <v>325</v>
      </c>
    </row>
    <row r="99" spans="1:8" ht="15" customHeight="1">
      <c r="A99" s="83">
        <v>45467</v>
      </c>
      <c r="B99" s="32">
        <v>530557</v>
      </c>
      <c r="C99" s="31" t="s">
        <v>1074</v>
      </c>
      <c r="D99" s="31" t="s">
        <v>1075</v>
      </c>
      <c r="E99" s="31" t="s">
        <v>530</v>
      </c>
      <c r="F99" s="84">
        <v>7919025</v>
      </c>
      <c r="G99" s="32">
        <v>0.91</v>
      </c>
      <c r="H99" s="32" t="s">
        <v>325</v>
      </c>
    </row>
    <row r="100" spans="1:8" ht="15" customHeight="1">
      <c r="A100" s="83">
        <v>45467</v>
      </c>
      <c r="B100" s="32">
        <v>530557</v>
      </c>
      <c r="C100" s="31" t="s">
        <v>1074</v>
      </c>
      <c r="D100" s="31" t="s">
        <v>1075</v>
      </c>
      <c r="E100" s="31" t="s">
        <v>529</v>
      </c>
      <c r="F100" s="84">
        <v>8059851</v>
      </c>
      <c r="G100" s="32">
        <v>0.9</v>
      </c>
      <c r="H100" s="32" t="s">
        <v>325</v>
      </c>
    </row>
    <row r="101" spans="1:8" ht="15" customHeight="1">
      <c r="A101" s="83">
        <v>45467</v>
      </c>
      <c r="B101" s="32">
        <v>514332</v>
      </c>
      <c r="C101" s="31" t="s">
        <v>1275</v>
      </c>
      <c r="D101" s="31" t="s">
        <v>1276</v>
      </c>
      <c r="E101" s="31" t="s">
        <v>530</v>
      </c>
      <c r="F101" s="84">
        <v>60000</v>
      </c>
      <c r="G101" s="32">
        <v>17.16</v>
      </c>
      <c r="H101" s="32" t="s">
        <v>325</v>
      </c>
    </row>
    <row r="102" spans="1:8" ht="15" customHeight="1">
      <c r="A102" s="83">
        <v>45467</v>
      </c>
      <c r="B102" s="32">
        <v>514332</v>
      </c>
      <c r="C102" s="31" t="s">
        <v>1275</v>
      </c>
      <c r="D102" s="31" t="s">
        <v>1277</v>
      </c>
      <c r="E102" s="31" t="s">
        <v>529</v>
      </c>
      <c r="F102" s="84">
        <v>55000</v>
      </c>
      <c r="G102" s="32">
        <v>17.27</v>
      </c>
      <c r="H102" s="32" t="s">
        <v>325</v>
      </c>
    </row>
    <row r="103" spans="1:8" ht="15" customHeight="1">
      <c r="A103" s="83">
        <v>45467</v>
      </c>
      <c r="B103" s="32">
        <v>540386</v>
      </c>
      <c r="C103" s="31" t="s">
        <v>1278</v>
      </c>
      <c r="D103" s="31" t="s">
        <v>1279</v>
      </c>
      <c r="E103" s="31" t="s">
        <v>530</v>
      </c>
      <c r="F103" s="84">
        <v>942921</v>
      </c>
      <c r="G103" s="32">
        <v>0.57999999999999996</v>
      </c>
      <c r="H103" s="32" t="s">
        <v>325</v>
      </c>
    </row>
    <row r="104" spans="1:8" ht="15" customHeight="1">
      <c r="A104" s="83">
        <v>45467</v>
      </c>
      <c r="B104" s="32">
        <v>540386</v>
      </c>
      <c r="C104" s="31" t="s">
        <v>1278</v>
      </c>
      <c r="D104" s="31" t="s">
        <v>1280</v>
      </c>
      <c r="E104" s="31" t="s">
        <v>529</v>
      </c>
      <c r="F104" s="84">
        <v>525000</v>
      </c>
      <c r="G104" s="32">
        <v>0.57999999999999996</v>
      </c>
      <c r="H104" s="32" t="s">
        <v>325</v>
      </c>
    </row>
    <row r="105" spans="1:8" ht="15" customHeight="1">
      <c r="A105" s="83">
        <v>45467</v>
      </c>
      <c r="B105" s="32">
        <v>531280</v>
      </c>
      <c r="C105" s="31" t="s">
        <v>1281</v>
      </c>
      <c r="D105" s="31" t="s">
        <v>1282</v>
      </c>
      <c r="E105" s="31" t="s">
        <v>529</v>
      </c>
      <c r="F105" s="84">
        <v>47348</v>
      </c>
      <c r="G105" s="32">
        <v>7.73</v>
      </c>
      <c r="H105" s="32" t="s">
        <v>325</v>
      </c>
    </row>
    <row r="106" spans="1:8" ht="15" customHeight="1">
      <c r="A106" s="83">
        <v>45467</v>
      </c>
      <c r="B106" s="32">
        <v>536659</v>
      </c>
      <c r="C106" s="31" t="s">
        <v>1155</v>
      </c>
      <c r="D106" s="31" t="s">
        <v>1283</v>
      </c>
      <c r="E106" s="31" t="s">
        <v>530</v>
      </c>
      <c r="F106" s="84">
        <v>120000</v>
      </c>
      <c r="G106" s="32">
        <v>23.21</v>
      </c>
      <c r="H106" s="32" t="s">
        <v>325</v>
      </c>
    </row>
    <row r="107" spans="1:8" ht="15" customHeight="1">
      <c r="A107" s="83">
        <v>45467</v>
      </c>
      <c r="B107" s="32">
        <v>536659</v>
      </c>
      <c r="C107" s="31" t="s">
        <v>1155</v>
      </c>
      <c r="D107" s="31" t="s">
        <v>1156</v>
      </c>
      <c r="E107" s="31" t="s">
        <v>529</v>
      </c>
      <c r="F107" s="84">
        <v>277800</v>
      </c>
      <c r="G107" s="32">
        <v>23.21</v>
      </c>
      <c r="H107" s="32" t="s">
        <v>325</v>
      </c>
    </row>
    <row r="108" spans="1:8" ht="15" customHeight="1">
      <c r="A108" s="83">
        <v>45467</v>
      </c>
      <c r="B108" s="32">
        <v>538540</v>
      </c>
      <c r="C108" s="31" t="s">
        <v>1284</v>
      </c>
      <c r="D108" s="31" t="s">
        <v>1285</v>
      </c>
      <c r="E108" s="31" t="s">
        <v>530</v>
      </c>
      <c r="F108" s="84">
        <v>323944</v>
      </c>
      <c r="G108" s="32">
        <v>1</v>
      </c>
      <c r="H108" s="32" t="s">
        <v>325</v>
      </c>
    </row>
    <row r="109" spans="1:8" ht="15" customHeight="1">
      <c r="A109" s="83">
        <v>45467</v>
      </c>
      <c r="B109" s="32">
        <v>543981</v>
      </c>
      <c r="C109" s="31" t="s">
        <v>882</v>
      </c>
      <c r="D109" s="31" t="s">
        <v>1286</v>
      </c>
      <c r="E109" s="31" t="s">
        <v>530</v>
      </c>
      <c r="F109" s="84">
        <v>590000</v>
      </c>
      <c r="G109" s="32">
        <v>1734.58</v>
      </c>
      <c r="H109" s="32" t="s">
        <v>325</v>
      </c>
    </row>
    <row r="110" spans="1:8" ht="15" customHeight="1">
      <c r="A110" s="83">
        <v>45467</v>
      </c>
      <c r="B110" s="32">
        <v>531893</v>
      </c>
      <c r="C110" s="31" t="s">
        <v>1029</v>
      </c>
      <c r="D110" s="31" t="s">
        <v>1157</v>
      </c>
      <c r="E110" s="31" t="s">
        <v>530</v>
      </c>
      <c r="F110" s="84">
        <v>6031998</v>
      </c>
      <c r="G110" s="32">
        <v>0.91</v>
      </c>
      <c r="H110" s="32" t="s">
        <v>325</v>
      </c>
    </row>
    <row r="111" spans="1:8" ht="15" customHeight="1">
      <c r="A111" s="83">
        <v>45467</v>
      </c>
      <c r="B111" s="32">
        <v>526081</v>
      </c>
      <c r="C111" s="31" t="s">
        <v>1287</v>
      </c>
      <c r="D111" s="31" t="s">
        <v>1288</v>
      </c>
      <c r="E111" s="31" t="s">
        <v>529</v>
      </c>
      <c r="F111" s="84">
        <v>48857</v>
      </c>
      <c r="G111" s="32">
        <v>21.86</v>
      </c>
      <c r="H111" s="32" t="s">
        <v>325</v>
      </c>
    </row>
    <row r="112" spans="1:8" ht="15" customHeight="1">
      <c r="A112" s="83">
        <v>45467</v>
      </c>
      <c r="B112" s="32">
        <v>526081</v>
      </c>
      <c r="C112" s="31" t="s">
        <v>1287</v>
      </c>
      <c r="D112" s="31" t="s">
        <v>973</v>
      </c>
      <c r="E112" s="31" t="s">
        <v>529</v>
      </c>
      <c r="F112" s="84">
        <v>76983</v>
      </c>
      <c r="G112" s="32">
        <v>21.86</v>
      </c>
      <c r="H112" s="32" t="s">
        <v>325</v>
      </c>
    </row>
    <row r="113" spans="1:8" ht="15" customHeight="1">
      <c r="A113" s="83">
        <v>45467</v>
      </c>
      <c r="B113" s="32">
        <v>526081</v>
      </c>
      <c r="C113" s="31" t="s">
        <v>1287</v>
      </c>
      <c r="D113" s="31" t="s">
        <v>1289</v>
      </c>
      <c r="E113" s="31" t="s">
        <v>529</v>
      </c>
      <c r="F113" s="84">
        <v>100000</v>
      </c>
      <c r="G113" s="32">
        <v>21.86</v>
      </c>
      <c r="H113" s="32" t="s">
        <v>325</v>
      </c>
    </row>
    <row r="114" spans="1:8" ht="15" customHeight="1">
      <c r="A114" s="83">
        <v>45467</v>
      </c>
      <c r="B114" s="32">
        <v>526081</v>
      </c>
      <c r="C114" s="31" t="s">
        <v>1287</v>
      </c>
      <c r="D114" s="31" t="s">
        <v>1290</v>
      </c>
      <c r="E114" s="31" t="s">
        <v>530</v>
      </c>
      <c r="F114" s="84">
        <v>47638</v>
      </c>
      <c r="G114" s="32">
        <v>21.86</v>
      </c>
      <c r="H114" s="32" t="s">
        <v>325</v>
      </c>
    </row>
    <row r="115" spans="1:8" ht="15" customHeight="1">
      <c r="A115" s="83">
        <v>45467</v>
      </c>
      <c r="B115" s="32">
        <v>526081</v>
      </c>
      <c r="C115" s="31" t="s">
        <v>1287</v>
      </c>
      <c r="D115" s="31" t="s">
        <v>1291</v>
      </c>
      <c r="E115" s="31" t="s">
        <v>530</v>
      </c>
      <c r="F115" s="84">
        <v>223811</v>
      </c>
      <c r="G115" s="32">
        <v>21.86</v>
      </c>
      <c r="H115" s="32" t="s">
        <v>325</v>
      </c>
    </row>
    <row r="116" spans="1:8" ht="15" customHeight="1">
      <c r="A116" s="83">
        <v>45467</v>
      </c>
      <c r="B116" s="32">
        <v>538875</v>
      </c>
      <c r="C116" s="31" t="s">
        <v>1292</v>
      </c>
      <c r="D116" s="31" t="s">
        <v>1293</v>
      </c>
      <c r="E116" s="31" t="s">
        <v>529</v>
      </c>
      <c r="F116" s="84">
        <v>55986</v>
      </c>
      <c r="G116" s="32">
        <v>25.41</v>
      </c>
      <c r="H116" s="32" t="s">
        <v>325</v>
      </c>
    </row>
    <row r="117" spans="1:8" ht="15" customHeight="1">
      <c r="A117" s="83">
        <v>45467</v>
      </c>
      <c r="B117" s="32">
        <v>527005</v>
      </c>
      <c r="C117" s="31" t="s">
        <v>1294</v>
      </c>
      <c r="D117" s="31" t="s">
        <v>1203</v>
      </c>
      <c r="E117" s="31" t="s">
        <v>529</v>
      </c>
      <c r="F117" s="84">
        <v>20000</v>
      </c>
      <c r="G117" s="32">
        <v>225.87</v>
      </c>
      <c r="H117" s="32" t="s">
        <v>325</v>
      </c>
    </row>
    <row r="118" spans="1:8" ht="15" customHeight="1">
      <c r="A118" s="83">
        <v>45467</v>
      </c>
      <c r="B118" s="32">
        <v>543536</v>
      </c>
      <c r="C118" s="31" t="s">
        <v>1295</v>
      </c>
      <c r="D118" s="31" t="s">
        <v>1296</v>
      </c>
      <c r="E118" s="31" t="s">
        <v>529</v>
      </c>
      <c r="F118" s="84">
        <v>56000</v>
      </c>
      <c r="G118" s="32">
        <v>9.6999999999999993</v>
      </c>
      <c r="H118" s="32" t="s">
        <v>325</v>
      </c>
    </row>
    <row r="119" spans="1:8" ht="15" customHeight="1">
      <c r="A119" s="83">
        <v>45467</v>
      </c>
      <c r="B119" s="32">
        <v>543536</v>
      </c>
      <c r="C119" s="31" t="s">
        <v>1295</v>
      </c>
      <c r="D119" s="31" t="s">
        <v>1297</v>
      </c>
      <c r="E119" s="31" t="s">
        <v>530</v>
      </c>
      <c r="F119" s="84">
        <v>56000</v>
      </c>
      <c r="G119" s="32">
        <v>9.6999999999999993</v>
      </c>
      <c r="H119" s="32" t="s">
        <v>325</v>
      </c>
    </row>
    <row r="120" spans="1:8" ht="15" customHeight="1">
      <c r="A120" s="83">
        <v>45467</v>
      </c>
      <c r="B120" s="32">
        <v>531370</v>
      </c>
      <c r="C120" s="31" t="s">
        <v>1116</v>
      </c>
      <c r="D120" s="31" t="s">
        <v>973</v>
      </c>
      <c r="E120" s="31" t="s">
        <v>529</v>
      </c>
      <c r="F120" s="84">
        <v>29698</v>
      </c>
      <c r="G120" s="32">
        <v>21.47</v>
      </c>
      <c r="H120" s="32" t="s">
        <v>325</v>
      </c>
    </row>
    <row r="121" spans="1:8" ht="15" customHeight="1">
      <c r="A121" s="83">
        <v>45467</v>
      </c>
      <c r="B121" s="32">
        <v>531370</v>
      </c>
      <c r="C121" s="31" t="s">
        <v>1116</v>
      </c>
      <c r="D121" s="31" t="s">
        <v>973</v>
      </c>
      <c r="E121" s="31" t="s">
        <v>530</v>
      </c>
      <c r="F121" s="84">
        <v>139140</v>
      </c>
      <c r="G121" s="32">
        <v>23.23</v>
      </c>
      <c r="H121" s="32" t="s">
        <v>325</v>
      </c>
    </row>
    <row r="122" spans="1:8" ht="15" customHeight="1">
      <c r="A122" s="83">
        <v>45467</v>
      </c>
      <c r="B122" s="32">
        <v>531370</v>
      </c>
      <c r="C122" s="31" t="s">
        <v>1116</v>
      </c>
      <c r="D122" s="31" t="s">
        <v>1095</v>
      </c>
      <c r="E122" s="31" t="s">
        <v>530</v>
      </c>
      <c r="F122" s="84">
        <v>52494</v>
      </c>
      <c r="G122" s="32">
        <v>21.69</v>
      </c>
      <c r="H122" s="32" t="s">
        <v>325</v>
      </c>
    </row>
    <row r="123" spans="1:8" ht="15" customHeight="1">
      <c r="A123" s="83">
        <v>45467</v>
      </c>
      <c r="B123" s="32">
        <v>531370</v>
      </c>
      <c r="C123" s="31" t="s">
        <v>1116</v>
      </c>
      <c r="D123" s="31" t="s">
        <v>1095</v>
      </c>
      <c r="E123" s="31" t="s">
        <v>529</v>
      </c>
      <c r="F123" s="84">
        <v>43388</v>
      </c>
      <c r="G123" s="32">
        <v>21.86</v>
      </c>
      <c r="H123" s="32" t="s">
        <v>325</v>
      </c>
    </row>
    <row r="124" spans="1:8" ht="15" customHeight="1">
      <c r="A124" s="83">
        <v>45467</v>
      </c>
      <c r="B124" s="32">
        <v>519242</v>
      </c>
      <c r="C124" s="31" t="s">
        <v>1298</v>
      </c>
      <c r="D124" s="31" t="s">
        <v>1299</v>
      </c>
      <c r="E124" s="31" t="s">
        <v>530</v>
      </c>
      <c r="F124" s="84">
        <v>9600</v>
      </c>
      <c r="G124" s="32">
        <v>88.8</v>
      </c>
      <c r="H124" s="32" t="s">
        <v>325</v>
      </c>
    </row>
    <row r="125" spans="1:8" ht="15" customHeight="1">
      <c r="A125" s="83">
        <v>45467</v>
      </c>
      <c r="B125" s="32">
        <v>519242</v>
      </c>
      <c r="C125" s="31" t="s">
        <v>1298</v>
      </c>
      <c r="D125" s="31" t="s">
        <v>1300</v>
      </c>
      <c r="E125" s="31" t="s">
        <v>529</v>
      </c>
      <c r="F125" s="84">
        <v>10000</v>
      </c>
      <c r="G125" s="32">
        <v>88.8</v>
      </c>
      <c r="H125" s="32" t="s">
        <v>325</v>
      </c>
    </row>
    <row r="126" spans="1:8" ht="15" customHeight="1">
      <c r="A126" s="83">
        <v>45467</v>
      </c>
      <c r="B126" s="32">
        <v>539217</v>
      </c>
      <c r="C126" s="31" t="s">
        <v>1159</v>
      </c>
      <c r="D126" s="31" t="s">
        <v>1160</v>
      </c>
      <c r="E126" s="31" t="s">
        <v>530</v>
      </c>
      <c r="F126" s="84">
        <v>4157064</v>
      </c>
      <c r="G126" s="32">
        <v>2.13</v>
      </c>
      <c r="H126" s="32" t="s">
        <v>325</v>
      </c>
    </row>
    <row r="127" spans="1:8" ht="15" customHeight="1">
      <c r="A127" s="83">
        <v>45467</v>
      </c>
      <c r="B127" s="32">
        <v>532879</v>
      </c>
      <c r="C127" s="31" t="s">
        <v>1301</v>
      </c>
      <c r="D127" s="31" t="s">
        <v>1302</v>
      </c>
      <c r="E127" s="31" t="s">
        <v>529</v>
      </c>
      <c r="F127" s="84">
        <v>30000</v>
      </c>
      <c r="G127" s="32">
        <v>339.55</v>
      </c>
      <c r="H127" s="32" t="s">
        <v>325</v>
      </c>
    </row>
    <row r="128" spans="1:8" ht="15" customHeight="1">
      <c r="A128" s="83">
        <v>45467</v>
      </c>
      <c r="B128" s="32">
        <v>532879</v>
      </c>
      <c r="C128" s="31" t="s">
        <v>1301</v>
      </c>
      <c r="D128" s="31" t="s">
        <v>1303</v>
      </c>
      <c r="E128" s="31" t="s">
        <v>530</v>
      </c>
      <c r="F128" s="84">
        <v>27537</v>
      </c>
      <c r="G128" s="32">
        <v>339.55</v>
      </c>
      <c r="H128" s="32" t="s">
        <v>325</v>
      </c>
    </row>
    <row r="129" spans="1:8" ht="15" customHeight="1">
      <c r="A129" s="83">
        <v>45467</v>
      </c>
      <c r="B129" s="32">
        <v>532879</v>
      </c>
      <c r="C129" s="31" t="s">
        <v>1301</v>
      </c>
      <c r="D129" s="31" t="s">
        <v>1304</v>
      </c>
      <c r="E129" s="31" t="s">
        <v>530</v>
      </c>
      <c r="F129" s="84">
        <v>79083</v>
      </c>
      <c r="G129" s="32">
        <v>339.55</v>
      </c>
      <c r="H129" s="32" t="s">
        <v>325</v>
      </c>
    </row>
    <row r="130" spans="1:8" ht="15" customHeight="1">
      <c r="A130" s="83">
        <v>45467</v>
      </c>
      <c r="B130" s="32">
        <v>530611</v>
      </c>
      <c r="C130" s="31" t="s">
        <v>1305</v>
      </c>
      <c r="D130" s="31" t="s">
        <v>1306</v>
      </c>
      <c r="E130" s="31" t="s">
        <v>530</v>
      </c>
      <c r="F130" s="84">
        <v>1000000</v>
      </c>
      <c r="G130" s="32">
        <v>0.47</v>
      </c>
      <c r="H130" s="32" t="s">
        <v>325</v>
      </c>
    </row>
    <row r="131" spans="1:8" ht="15" customHeight="1">
      <c r="A131" s="83">
        <v>45467</v>
      </c>
      <c r="B131" s="32">
        <v>532070</v>
      </c>
      <c r="C131" s="31" t="s">
        <v>1161</v>
      </c>
      <c r="D131" s="31" t="s">
        <v>1307</v>
      </c>
      <c r="E131" s="31" t="s">
        <v>529</v>
      </c>
      <c r="F131" s="84">
        <v>42000</v>
      </c>
      <c r="G131" s="32">
        <v>173.08</v>
      </c>
      <c r="H131" s="32" t="s">
        <v>325</v>
      </c>
    </row>
    <row r="132" spans="1:8" ht="15" customHeight="1">
      <c r="A132" s="83">
        <v>45467</v>
      </c>
      <c r="B132" s="32">
        <v>543745</v>
      </c>
      <c r="C132" s="31" t="s">
        <v>1308</v>
      </c>
      <c r="D132" s="31" t="s">
        <v>1309</v>
      </c>
      <c r="E132" s="31" t="s">
        <v>530</v>
      </c>
      <c r="F132" s="84">
        <v>888000</v>
      </c>
      <c r="G132" s="32">
        <v>9.6300000000000008</v>
      </c>
      <c r="H132" s="32" t="s">
        <v>325</v>
      </c>
    </row>
    <row r="133" spans="1:8" ht="15" customHeight="1">
      <c r="A133" s="83">
        <v>45467</v>
      </c>
      <c r="B133" s="32">
        <v>543745</v>
      </c>
      <c r="C133" s="31" t="s">
        <v>1308</v>
      </c>
      <c r="D133" s="31" t="s">
        <v>1310</v>
      </c>
      <c r="E133" s="31" t="s">
        <v>529</v>
      </c>
      <c r="F133" s="84">
        <v>162000</v>
      </c>
      <c r="G133" s="32">
        <v>9.4700000000000006</v>
      </c>
      <c r="H133" s="32" t="s">
        <v>325</v>
      </c>
    </row>
    <row r="134" spans="1:8" ht="15" customHeight="1">
      <c r="A134" s="83">
        <v>45467</v>
      </c>
      <c r="B134" s="32">
        <v>543745</v>
      </c>
      <c r="C134" s="31" t="s">
        <v>1308</v>
      </c>
      <c r="D134" s="31" t="s">
        <v>1311</v>
      </c>
      <c r="E134" s="31" t="s">
        <v>529</v>
      </c>
      <c r="F134" s="84">
        <v>216000</v>
      </c>
      <c r="G134" s="32">
        <v>9.4499999999999993</v>
      </c>
      <c r="H134" s="32" t="s">
        <v>325</v>
      </c>
    </row>
    <row r="135" spans="1:8" ht="15" customHeight="1">
      <c r="A135" s="83">
        <v>45467</v>
      </c>
      <c r="B135" s="32">
        <v>531039</v>
      </c>
      <c r="C135" s="31" t="s">
        <v>1312</v>
      </c>
      <c r="D135" s="31" t="s">
        <v>1313</v>
      </c>
      <c r="E135" s="31" t="s">
        <v>530</v>
      </c>
      <c r="F135" s="84">
        <v>40000</v>
      </c>
      <c r="G135" s="32">
        <v>10.99</v>
      </c>
      <c r="H135" s="32" t="s">
        <v>325</v>
      </c>
    </row>
    <row r="136" spans="1:8" ht="15" customHeight="1">
      <c r="A136" s="83">
        <v>45467</v>
      </c>
      <c r="B136" s="32">
        <v>531039</v>
      </c>
      <c r="C136" s="31" t="s">
        <v>1312</v>
      </c>
      <c r="D136" s="31" t="s">
        <v>1314</v>
      </c>
      <c r="E136" s="31" t="s">
        <v>530</v>
      </c>
      <c r="F136" s="84">
        <v>97552</v>
      </c>
      <c r="G136" s="32">
        <v>12.07</v>
      </c>
      <c r="H136" s="32" t="s">
        <v>325</v>
      </c>
    </row>
    <row r="137" spans="1:8" ht="15" customHeight="1">
      <c r="A137" s="83">
        <v>45467</v>
      </c>
      <c r="B137" s="32">
        <v>531039</v>
      </c>
      <c r="C137" s="31" t="s">
        <v>1312</v>
      </c>
      <c r="D137" s="31" t="s">
        <v>1315</v>
      </c>
      <c r="E137" s="31" t="s">
        <v>529</v>
      </c>
      <c r="F137" s="84">
        <v>150000</v>
      </c>
      <c r="G137" s="32">
        <v>10.99</v>
      </c>
      <c r="H137" s="32" t="s">
        <v>325</v>
      </c>
    </row>
    <row r="138" spans="1:8" ht="15" customHeight="1">
      <c r="A138" s="83">
        <v>45467</v>
      </c>
      <c r="B138" s="32">
        <v>531039</v>
      </c>
      <c r="C138" s="31" t="s">
        <v>1312</v>
      </c>
      <c r="D138" s="31" t="s">
        <v>1316</v>
      </c>
      <c r="E138" s="31" t="s">
        <v>529</v>
      </c>
      <c r="F138" s="84">
        <v>32000</v>
      </c>
      <c r="G138" s="32">
        <v>12.12</v>
      </c>
      <c r="H138" s="32" t="s">
        <v>325</v>
      </c>
    </row>
    <row r="139" spans="1:8" ht="15" customHeight="1">
      <c r="A139" s="83">
        <v>45467</v>
      </c>
      <c r="B139" s="32">
        <v>531039</v>
      </c>
      <c r="C139" s="31" t="s">
        <v>1312</v>
      </c>
      <c r="D139" s="31" t="s">
        <v>1317</v>
      </c>
      <c r="E139" s="31" t="s">
        <v>529</v>
      </c>
      <c r="F139" s="84">
        <v>41200</v>
      </c>
      <c r="G139" s="32">
        <v>12.11</v>
      </c>
      <c r="H139" s="32" t="s">
        <v>325</v>
      </c>
    </row>
    <row r="140" spans="1:8" ht="15" customHeight="1">
      <c r="A140" s="83">
        <v>45467</v>
      </c>
      <c r="B140" s="32">
        <v>531039</v>
      </c>
      <c r="C140" s="31" t="s">
        <v>1312</v>
      </c>
      <c r="D140" s="31" t="s">
        <v>1318</v>
      </c>
      <c r="E140" s="31" t="s">
        <v>530</v>
      </c>
      <c r="F140" s="84">
        <v>294000</v>
      </c>
      <c r="G140" s="32">
        <v>10.99</v>
      </c>
      <c r="H140" s="32" t="s">
        <v>325</v>
      </c>
    </row>
    <row r="141" spans="1:8" ht="15" customHeight="1">
      <c r="A141" s="83">
        <v>45467</v>
      </c>
      <c r="B141" s="32">
        <v>531039</v>
      </c>
      <c r="C141" s="31" t="s">
        <v>1312</v>
      </c>
      <c r="D141" s="31" t="s">
        <v>973</v>
      </c>
      <c r="E141" s="31" t="s">
        <v>530</v>
      </c>
      <c r="F141" s="84">
        <v>50000</v>
      </c>
      <c r="G141" s="32">
        <v>10.99</v>
      </c>
      <c r="H141" s="32" t="s">
        <v>325</v>
      </c>
    </row>
    <row r="142" spans="1:8" ht="15" customHeight="1">
      <c r="A142" s="83">
        <v>45467</v>
      </c>
      <c r="B142" s="32">
        <v>531039</v>
      </c>
      <c r="C142" s="31" t="s">
        <v>1312</v>
      </c>
      <c r="D142" s="31" t="s">
        <v>973</v>
      </c>
      <c r="E142" s="31" t="s">
        <v>529</v>
      </c>
      <c r="F142" s="84">
        <v>250000</v>
      </c>
      <c r="G142" s="32">
        <v>10.99</v>
      </c>
      <c r="H142" s="32" t="s">
        <v>325</v>
      </c>
    </row>
    <row r="143" spans="1:8" ht="15" customHeight="1">
      <c r="A143" s="83">
        <v>45467</v>
      </c>
      <c r="B143" s="32">
        <v>526675</v>
      </c>
      <c r="C143" s="31" t="s">
        <v>1319</v>
      </c>
      <c r="D143" s="31" t="s">
        <v>1320</v>
      </c>
      <c r="E143" s="31" t="s">
        <v>530</v>
      </c>
      <c r="F143" s="84">
        <v>33578</v>
      </c>
      <c r="G143" s="32">
        <v>36.49</v>
      </c>
      <c r="H143" s="32" t="s">
        <v>325</v>
      </c>
    </row>
    <row r="144" spans="1:8" ht="15" customHeight="1">
      <c r="A144" s="83">
        <v>45467</v>
      </c>
      <c r="B144" s="32">
        <v>521005</v>
      </c>
      <c r="C144" s="31" t="s">
        <v>1117</v>
      </c>
      <c r="D144" s="31" t="s">
        <v>1118</v>
      </c>
      <c r="E144" s="31" t="s">
        <v>530</v>
      </c>
      <c r="F144" s="84">
        <v>149744</v>
      </c>
      <c r="G144" s="32">
        <v>48.32</v>
      </c>
      <c r="H144" s="32" t="s">
        <v>325</v>
      </c>
    </row>
    <row r="145" spans="1:8" ht="15" customHeight="1">
      <c r="A145" s="83">
        <v>45467</v>
      </c>
      <c r="B145" s="32">
        <v>521005</v>
      </c>
      <c r="C145" s="31" t="s">
        <v>1117</v>
      </c>
      <c r="D145" s="31" t="s">
        <v>1321</v>
      </c>
      <c r="E145" s="31" t="s">
        <v>529</v>
      </c>
      <c r="F145" s="84">
        <v>101474</v>
      </c>
      <c r="G145" s="32">
        <v>49.64</v>
      </c>
      <c r="H145" s="32" t="s">
        <v>325</v>
      </c>
    </row>
    <row r="146" spans="1:8" ht="15" customHeight="1">
      <c r="A146" s="83">
        <v>45467</v>
      </c>
      <c r="B146" s="32">
        <v>521005</v>
      </c>
      <c r="C146" s="31" t="s">
        <v>1117</v>
      </c>
      <c r="D146" s="31" t="s">
        <v>1322</v>
      </c>
      <c r="E146" s="31" t="s">
        <v>530</v>
      </c>
      <c r="F146" s="84">
        <v>100000</v>
      </c>
      <c r="G146" s="32">
        <v>49.68</v>
      </c>
      <c r="H146" s="32" t="s">
        <v>325</v>
      </c>
    </row>
    <row r="147" spans="1:8" ht="15" customHeight="1">
      <c r="A147" s="83">
        <v>45467</v>
      </c>
      <c r="B147" s="32">
        <v>544168</v>
      </c>
      <c r="C147" s="31" t="s">
        <v>1162</v>
      </c>
      <c r="D147" s="31" t="s">
        <v>1042</v>
      </c>
      <c r="E147" s="31" t="s">
        <v>529</v>
      </c>
      <c r="F147" s="84">
        <v>38000</v>
      </c>
      <c r="G147" s="32">
        <v>82.55</v>
      </c>
      <c r="H147" s="32" t="s">
        <v>325</v>
      </c>
    </row>
    <row r="148" spans="1:8" ht="15" customHeight="1">
      <c r="A148" s="83">
        <v>45467</v>
      </c>
      <c r="B148" s="32">
        <v>544168</v>
      </c>
      <c r="C148" s="31" t="s">
        <v>1162</v>
      </c>
      <c r="D148" s="31" t="s">
        <v>1042</v>
      </c>
      <c r="E148" s="31" t="s">
        <v>530</v>
      </c>
      <c r="F148" s="84">
        <v>38000</v>
      </c>
      <c r="G148" s="32">
        <v>88.35</v>
      </c>
      <c r="H148" s="32" t="s">
        <v>325</v>
      </c>
    </row>
    <row r="149" spans="1:8" ht="15" customHeight="1">
      <c r="A149" s="83">
        <v>45467</v>
      </c>
      <c r="B149" s="32">
        <v>544168</v>
      </c>
      <c r="C149" s="31" t="s">
        <v>1162</v>
      </c>
      <c r="D149" s="31" t="s">
        <v>1076</v>
      </c>
      <c r="E149" s="31" t="s">
        <v>529</v>
      </c>
      <c r="F149" s="84">
        <v>24000</v>
      </c>
      <c r="G149" s="32">
        <v>88.35</v>
      </c>
      <c r="H149" s="32" t="s">
        <v>325</v>
      </c>
    </row>
    <row r="150" spans="1:8" ht="15" customHeight="1">
      <c r="A150" s="83">
        <v>45467</v>
      </c>
      <c r="B150" s="32">
        <v>509026</v>
      </c>
      <c r="C150" s="31" t="s">
        <v>1323</v>
      </c>
      <c r="D150" s="31" t="s">
        <v>1324</v>
      </c>
      <c r="E150" s="31" t="s">
        <v>530</v>
      </c>
      <c r="F150" s="84">
        <v>284995</v>
      </c>
      <c r="G150" s="32">
        <v>90.03</v>
      </c>
      <c r="H150" s="32" t="s">
        <v>325</v>
      </c>
    </row>
    <row r="151" spans="1:8" ht="15" customHeight="1">
      <c r="A151" s="83">
        <v>45467</v>
      </c>
      <c r="B151" s="32">
        <v>509026</v>
      </c>
      <c r="C151" s="31" t="s">
        <v>1323</v>
      </c>
      <c r="D151" s="31" t="s">
        <v>1325</v>
      </c>
      <c r="E151" s="31" t="s">
        <v>529</v>
      </c>
      <c r="F151" s="84">
        <v>283301</v>
      </c>
      <c r="G151" s="32">
        <v>90</v>
      </c>
      <c r="H151" s="32" t="s">
        <v>325</v>
      </c>
    </row>
    <row r="152" spans="1:8" ht="15" customHeight="1">
      <c r="A152" s="83">
        <v>45467</v>
      </c>
      <c r="B152" s="32">
        <v>533427</v>
      </c>
      <c r="C152" s="31" t="s">
        <v>1096</v>
      </c>
      <c r="D152" s="31" t="s">
        <v>1097</v>
      </c>
      <c r="E152" s="31" t="s">
        <v>530</v>
      </c>
      <c r="F152" s="84">
        <v>150000</v>
      </c>
      <c r="G152" s="32">
        <v>43</v>
      </c>
      <c r="H152" s="32" t="s">
        <v>847</v>
      </c>
    </row>
    <row r="153" spans="1:8" ht="15" customHeight="1">
      <c r="A153" s="83">
        <v>45467</v>
      </c>
      <c r="B153" s="32" t="s">
        <v>1163</v>
      </c>
      <c r="C153" s="31" t="s">
        <v>1164</v>
      </c>
      <c r="D153" s="31" t="s">
        <v>892</v>
      </c>
      <c r="E153" s="31" t="s">
        <v>529</v>
      </c>
      <c r="F153" s="84">
        <v>278152</v>
      </c>
      <c r="G153" s="32">
        <v>218.89</v>
      </c>
      <c r="H153" s="32" t="s">
        <v>847</v>
      </c>
    </row>
    <row r="154" spans="1:8" ht="15" customHeight="1">
      <c r="A154" s="83">
        <v>45467</v>
      </c>
      <c r="B154" s="32" t="s">
        <v>1326</v>
      </c>
      <c r="C154" s="31" t="s">
        <v>1327</v>
      </c>
      <c r="D154" s="31" t="s">
        <v>1053</v>
      </c>
      <c r="E154" s="31" t="s">
        <v>529</v>
      </c>
      <c r="F154" s="84">
        <v>51600</v>
      </c>
      <c r="G154" s="32">
        <v>443.01</v>
      </c>
      <c r="H154" s="32" t="s">
        <v>847</v>
      </c>
    </row>
    <row r="155" spans="1:8" ht="15" customHeight="1">
      <c r="A155" s="83">
        <v>45467</v>
      </c>
      <c r="B155" s="32" t="s">
        <v>1165</v>
      </c>
      <c r="C155" s="31" t="s">
        <v>1166</v>
      </c>
      <c r="D155" s="31" t="s">
        <v>1167</v>
      </c>
      <c r="E155" s="31" t="s">
        <v>529</v>
      </c>
      <c r="F155" s="84">
        <v>139627</v>
      </c>
      <c r="G155" s="32">
        <v>346.55</v>
      </c>
      <c r="H155" s="32" t="s">
        <v>847</v>
      </c>
    </row>
    <row r="156" spans="1:8" ht="15" customHeight="1">
      <c r="A156" s="83">
        <v>45467</v>
      </c>
      <c r="B156" s="32" t="s">
        <v>1165</v>
      </c>
      <c r="C156" s="31" t="s">
        <v>1166</v>
      </c>
      <c r="D156" s="31" t="s">
        <v>1121</v>
      </c>
      <c r="E156" s="31" t="s">
        <v>529</v>
      </c>
      <c r="F156" s="84">
        <v>296380</v>
      </c>
      <c r="G156" s="32">
        <v>348.54</v>
      </c>
      <c r="H156" s="32" t="s">
        <v>847</v>
      </c>
    </row>
    <row r="157" spans="1:8" ht="15" customHeight="1">
      <c r="A157" s="83">
        <v>45467</v>
      </c>
      <c r="B157" s="32" t="s">
        <v>1165</v>
      </c>
      <c r="C157" s="31" t="s">
        <v>1166</v>
      </c>
      <c r="D157" s="31" t="s">
        <v>892</v>
      </c>
      <c r="E157" s="31" t="s">
        <v>529</v>
      </c>
      <c r="F157" s="84">
        <v>221723</v>
      </c>
      <c r="G157" s="32">
        <v>345.22</v>
      </c>
      <c r="H157" s="32" t="s">
        <v>847</v>
      </c>
    </row>
    <row r="158" spans="1:8" ht="15" customHeight="1">
      <c r="A158" s="83">
        <v>45467</v>
      </c>
      <c r="B158" s="32" t="s">
        <v>1328</v>
      </c>
      <c r="C158" s="31" t="s">
        <v>1329</v>
      </c>
      <c r="D158" s="31" t="s">
        <v>892</v>
      </c>
      <c r="E158" s="31" t="s">
        <v>529</v>
      </c>
      <c r="F158" s="84">
        <v>210120</v>
      </c>
      <c r="G158" s="32">
        <v>691.39</v>
      </c>
      <c r="H158" s="32" t="s">
        <v>847</v>
      </c>
    </row>
    <row r="159" spans="1:8" ht="15" customHeight="1">
      <c r="A159" s="83">
        <v>45467</v>
      </c>
      <c r="B159" s="32" t="s">
        <v>1330</v>
      </c>
      <c r="C159" s="31" t="s">
        <v>1331</v>
      </c>
      <c r="D159" s="31" t="s">
        <v>892</v>
      </c>
      <c r="E159" s="31" t="s">
        <v>529</v>
      </c>
      <c r="F159" s="84">
        <v>1824650</v>
      </c>
      <c r="G159" s="32">
        <v>197.07</v>
      </c>
      <c r="H159" s="32" t="s">
        <v>847</v>
      </c>
    </row>
    <row r="160" spans="1:8" ht="15" customHeight="1">
      <c r="A160" s="83">
        <v>45467</v>
      </c>
      <c r="B160" s="32" t="s">
        <v>1330</v>
      </c>
      <c r="C160" s="31" t="s">
        <v>1331</v>
      </c>
      <c r="D160" s="31" t="s">
        <v>993</v>
      </c>
      <c r="E160" s="31" t="s">
        <v>529</v>
      </c>
      <c r="F160" s="84">
        <v>1135698</v>
      </c>
      <c r="G160" s="32">
        <v>195.46</v>
      </c>
      <c r="H160" s="32" t="s">
        <v>847</v>
      </c>
    </row>
    <row r="161" spans="1:8" ht="15" customHeight="1">
      <c r="A161" s="83">
        <v>45467</v>
      </c>
      <c r="B161" s="32" t="s">
        <v>1119</v>
      </c>
      <c r="C161" s="31" t="s">
        <v>1120</v>
      </c>
      <c r="D161" s="31" t="s">
        <v>892</v>
      </c>
      <c r="E161" s="31" t="s">
        <v>529</v>
      </c>
      <c r="F161" s="84">
        <v>371959</v>
      </c>
      <c r="G161" s="32">
        <v>134.59</v>
      </c>
      <c r="H161" s="32" t="s">
        <v>847</v>
      </c>
    </row>
    <row r="162" spans="1:8" ht="15" customHeight="1">
      <c r="A162" s="83">
        <v>45467</v>
      </c>
      <c r="B162" s="32" t="s">
        <v>1119</v>
      </c>
      <c r="C162" s="31" t="s">
        <v>1120</v>
      </c>
      <c r="D162" s="31" t="s">
        <v>993</v>
      </c>
      <c r="E162" s="31" t="s">
        <v>529</v>
      </c>
      <c r="F162" s="84">
        <v>226037</v>
      </c>
      <c r="G162" s="32">
        <v>134</v>
      </c>
      <c r="H162" s="32" t="s">
        <v>847</v>
      </c>
    </row>
    <row r="163" spans="1:8" ht="15" customHeight="1">
      <c r="A163" s="83">
        <v>45467</v>
      </c>
      <c r="B163" s="32" t="s">
        <v>1332</v>
      </c>
      <c r="C163" s="31" t="s">
        <v>1333</v>
      </c>
      <c r="D163" s="31" t="s">
        <v>911</v>
      </c>
      <c r="E163" s="31" t="s">
        <v>529</v>
      </c>
      <c r="F163" s="84">
        <v>40500</v>
      </c>
      <c r="G163" s="32">
        <v>226.4</v>
      </c>
      <c r="H163" s="32" t="s">
        <v>847</v>
      </c>
    </row>
    <row r="164" spans="1:8" ht="15" customHeight="1">
      <c r="A164" s="83">
        <v>45467</v>
      </c>
      <c r="B164" s="32" t="s">
        <v>1223</v>
      </c>
      <c r="C164" s="31" t="s">
        <v>1334</v>
      </c>
      <c r="D164" s="31" t="s">
        <v>1154</v>
      </c>
      <c r="E164" s="31" t="s">
        <v>529</v>
      </c>
      <c r="F164" s="84">
        <v>489617</v>
      </c>
      <c r="G164" s="32">
        <v>829.06</v>
      </c>
      <c r="H164" s="32" t="s">
        <v>847</v>
      </c>
    </row>
    <row r="165" spans="1:8" ht="15" customHeight="1">
      <c r="A165" s="83">
        <v>45467</v>
      </c>
      <c r="B165" s="32" t="s">
        <v>1223</v>
      </c>
      <c r="C165" s="31" t="s">
        <v>1334</v>
      </c>
      <c r="D165" s="31" t="s">
        <v>1231</v>
      </c>
      <c r="E165" s="31" t="s">
        <v>529</v>
      </c>
      <c r="F165" s="84">
        <v>67929</v>
      </c>
      <c r="G165" s="32">
        <v>831.24</v>
      </c>
      <c r="H165" s="32" t="s">
        <v>847</v>
      </c>
    </row>
    <row r="166" spans="1:8" ht="15" customHeight="1">
      <c r="A166" s="83">
        <v>45467</v>
      </c>
      <c r="B166" s="32" t="s">
        <v>1223</v>
      </c>
      <c r="C166" s="31" t="s">
        <v>1334</v>
      </c>
      <c r="D166" s="31" t="s">
        <v>1232</v>
      </c>
      <c r="E166" s="31" t="s">
        <v>529</v>
      </c>
      <c r="F166" s="84">
        <v>45831</v>
      </c>
      <c r="G166" s="32">
        <v>831.31</v>
      </c>
      <c r="H166" s="32" t="s">
        <v>847</v>
      </c>
    </row>
    <row r="167" spans="1:8" ht="15" customHeight="1">
      <c r="A167" s="83">
        <v>45467</v>
      </c>
      <c r="B167" s="32" t="s">
        <v>1335</v>
      </c>
      <c r="C167" s="31" t="s">
        <v>1336</v>
      </c>
      <c r="D167" s="31" t="s">
        <v>1053</v>
      </c>
      <c r="E167" s="31" t="s">
        <v>529</v>
      </c>
      <c r="F167" s="84">
        <v>951000</v>
      </c>
      <c r="G167" s="32">
        <v>23.71</v>
      </c>
      <c r="H167" s="32" t="s">
        <v>847</v>
      </c>
    </row>
    <row r="168" spans="1:8" ht="15" customHeight="1">
      <c r="A168" s="83">
        <v>45467</v>
      </c>
      <c r="B168" s="32" t="s">
        <v>1335</v>
      </c>
      <c r="C168" s="31" t="s">
        <v>1336</v>
      </c>
      <c r="D168" s="31" t="s">
        <v>1113</v>
      </c>
      <c r="E168" s="31" t="s">
        <v>529</v>
      </c>
      <c r="F168" s="84">
        <v>480000</v>
      </c>
      <c r="G168" s="32">
        <v>24.5</v>
      </c>
      <c r="H168" s="32" t="s">
        <v>847</v>
      </c>
    </row>
    <row r="169" spans="1:8" ht="15" customHeight="1">
      <c r="A169" s="83">
        <v>45467</v>
      </c>
      <c r="B169" s="32" t="s">
        <v>1148</v>
      </c>
      <c r="C169" s="31" t="s">
        <v>1337</v>
      </c>
      <c r="D169" s="31" t="s">
        <v>892</v>
      </c>
      <c r="E169" s="31" t="s">
        <v>529</v>
      </c>
      <c r="F169" s="84">
        <v>613120</v>
      </c>
      <c r="G169" s="32">
        <v>374.73</v>
      </c>
      <c r="H169" s="32" t="s">
        <v>847</v>
      </c>
    </row>
    <row r="170" spans="1:8" ht="15" customHeight="1">
      <c r="A170" s="83">
        <v>45467</v>
      </c>
      <c r="B170" s="32" t="s">
        <v>1338</v>
      </c>
      <c r="C170" s="31" t="s">
        <v>1339</v>
      </c>
      <c r="D170" s="31" t="s">
        <v>993</v>
      </c>
      <c r="E170" s="31" t="s">
        <v>529</v>
      </c>
      <c r="F170" s="84">
        <v>1835406</v>
      </c>
      <c r="G170" s="32">
        <v>134.65</v>
      </c>
      <c r="H170" s="32" t="s">
        <v>847</v>
      </c>
    </row>
    <row r="171" spans="1:8" ht="15" customHeight="1">
      <c r="A171" s="83">
        <v>45467</v>
      </c>
      <c r="B171" s="32" t="s">
        <v>1340</v>
      </c>
      <c r="C171" s="31" t="s">
        <v>1341</v>
      </c>
      <c r="D171" s="31" t="s">
        <v>892</v>
      </c>
      <c r="E171" s="31" t="s">
        <v>529</v>
      </c>
      <c r="F171" s="84">
        <v>247192</v>
      </c>
      <c r="G171" s="32">
        <v>477.77</v>
      </c>
      <c r="H171" s="32" t="s">
        <v>847</v>
      </c>
    </row>
    <row r="172" spans="1:8" ht="15" customHeight="1">
      <c r="A172" s="83">
        <v>45467</v>
      </c>
      <c r="B172" s="32" t="s">
        <v>1342</v>
      </c>
      <c r="C172" s="31" t="s">
        <v>1343</v>
      </c>
      <c r="D172" s="31" t="s">
        <v>973</v>
      </c>
      <c r="E172" s="31" t="s">
        <v>529</v>
      </c>
      <c r="F172" s="84">
        <v>5000000</v>
      </c>
      <c r="G172" s="32">
        <v>4.45</v>
      </c>
      <c r="H172" s="32" t="s">
        <v>847</v>
      </c>
    </row>
    <row r="173" spans="1:8" ht="15" customHeight="1">
      <c r="A173" s="83">
        <v>45467</v>
      </c>
      <c r="B173" s="32" t="s">
        <v>1098</v>
      </c>
      <c r="C173" s="31" t="s">
        <v>1099</v>
      </c>
      <c r="D173" s="31" t="s">
        <v>993</v>
      </c>
      <c r="E173" s="31" t="s">
        <v>529</v>
      </c>
      <c r="F173" s="84">
        <v>740150</v>
      </c>
      <c r="G173" s="32">
        <v>434.5</v>
      </c>
      <c r="H173" s="32" t="s">
        <v>847</v>
      </c>
    </row>
    <row r="174" spans="1:8" ht="15" customHeight="1">
      <c r="A174" s="83">
        <v>45467</v>
      </c>
      <c r="B174" s="32" t="s">
        <v>1098</v>
      </c>
      <c r="C174" s="31" t="s">
        <v>1099</v>
      </c>
      <c r="D174" s="31" t="s">
        <v>892</v>
      </c>
      <c r="E174" s="31" t="s">
        <v>529</v>
      </c>
      <c r="F174" s="84">
        <v>1121051</v>
      </c>
      <c r="G174" s="32">
        <v>434.25</v>
      </c>
      <c r="H174" s="32" t="s">
        <v>847</v>
      </c>
    </row>
    <row r="175" spans="1:8" ht="15" customHeight="1">
      <c r="A175" s="83">
        <v>45467</v>
      </c>
      <c r="B175" s="32" t="s">
        <v>1344</v>
      </c>
      <c r="C175" s="31" t="s">
        <v>1345</v>
      </c>
      <c r="D175" s="31" t="s">
        <v>973</v>
      </c>
      <c r="E175" s="31" t="s">
        <v>529</v>
      </c>
      <c r="F175" s="84">
        <v>53000</v>
      </c>
      <c r="G175" s="32">
        <v>307.01</v>
      </c>
      <c r="H175" s="32" t="s">
        <v>847</v>
      </c>
    </row>
    <row r="176" spans="1:8" ht="15" customHeight="1">
      <c r="A176" s="83">
        <v>45467</v>
      </c>
      <c r="B176" s="32" t="s">
        <v>1346</v>
      </c>
      <c r="C176" s="31" t="s">
        <v>1347</v>
      </c>
      <c r="D176" s="31" t="s">
        <v>1348</v>
      </c>
      <c r="E176" s="31" t="s">
        <v>529</v>
      </c>
      <c r="F176" s="84">
        <v>62000</v>
      </c>
      <c r="G176" s="32">
        <v>173.74</v>
      </c>
      <c r="H176" s="32" t="s">
        <v>847</v>
      </c>
    </row>
    <row r="177" spans="1:8" ht="15" customHeight="1">
      <c r="A177" s="83">
        <v>45467</v>
      </c>
      <c r="B177" s="32" t="s">
        <v>1349</v>
      </c>
      <c r="C177" s="31" t="s">
        <v>1350</v>
      </c>
      <c r="D177" s="31" t="s">
        <v>1351</v>
      </c>
      <c r="E177" s="31" t="s">
        <v>529</v>
      </c>
      <c r="F177" s="84">
        <v>1500</v>
      </c>
      <c r="G177" s="32">
        <v>110</v>
      </c>
      <c r="H177" s="32" t="s">
        <v>847</v>
      </c>
    </row>
    <row r="178" spans="1:8" ht="15" customHeight="1">
      <c r="A178" s="83">
        <v>45467</v>
      </c>
      <c r="B178" s="32" t="s">
        <v>1352</v>
      </c>
      <c r="C178" s="31" t="s">
        <v>1353</v>
      </c>
      <c r="D178" s="31" t="s">
        <v>1354</v>
      </c>
      <c r="E178" s="31" t="s">
        <v>529</v>
      </c>
      <c r="F178" s="84">
        <v>96000</v>
      </c>
      <c r="G178" s="32">
        <v>384.38</v>
      </c>
      <c r="H178" s="32" t="s">
        <v>847</v>
      </c>
    </row>
    <row r="179" spans="1:8" ht="15" customHeight="1">
      <c r="A179" s="83">
        <v>45467</v>
      </c>
      <c r="B179" s="32" t="s">
        <v>1352</v>
      </c>
      <c r="C179" s="31" t="s">
        <v>1353</v>
      </c>
      <c r="D179" s="31" t="s">
        <v>1355</v>
      </c>
      <c r="E179" s="31" t="s">
        <v>529</v>
      </c>
      <c r="F179" s="84">
        <v>1200</v>
      </c>
      <c r="G179" s="32">
        <v>380</v>
      </c>
      <c r="H179" s="32" t="s">
        <v>847</v>
      </c>
    </row>
    <row r="180" spans="1:8" ht="15" customHeight="1">
      <c r="A180" s="83">
        <v>45467</v>
      </c>
      <c r="B180" s="32" t="s">
        <v>1352</v>
      </c>
      <c r="C180" s="31" t="s">
        <v>1353</v>
      </c>
      <c r="D180" s="31" t="s">
        <v>1044</v>
      </c>
      <c r="E180" s="31" t="s">
        <v>529</v>
      </c>
      <c r="F180" s="84">
        <v>60000</v>
      </c>
      <c r="G180" s="32">
        <v>384.38</v>
      </c>
      <c r="H180" s="32" t="s">
        <v>847</v>
      </c>
    </row>
    <row r="181" spans="1:8" ht="15" customHeight="1">
      <c r="A181" s="83">
        <v>45467</v>
      </c>
      <c r="B181" s="32" t="s">
        <v>784</v>
      </c>
      <c r="C181" s="31" t="s">
        <v>1356</v>
      </c>
      <c r="D181" s="31" t="s">
        <v>892</v>
      </c>
      <c r="E181" s="31" t="s">
        <v>529</v>
      </c>
      <c r="F181" s="84">
        <v>592067</v>
      </c>
      <c r="G181" s="32">
        <v>1772.75</v>
      </c>
      <c r="H181" s="32" t="s">
        <v>847</v>
      </c>
    </row>
    <row r="182" spans="1:8" ht="15" customHeight="1">
      <c r="A182" s="83">
        <v>45467</v>
      </c>
      <c r="B182" s="32" t="s">
        <v>1064</v>
      </c>
      <c r="C182" s="31" t="s">
        <v>1065</v>
      </c>
      <c r="D182" s="31" t="s">
        <v>1077</v>
      </c>
      <c r="E182" s="31" t="s">
        <v>529</v>
      </c>
      <c r="F182" s="84">
        <v>92000</v>
      </c>
      <c r="G182" s="32">
        <v>49.62</v>
      </c>
      <c r="H182" s="32" t="s">
        <v>847</v>
      </c>
    </row>
    <row r="183" spans="1:8" ht="15" customHeight="1">
      <c r="A183" s="83">
        <v>45467</v>
      </c>
      <c r="B183" s="32" t="s">
        <v>1357</v>
      </c>
      <c r="C183" s="31" t="s">
        <v>1358</v>
      </c>
      <c r="D183" s="31" t="s">
        <v>1359</v>
      </c>
      <c r="E183" s="31" t="s">
        <v>529</v>
      </c>
      <c r="F183" s="84">
        <v>278139</v>
      </c>
      <c r="G183" s="32">
        <v>107.29</v>
      </c>
      <c r="H183" s="32" t="s">
        <v>847</v>
      </c>
    </row>
    <row r="184" spans="1:8" ht="15" customHeight="1">
      <c r="A184" s="83">
        <v>45467</v>
      </c>
      <c r="B184" s="32" t="s">
        <v>1357</v>
      </c>
      <c r="C184" s="31" t="s">
        <v>1358</v>
      </c>
      <c r="D184" s="31" t="s">
        <v>993</v>
      </c>
      <c r="E184" s="31" t="s">
        <v>529</v>
      </c>
      <c r="F184" s="84">
        <v>143780</v>
      </c>
      <c r="G184" s="32">
        <v>108.11</v>
      </c>
      <c r="H184" s="32" t="s">
        <v>847</v>
      </c>
    </row>
    <row r="185" spans="1:8" ht="15" customHeight="1">
      <c r="A185" s="83">
        <v>45467</v>
      </c>
      <c r="B185" s="32" t="s">
        <v>1357</v>
      </c>
      <c r="C185" s="31" t="s">
        <v>1358</v>
      </c>
      <c r="D185" s="31" t="s">
        <v>1360</v>
      </c>
      <c r="E185" s="31" t="s">
        <v>529</v>
      </c>
      <c r="F185" s="84">
        <v>233983</v>
      </c>
      <c r="G185" s="32">
        <v>107.56</v>
      </c>
      <c r="H185" s="32" t="s">
        <v>847</v>
      </c>
    </row>
    <row r="186" spans="1:8" ht="15" customHeight="1">
      <c r="A186" s="83">
        <v>45467</v>
      </c>
      <c r="B186" s="32" t="s">
        <v>1357</v>
      </c>
      <c r="C186" s="31" t="s">
        <v>1358</v>
      </c>
      <c r="D186" s="31" t="s">
        <v>1361</v>
      </c>
      <c r="E186" s="31" t="s">
        <v>529</v>
      </c>
      <c r="F186" s="84">
        <v>566429</v>
      </c>
      <c r="G186" s="32">
        <v>107.34</v>
      </c>
      <c r="H186" s="32" t="s">
        <v>847</v>
      </c>
    </row>
    <row r="187" spans="1:8" ht="15" customHeight="1">
      <c r="A187" s="83">
        <v>45467</v>
      </c>
      <c r="B187" s="32" t="s">
        <v>1122</v>
      </c>
      <c r="C187" s="31" t="s">
        <v>1123</v>
      </c>
      <c r="D187" s="31" t="s">
        <v>993</v>
      </c>
      <c r="E187" s="31" t="s">
        <v>529</v>
      </c>
      <c r="F187" s="84">
        <v>3879294</v>
      </c>
      <c r="G187" s="32">
        <v>159.41</v>
      </c>
      <c r="H187" s="32" t="s">
        <v>847</v>
      </c>
    </row>
    <row r="188" spans="1:8" ht="15" customHeight="1">
      <c r="A188" s="83">
        <v>45467</v>
      </c>
      <c r="B188" s="32" t="s">
        <v>1182</v>
      </c>
      <c r="C188" s="31" t="s">
        <v>1183</v>
      </c>
      <c r="D188" s="31" t="s">
        <v>892</v>
      </c>
      <c r="E188" s="31" t="s">
        <v>529</v>
      </c>
      <c r="F188" s="84">
        <v>249587</v>
      </c>
      <c r="G188" s="32">
        <v>814.67</v>
      </c>
      <c r="H188" s="32" t="s">
        <v>847</v>
      </c>
    </row>
    <row r="189" spans="1:8" ht="15" customHeight="1">
      <c r="A189" s="83">
        <v>45467</v>
      </c>
      <c r="B189" s="32" t="s">
        <v>1362</v>
      </c>
      <c r="C189" s="31" t="s">
        <v>1363</v>
      </c>
      <c r="D189" s="31" t="s">
        <v>1364</v>
      </c>
      <c r="E189" s="31" t="s">
        <v>529</v>
      </c>
      <c r="F189" s="84">
        <v>6893310</v>
      </c>
      <c r="G189" s="32">
        <v>1.89</v>
      </c>
      <c r="H189" s="32" t="s">
        <v>847</v>
      </c>
    </row>
    <row r="190" spans="1:8" ht="15" customHeight="1">
      <c r="A190" s="83">
        <v>45467</v>
      </c>
      <c r="B190" s="32" t="s">
        <v>1365</v>
      </c>
      <c r="C190" s="31" t="s">
        <v>1366</v>
      </c>
      <c r="D190" s="31" t="s">
        <v>892</v>
      </c>
      <c r="E190" s="31" t="s">
        <v>529</v>
      </c>
      <c r="F190" s="84">
        <v>74861</v>
      </c>
      <c r="G190" s="32">
        <v>800.58</v>
      </c>
      <c r="H190" s="32" t="s">
        <v>847</v>
      </c>
    </row>
    <row r="191" spans="1:8" ht="15" customHeight="1">
      <c r="A191" s="83">
        <v>45467</v>
      </c>
      <c r="B191" s="32" t="s">
        <v>1367</v>
      </c>
      <c r="C191" s="31" t="s">
        <v>1368</v>
      </c>
      <c r="D191" s="31" t="s">
        <v>892</v>
      </c>
      <c r="E191" s="31" t="s">
        <v>529</v>
      </c>
      <c r="F191" s="84">
        <v>339985</v>
      </c>
      <c r="G191" s="32">
        <v>471.28</v>
      </c>
      <c r="H191" s="32" t="s">
        <v>847</v>
      </c>
    </row>
    <row r="192" spans="1:8" ht="15" customHeight="1">
      <c r="A192" s="83">
        <v>45467</v>
      </c>
      <c r="B192" s="32" t="s">
        <v>1124</v>
      </c>
      <c r="C192" s="31" t="s">
        <v>1125</v>
      </c>
      <c r="D192" s="31" t="s">
        <v>993</v>
      </c>
      <c r="E192" s="31" t="s">
        <v>529</v>
      </c>
      <c r="F192" s="84">
        <v>958773</v>
      </c>
      <c r="G192" s="32">
        <v>109.88</v>
      </c>
      <c r="H192" s="32" t="s">
        <v>847</v>
      </c>
    </row>
    <row r="193" spans="1:8" ht="15" customHeight="1">
      <c r="A193" s="83">
        <v>45467</v>
      </c>
      <c r="B193" s="32" t="s">
        <v>1369</v>
      </c>
      <c r="C193" s="31" t="s">
        <v>1370</v>
      </c>
      <c r="D193" s="31" t="s">
        <v>1044</v>
      </c>
      <c r="E193" s="31" t="s">
        <v>529</v>
      </c>
      <c r="F193" s="84">
        <v>126000</v>
      </c>
      <c r="G193" s="32">
        <v>94.7</v>
      </c>
      <c r="H193" s="32" t="s">
        <v>847</v>
      </c>
    </row>
    <row r="194" spans="1:8" ht="15" customHeight="1">
      <c r="A194" s="83">
        <v>45467</v>
      </c>
      <c r="B194" s="32" t="s">
        <v>1371</v>
      </c>
      <c r="C194" s="31" t="s">
        <v>1372</v>
      </c>
      <c r="D194" s="31" t="s">
        <v>1203</v>
      </c>
      <c r="E194" s="31" t="s">
        <v>529</v>
      </c>
      <c r="F194" s="84">
        <v>400000</v>
      </c>
      <c r="G194" s="32">
        <v>136.31</v>
      </c>
      <c r="H194" s="32" t="s">
        <v>847</v>
      </c>
    </row>
    <row r="195" spans="1:8" ht="15" customHeight="1">
      <c r="A195" s="83">
        <v>45467</v>
      </c>
      <c r="B195" s="32" t="s">
        <v>1373</v>
      </c>
      <c r="C195" s="31" t="s">
        <v>1374</v>
      </c>
      <c r="D195" s="31" t="s">
        <v>892</v>
      </c>
      <c r="E195" s="31" t="s">
        <v>529</v>
      </c>
      <c r="F195" s="84">
        <v>1209184</v>
      </c>
      <c r="G195" s="32">
        <v>549.15</v>
      </c>
      <c r="H195" s="32" t="s">
        <v>847</v>
      </c>
    </row>
    <row r="196" spans="1:8" ht="15" customHeight="1">
      <c r="A196" s="83">
        <v>45467</v>
      </c>
      <c r="B196" s="32" t="s">
        <v>1078</v>
      </c>
      <c r="C196" s="31" t="s">
        <v>1079</v>
      </c>
      <c r="D196" s="31" t="s">
        <v>1375</v>
      </c>
      <c r="E196" s="31" t="s">
        <v>529</v>
      </c>
      <c r="F196" s="84">
        <v>975357</v>
      </c>
      <c r="G196" s="32">
        <v>49.96</v>
      </c>
      <c r="H196" s="32" t="s">
        <v>847</v>
      </c>
    </row>
    <row r="197" spans="1:8" ht="15" customHeight="1">
      <c r="A197" s="83">
        <v>45467</v>
      </c>
      <c r="B197" s="32" t="s">
        <v>1078</v>
      </c>
      <c r="C197" s="31" t="s">
        <v>1079</v>
      </c>
      <c r="D197" s="31" t="s">
        <v>892</v>
      </c>
      <c r="E197" s="31" t="s">
        <v>529</v>
      </c>
      <c r="F197" s="84">
        <v>940645</v>
      </c>
      <c r="G197" s="32">
        <v>49.45</v>
      </c>
      <c r="H197" s="32" t="s">
        <v>847</v>
      </c>
    </row>
    <row r="198" spans="1:8" ht="15" customHeight="1">
      <c r="A198" s="83">
        <v>45467</v>
      </c>
      <c r="B198" s="32" t="s">
        <v>1078</v>
      </c>
      <c r="C198" s="31" t="s">
        <v>1079</v>
      </c>
      <c r="D198" s="31" t="s">
        <v>993</v>
      </c>
      <c r="E198" s="31" t="s">
        <v>529</v>
      </c>
      <c r="F198" s="84">
        <v>1327234</v>
      </c>
      <c r="G198" s="32">
        <v>49.38</v>
      </c>
      <c r="H198" s="32" t="s">
        <v>847</v>
      </c>
    </row>
    <row r="199" spans="1:8" ht="15" customHeight="1">
      <c r="A199" s="83">
        <v>45467</v>
      </c>
      <c r="B199" s="32" t="s">
        <v>1080</v>
      </c>
      <c r="C199" s="31" t="s">
        <v>1081</v>
      </c>
      <c r="D199" s="31" t="s">
        <v>993</v>
      </c>
      <c r="E199" s="31" t="s">
        <v>529</v>
      </c>
      <c r="F199" s="84">
        <v>3033390</v>
      </c>
      <c r="G199" s="32">
        <v>132.87</v>
      </c>
      <c r="H199" s="32" t="s">
        <v>847</v>
      </c>
    </row>
    <row r="200" spans="1:8" ht="15" customHeight="1">
      <c r="A200" s="83">
        <v>45467</v>
      </c>
      <c r="B200" s="32" t="s">
        <v>1376</v>
      </c>
      <c r="C200" s="31" t="s">
        <v>1377</v>
      </c>
      <c r="D200" s="31" t="s">
        <v>1378</v>
      </c>
      <c r="E200" s="31" t="s">
        <v>529</v>
      </c>
      <c r="F200" s="84">
        <v>87000</v>
      </c>
      <c r="G200" s="32">
        <v>33.67</v>
      </c>
      <c r="H200" s="32" t="s">
        <v>847</v>
      </c>
    </row>
    <row r="201" spans="1:8" ht="15" customHeight="1">
      <c r="A201" s="83">
        <v>45467</v>
      </c>
      <c r="B201" s="32" t="s">
        <v>1168</v>
      </c>
      <c r="C201" s="31" t="s">
        <v>1169</v>
      </c>
      <c r="D201" s="31" t="s">
        <v>892</v>
      </c>
      <c r="E201" s="31" t="s">
        <v>529</v>
      </c>
      <c r="F201" s="84">
        <v>1468770</v>
      </c>
      <c r="G201" s="32">
        <v>56.47</v>
      </c>
      <c r="H201" s="32" t="s">
        <v>847</v>
      </c>
    </row>
    <row r="202" spans="1:8" ht="15" customHeight="1">
      <c r="A202" s="83">
        <v>45467</v>
      </c>
      <c r="B202" s="32" t="s">
        <v>1168</v>
      </c>
      <c r="C202" s="31" t="s">
        <v>1169</v>
      </c>
      <c r="D202" s="31" t="s">
        <v>993</v>
      </c>
      <c r="E202" s="31" t="s">
        <v>529</v>
      </c>
      <c r="F202" s="84">
        <v>1835221</v>
      </c>
      <c r="G202" s="32">
        <v>56.29</v>
      </c>
      <c r="H202" s="32" t="s">
        <v>847</v>
      </c>
    </row>
    <row r="203" spans="1:8" ht="15" customHeight="1">
      <c r="A203" s="83">
        <v>45467</v>
      </c>
      <c r="B203" s="32" t="s">
        <v>1168</v>
      </c>
      <c r="C203" s="31" t="s">
        <v>1169</v>
      </c>
      <c r="D203" s="31" t="s">
        <v>1360</v>
      </c>
      <c r="E203" s="31" t="s">
        <v>529</v>
      </c>
      <c r="F203" s="84">
        <v>1021377</v>
      </c>
      <c r="G203" s="32">
        <v>56.36</v>
      </c>
      <c r="H203" s="32" t="s">
        <v>847</v>
      </c>
    </row>
    <row r="204" spans="1:8" ht="15" customHeight="1">
      <c r="A204" s="83">
        <v>45467</v>
      </c>
      <c r="B204" s="32" t="s">
        <v>192</v>
      </c>
      <c r="C204" s="31" t="s">
        <v>1100</v>
      </c>
      <c r="D204" s="31" t="s">
        <v>1101</v>
      </c>
      <c r="E204" s="31" t="s">
        <v>529</v>
      </c>
      <c r="F204" s="84">
        <v>10364500</v>
      </c>
      <c r="G204" s="32">
        <v>869.45</v>
      </c>
      <c r="H204" s="32" t="s">
        <v>847</v>
      </c>
    </row>
    <row r="205" spans="1:8" ht="15" customHeight="1">
      <c r="A205" s="83">
        <v>45467</v>
      </c>
      <c r="B205" s="32" t="s">
        <v>1170</v>
      </c>
      <c r="C205" s="31" t="s">
        <v>1171</v>
      </c>
      <c r="D205" s="31" t="s">
        <v>892</v>
      </c>
      <c r="E205" s="31" t="s">
        <v>529</v>
      </c>
      <c r="F205" s="84">
        <v>78964</v>
      </c>
      <c r="G205" s="32">
        <v>817.05</v>
      </c>
      <c r="H205" s="32" t="s">
        <v>847</v>
      </c>
    </row>
    <row r="206" spans="1:8" ht="15" customHeight="1">
      <c r="A206" s="83">
        <v>45467</v>
      </c>
      <c r="B206" s="32" t="s">
        <v>883</v>
      </c>
      <c r="C206" s="31" t="s">
        <v>1172</v>
      </c>
      <c r="D206" s="31" t="s">
        <v>892</v>
      </c>
      <c r="E206" s="31" t="s">
        <v>529</v>
      </c>
      <c r="F206" s="84">
        <v>2239708</v>
      </c>
      <c r="G206" s="32">
        <v>498.03</v>
      </c>
      <c r="H206" s="32" t="s">
        <v>847</v>
      </c>
    </row>
    <row r="207" spans="1:8" ht="15" customHeight="1">
      <c r="A207" s="83">
        <v>45467</v>
      </c>
      <c r="B207" s="32" t="s">
        <v>1379</v>
      </c>
      <c r="C207" s="31" t="s">
        <v>1380</v>
      </c>
      <c r="D207" s="31" t="s">
        <v>892</v>
      </c>
      <c r="E207" s="31" t="s">
        <v>529</v>
      </c>
      <c r="F207" s="84">
        <v>273775</v>
      </c>
      <c r="G207" s="32">
        <v>148.06</v>
      </c>
      <c r="H207" s="32" t="s">
        <v>847</v>
      </c>
    </row>
    <row r="208" spans="1:8" ht="15" customHeight="1">
      <c r="A208" s="83">
        <v>45467</v>
      </c>
      <c r="B208" s="32" t="s">
        <v>464</v>
      </c>
      <c r="C208" s="31" t="s">
        <v>1102</v>
      </c>
      <c r="D208" s="31" t="s">
        <v>993</v>
      </c>
      <c r="E208" s="31" t="s">
        <v>529</v>
      </c>
      <c r="F208" s="84">
        <v>2292985</v>
      </c>
      <c r="G208" s="32">
        <v>197.52</v>
      </c>
      <c r="H208" s="32" t="s">
        <v>847</v>
      </c>
    </row>
    <row r="209" spans="1:8" ht="15" customHeight="1">
      <c r="A209" s="83">
        <v>45467</v>
      </c>
      <c r="B209" s="32" t="s">
        <v>470</v>
      </c>
      <c r="C209" s="31" t="s">
        <v>1381</v>
      </c>
      <c r="D209" s="31" t="s">
        <v>892</v>
      </c>
      <c r="E209" s="31" t="s">
        <v>529</v>
      </c>
      <c r="F209" s="84">
        <v>484555</v>
      </c>
      <c r="G209" s="32">
        <v>1699.12</v>
      </c>
      <c r="H209" s="32" t="s">
        <v>847</v>
      </c>
    </row>
    <row r="210" spans="1:8" ht="15" customHeight="1">
      <c r="A210" s="83">
        <v>45467</v>
      </c>
      <c r="B210" s="32" t="s">
        <v>1382</v>
      </c>
      <c r="C210" s="31" t="s">
        <v>1383</v>
      </c>
      <c r="D210" s="31" t="s">
        <v>1044</v>
      </c>
      <c r="E210" s="31" t="s">
        <v>529</v>
      </c>
      <c r="F210" s="84">
        <v>21600</v>
      </c>
      <c r="G210" s="32">
        <v>448.72</v>
      </c>
      <c r="H210" s="32" t="s">
        <v>847</v>
      </c>
    </row>
    <row r="211" spans="1:8" ht="15" customHeight="1">
      <c r="A211" s="83">
        <v>45467</v>
      </c>
      <c r="B211" s="32" t="s">
        <v>1038</v>
      </c>
      <c r="C211" s="31" t="s">
        <v>1039</v>
      </c>
      <c r="D211" s="31" t="s">
        <v>1384</v>
      </c>
      <c r="E211" s="31" t="s">
        <v>529</v>
      </c>
      <c r="F211" s="84">
        <v>2503425</v>
      </c>
      <c r="G211" s="32">
        <v>37.299999999999997</v>
      </c>
      <c r="H211" s="32" t="s">
        <v>847</v>
      </c>
    </row>
    <row r="212" spans="1:8" ht="15" customHeight="1">
      <c r="A212" s="83">
        <v>45467</v>
      </c>
      <c r="B212" s="32" t="s">
        <v>1038</v>
      </c>
      <c r="C212" s="31" t="s">
        <v>1039</v>
      </c>
      <c r="D212" s="31" t="s">
        <v>892</v>
      </c>
      <c r="E212" s="31" t="s">
        <v>529</v>
      </c>
      <c r="F212" s="84">
        <v>3417299</v>
      </c>
      <c r="G212" s="32">
        <v>37.19</v>
      </c>
      <c r="H212" s="32" t="s">
        <v>847</v>
      </c>
    </row>
    <row r="213" spans="1:8" ht="15" customHeight="1">
      <c r="A213" s="83">
        <v>45467</v>
      </c>
      <c r="B213" s="32" t="s">
        <v>1038</v>
      </c>
      <c r="C213" s="31" t="s">
        <v>1039</v>
      </c>
      <c r="D213" s="31" t="s">
        <v>1042</v>
      </c>
      <c r="E213" s="31" t="s">
        <v>529</v>
      </c>
      <c r="F213" s="84">
        <v>9522019</v>
      </c>
      <c r="G213" s="32">
        <v>36.42</v>
      </c>
      <c r="H213" s="32" t="s">
        <v>847</v>
      </c>
    </row>
    <row r="214" spans="1:8" ht="15" customHeight="1">
      <c r="A214" s="83">
        <v>45467</v>
      </c>
      <c r="B214" s="32" t="s">
        <v>1038</v>
      </c>
      <c r="C214" s="31" t="s">
        <v>1039</v>
      </c>
      <c r="D214" s="31" t="s">
        <v>993</v>
      </c>
      <c r="E214" s="31" t="s">
        <v>529</v>
      </c>
      <c r="F214" s="84">
        <v>5341550</v>
      </c>
      <c r="G214" s="32">
        <v>36.81</v>
      </c>
      <c r="H214" s="32" t="s">
        <v>847</v>
      </c>
    </row>
    <row r="215" spans="1:8" ht="15" customHeight="1">
      <c r="A215" s="83">
        <v>45467</v>
      </c>
      <c r="B215" s="32" t="s">
        <v>1038</v>
      </c>
      <c r="C215" s="31" t="s">
        <v>1039</v>
      </c>
      <c r="D215" s="31" t="s">
        <v>1385</v>
      </c>
      <c r="E215" s="31" t="s">
        <v>529</v>
      </c>
      <c r="F215" s="84">
        <v>1000000</v>
      </c>
      <c r="G215" s="32">
        <v>37.28</v>
      </c>
      <c r="H215" s="32" t="s">
        <v>847</v>
      </c>
    </row>
    <row r="216" spans="1:8" ht="15" customHeight="1">
      <c r="A216" s="83">
        <v>45467</v>
      </c>
      <c r="B216" s="32" t="s">
        <v>1386</v>
      </c>
      <c r="C216" s="31" t="s">
        <v>1387</v>
      </c>
      <c r="D216" s="31" t="s">
        <v>1388</v>
      </c>
      <c r="E216" s="31" t="s">
        <v>529</v>
      </c>
      <c r="F216" s="84">
        <v>220320</v>
      </c>
      <c r="G216" s="32">
        <v>12.42</v>
      </c>
      <c r="H216" s="32" t="s">
        <v>847</v>
      </c>
    </row>
    <row r="217" spans="1:8" ht="15" customHeight="1">
      <c r="A217" s="83">
        <v>45467</v>
      </c>
      <c r="B217" s="32" t="s">
        <v>1126</v>
      </c>
      <c r="C217" s="31" t="s">
        <v>1127</v>
      </c>
      <c r="D217" s="31" t="s">
        <v>1076</v>
      </c>
      <c r="E217" s="31" t="s">
        <v>529</v>
      </c>
      <c r="F217" s="84">
        <v>33600</v>
      </c>
      <c r="G217" s="32">
        <v>133.02000000000001</v>
      </c>
      <c r="H217" s="32" t="s">
        <v>847</v>
      </c>
    </row>
    <row r="218" spans="1:8" ht="15" customHeight="1">
      <c r="A218" s="83">
        <v>45467</v>
      </c>
      <c r="B218" s="32" t="s">
        <v>1389</v>
      </c>
      <c r="C218" s="31" t="s">
        <v>1390</v>
      </c>
      <c r="D218" s="31" t="s">
        <v>1391</v>
      </c>
      <c r="E218" s="31" t="s">
        <v>529</v>
      </c>
      <c r="F218" s="84">
        <v>1039400</v>
      </c>
      <c r="G218" s="32">
        <v>2.0299999999999998</v>
      </c>
      <c r="H218" s="32" t="s">
        <v>847</v>
      </c>
    </row>
    <row r="219" spans="1:8" ht="15" customHeight="1">
      <c r="A219" s="83">
        <v>45467</v>
      </c>
      <c r="B219" s="32" t="s">
        <v>1389</v>
      </c>
      <c r="C219" s="31" t="s">
        <v>1390</v>
      </c>
      <c r="D219" s="31" t="s">
        <v>1392</v>
      </c>
      <c r="E219" s="31" t="s">
        <v>529</v>
      </c>
      <c r="F219" s="84">
        <v>1000000</v>
      </c>
      <c r="G219" s="32">
        <v>2.12</v>
      </c>
      <c r="H219" s="32" t="s">
        <v>847</v>
      </c>
    </row>
    <row r="220" spans="1:8" ht="15" customHeight="1">
      <c r="A220" s="83">
        <v>45467</v>
      </c>
      <c r="B220" s="32" t="s">
        <v>1173</v>
      </c>
      <c r="C220" s="31" t="s">
        <v>1174</v>
      </c>
      <c r="D220" s="31" t="s">
        <v>892</v>
      </c>
      <c r="E220" s="31" t="s">
        <v>529</v>
      </c>
      <c r="F220" s="84">
        <v>500895</v>
      </c>
      <c r="G220" s="32">
        <v>197.21</v>
      </c>
      <c r="H220" s="32" t="s">
        <v>847</v>
      </c>
    </row>
    <row r="221" spans="1:8" ht="15" customHeight="1">
      <c r="A221" s="83">
        <v>45467</v>
      </c>
      <c r="B221" s="32" t="s">
        <v>1393</v>
      </c>
      <c r="C221" s="31" t="s">
        <v>1394</v>
      </c>
      <c r="D221" s="31" t="s">
        <v>1395</v>
      </c>
      <c r="E221" s="31" t="s">
        <v>529</v>
      </c>
      <c r="F221" s="84">
        <v>162000</v>
      </c>
      <c r="G221" s="32">
        <v>2029.37</v>
      </c>
      <c r="H221" s="32" t="s">
        <v>847</v>
      </c>
    </row>
    <row r="222" spans="1:8" ht="15" customHeight="1">
      <c r="A222" s="83">
        <v>45467</v>
      </c>
      <c r="B222" s="32" t="s">
        <v>1396</v>
      </c>
      <c r="C222" s="31" t="s">
        <v>1397</v>
      </c>
      <c r="D222" s="31" t="s">
        <v>892</v>
      </c>
      <c r="E222" s="31" t="s">
        <v>529</v>
      </c>
      <c r="F222" s="84">
        <v>600655</v>
      </c>
      <c r="G222" s="32">
        <v>98.55</v>
      </c>
      <c r="H222" s="32" t="s">
        <v>847</v>
      </c>
    </row>
    <row r="223" spans="1:8" ht="15" customHeight="1">
      <c r="A223" s="83">
        <v>45467</v>
      </c>
      <c r="B223" s="32" t="s">
        <v>1175</v>
      </c>
      <c r="C223" s="31" t="s">
        <v>1176</v>
      </c>
      <c r="D223" s="31" t="s">
        <v>1398</v>
      </c>
      <c r="E223" s="31" t="s">
        <v>529</v>
      </c>
      <c r="F223" s="84">
        <v>82717</v>
      </c>
      <c r="G223" s="32">
        <v>166.55</v>
      </c>
      <c r="H223" s="32" t="s">
        <v>847</v>
      </c>
    </row>
    <row r="224" spans="1:8" ht="15" customHeight="1">
      <c r="A224" s="83">
        <v>45467</v>
      </c>
      <c r="B224" s="32" t="s">
        <v>1175</v>
      </c>
      <c r="C224" s="31" t="s">
        <v>1176</v>
      </c>
      <c r="D224" s="31" t="s">
        <v>1399</v>
      </c>
      <c r="E224" s="31" t="s">
        <v>529</v>
      </c>
      <c r="F224" s="84">
        <v>84679</v>
      </c>
      <c r="G224" s="32">
        <v>161.75</v>
      </c>
      <c r="H224" s="32" t="s">
        <v>847</v>
      </c>
    </row>
    <row r="225" spans="1:8" ht="15" customHeight="1">
      <c r="A225" s="83">
        <v>45467</v>
      </c>
      <c r="B225" s="32" t="s">
        <v>1130</v>
      </c>
      <c r="C225" s="31" t="s">
        <v>1131</v>
      </c>
      <c r="D225" s="31" t="s">
        <v>911</v>
      </c>
      <c r="E225" s="31" t="s">
        <v>529</v>
      </c>
      <c r="F225" s="84">
        <v>78000</v>
      </c>
      <c r="G225" s="32">
        <v>216.35</v>
      </c>
      <c r="H225" s="32" t="s">
        <v>847</v>
      </c>
    </row>
    <row r="226" spans="1:8" ht="15" customHeight="1">
      <c r="A226" s="83">
        <v>45467</v>
      </c>
      <c r="B226" s="32" t="s">
        <v>1400</v>
      </c>
      <c r="C226" s="31" t="s">
        <v>1401</v>
      </c>
      <c r="D226" s="31" t="s">
        <v>892</v>
      </c>
      <c r="E226" s="31" t="s">
        <v>529</v>
      </c>
      <c r="F226" s="84">
        <v>176459</v>
      </c>
      <c r="G226" s="32">
        <v>386.73</v>
      </c>
      <c r="H226" s="32" t="s">
        <v>847</v>
      </c>
    </row>
    <row r="227" spans="1:8" ht="15" customHeight="1">
      <c r="A227" s="83">
        <v>45467</v>
      </c>
      <c r="B227" s="32" t="s">
        <v>1163</v>
      </c>
      <c r="C227" s="31" t="s">
        <v>1164</v>
      </c>
      <c r="D227" s="31" t="s">
        <v>892</v>
      </c>
      <c r="E227" s="31" t="s">
        <v>530</v>
      </c>
      <c r="F227" s="84">
        <v>278152</v>
      </c>
      <c r="G227" s="32">
        <v>219.26</v>
      </c>
      <c r="H227" s="32" t="s">
        <v>847</v>
      </c>
    </row>
    <row r="228" spans="1:8" ht="15" customHeight="1">
      <c r="A228" s="83">
        <v>45467</v>
      </c>
      <c r="B228" s="32" t="s">
        <v>737</v>
      </c>
      <c r="C228" s="31" t="s">
        <v>1402</v>
      </c>
      <c r="D228" s="31" t="s">
        <v>1403</v>
      </c>
      <c r="E228" s="31" t="s">
        <v>530</v>
      </c>
      <c r="F228" s="84">
        <v>6906949</v>
      </c>
      <c r="G228" s="32">
        <v>60.58</v>
      </c>
      <c r="H228" s="32" t="s">
        <v>847</v>
      </c>
    </row>
    <row r="229" spans="1:8" ht="15" customHeight="1">
      <c r="A229" s="83">
        <v>45467</v>
      </c>
      <c r="B229" s="32" t="s">
        <v>1326</v>
      </c>
      <c r="C229" s="31" t="s">
        <v>1327</v>
      </c>
      <c r="D229" s="31" t="s">
        <v>1053</v>
      </c>
      <c r="E229" s="31" t="s">
        <v>530</v>
      </c>
      <c r="F229" s="84">
        <v>43600</v>
      </c>
      <c r="G229" s="32">
        <v>448.04</v>
      </c>
      <c r="H229" s="32" t="s">
        <v>847</v>
      </c>
    </row>
    <row r="230" spans="1:8" ht="15" customHeight="1">
      <c r="A230" s="83">
        <v>45467</v>
      </c>
      <c r="B230" s="32" t="s">
        <v>1165</v>
      </c>
      <c r="C230" s="31" t="s">
        <v>1166</v>
      </c>
      <c r="D230" s="31" t="s">
        <v>1121</v>
      </c>
      <c r="E230" s="31" t="s">
        <v>530</v>
      </c>
      <c r="F230" s="84">
        <v>298583</v>
      </c>
      <c r="G230" s="32">
        <v>347.42</v>
      </c>
      <c r="H230" s="32" t="s">
        <v>847</v>
      </c>
    </row>
    <row r="231" spans="1:8" ht="15" customHeight="1">
      <c r="A231" s="83">
        <v>45467</v>
      </c>
      <c r="B231" s="32" t="s">
        <v>1165</v>
      </c>
      <c r="C231" s="31" t="s">
        <v>1166</v>
      </c>
      <c r="D231" s="31" t="s">
        <v>892</v>
      </c>
      <c r="E231" s="31" t="s">
        <v>530</v>
      </c>
      <c r="F231" s="84">
        <v>221723</v>
      </c>
      <c r="G231" s="32">
        <v>345.19</v>
      </c>
      <c r="H231" s="32" t="s">
        <v>847</v>
      </c>
    </row>
    <row r="232" spans="1:8" ht="15" customHeight="1">
      <c r="A232" s="83">
        <v>45467</v>
      </c>
      <c r="B232" s="32" t="s">
        <v>1165</v>
      </c>
      <c r="C232" s="31" t="s">
        <v>1166</v>
      </c>
      <c r="D232" s="31" t="s">
        <v>1167</v>
      </c>
      <c r="E232" s="31" t="s">
        <v>530</v>
      </c>
      <c r="F232" s="84">
        <v>77133</v>
      </c>
      <c r="G232" s="32">
        <v>344.31</v>
      </c>
      <c r="H232" s="32" t="s">
        <v>847</v>
      </c>
    </row>
    <row r="233" spans="1:8" ht="15" customHeight="1">
      <c r="A233" s="83">
        <v>45467</v>
      </c>
      <c r="B233" s="32" t="s">
        <v>1328</v>
      </c>
      <c r="C233" s="31" t="s">
        <v>1329</v>
      </c>
      <c r="D233" s="31" t="s">
        <v>892</v>
      </c>
      <c r="E233" s="31" t="s">
        <v>530</v>
      </c>
      <c r="F233" s="84">
        <v>210120</v>
      </c>
      <c r="G233" s="32">
        <v>691.57</v>
      </c>
      <c r="H233" s="32" t="s">
        <v>847</v>
      </c>
    </row>
    <row r="234" spans="1:8" ht="15" customHeight="1">
      <c r="A234" s="83">
        <v>45467</v>
      </c>
      <c r="B234" s="32" t="s">
        <v>1330</v>
      </c>
      <c r="C234" s="31" t="s">
        <v>1331</v>
      </c>
      <c r="D234" s="31" t="s">
        <v>892</v>
      </c>
      <c r="E234" s="31" t="s">
        <v>530</v>
      </c>
      <c r="F234" s="84">
        <v>1824650</v>
      </c>
      <c r="G234" s="32">
        <v>197.12</v>
      </c>
      <c r="H234" s="32" t="s">
        <v>847</v>
      </c>
    </row>
    <row r="235" spans="1:8" ht="15" customHeight="1">
      <c r="A235" s="83">
        <v>45467</v>
      </c>
      <c r="B235" s="32" t="s">
        <v>1330</v>
      </c>
      <c r="C235" s="31" t="s">
        <v>1331</v>
      </c>
      <c r="D235" s="31" t="s">
        <v>993</v>
      </c>
      <c r="E235" s="31" t="s">
        <v>530</v>
      </c>
      <c r="F235" s="84">
        <v>895741</v>
      </c>
      <c r="G235" s="32">
        <v>195.11</v>
      </c>
      <c r="H235" s="32" t="s">
        <v>847</v>
      </c>
    </row>
    <row r="236" spans="1:8" ht="15" customHeight="1">
      <c r="A236" s="83">
        <v>45467</v>
      </c>
      <c r="B236" s="32" t="s">
        <v>1119</v>
      </c>
      <c r="C236" s="31" t="s">
        <v>1120</v>
      </c>
      <c r="D236" s="31" t="s">
        <v>892</v>
      </c>
      <c r="E236" s="31" t="s">
        <v>530</v>
      </c>
      <c r="F236" s="84">
        <v>371959</v>
      </c>
      <c r="G236" s="32">
        <v>134.82</v>
      </c>
      <c r="H236" s="32" t="s">
        <v>847</v>
      </c>
    </row>
    <row r="237" spans="1:8" ht="15" customHeight="1">
      <c r="A237" s="83">
        <v>45467</v>
      </c>
      <c r="B237" s="32" t="s">
        <v>1119</v>
      </c>
      <c r="C237" s="31" t="s">
        <v>1120</v>
      </c>
      <c r="D237" s="31" t="s">
        <v>993</v>
      </c>
      <c r="E237" s="31" t="s">
        <v>530</v>
      </c>
      <c r="F237" s="84">
        <v>277633</v>
      </c>
      <c r="G237" s="32">
        <v>134.62</v>
      </c>
      <c r="H237" s="32" t="s">
        <v>847</v>
      </c>
    </row>
    <row r="238" spans="1:8" ht="15" customHeight="1">
      <c r="A238" s="83">
        <v>45467</v>
      </c>
      <c r="B238" s="32" t="s">
        <v>1332</v>
      </c>
      <c r="C238" s="31" t="s">
        <v>1333</v>
      </c>
      <c r="D238" s="31" t="s">
        <v>1404</v>
      </c>
      <c r="E238" s="31" t="s">
        <v>530</v>
      </c>
      <c r="F238" s="84">
        <v>61000</v>
      </c>
      <c r="G238" s="32">
        <v>226.41</v>
      </c>
      <c r="H238" s="32" t="s">
        <v>847</v>
      </c>
    </row>
    <row r="239" spans="1:8" ht="15" customHeight="1">
      <c r="A239" s="83">
        <v>45467</v>
      </c>
      <c r="B239" s="32" t="s">
        <v>1223</v>
      </c>
      <c r="C239" s="31" t="s">
        <v>1334</v>
      </c>
      <c r="D239" s="31" t="s">
        <v>1232</v>
      </c>
      <c r="E239" s="31" t="s">
        <v>530</v>
      </c>
      <c r="F239" s="84">
        <v>487545</v>
      </c>
      <c r="G239" s="32">
        <v>831.09</v>
      </c>
      <c r="H239" s="32" t="s">
        <v>847</v>
      </c>
    </row>
    <row r="240" spans="1:8" ht="15" customHeight="1">
      <c r="A240" s="83">
        <v>45467</v>
      </c>
      <c r="B240" s="32" t="s">
        <v>1223</v>
      </c>
      <c r="C240" s="31" t="s">
        <v>1334</v>
      </c>
      <c r="D240" s="31" t="s">
        <v>1405</v>
      </c>
      <c r="E240" s="31" t="s">
        <v>530</v>
      </c>
      <c r="F240" s="84">
        <v>360411</v>
      </c>
      <c r="G240" s="32">
        <v>830.27</v>
      </c>
      <c r="H240" s="32" t="s">
        <v>847</v>
      </c>
    </row>
    <row r="241" spans="1:8" ht="15" customHeight="1">
      <c r="A241" s="83">
        <v>45467</v>
      </c>
      <c r="B241" s="32" t="s">
        <v>1223</v>
      </c>
      <c r="C241" s="31" t="s">
        <v>1334</v>
      </c>
      <c r="D241" s="31" t="s">
        <v>1231</v>
      </c>
      <c r="E241" s="31" t="s">
        <v>530</v>
      </c>
      <c r="F241" s="84">
        <v>237325</v>
      </c>
      <c r="G241" s="32">
        <v>830.15</v>
      </c>
      <c r="H241" s="32" t="s">
        <v>847</v>
      </c>
    </row>
    <row r="242" spans="1:8" ht="15" customHeight="1">
      <c r="A242" s="83">
        <v>45467</v>
      </c>
      <c r="B242" s="32" t="s">
        <v>1335</v>
      </c>
      <c r="C242" s="31" t="s">
        <v>1336</v>
      </c>
      <c r="D242" s="31" t="s">
        <v>1113</v>
      </c>
      <c r="E242" s="31" t="s">
        <v>530</v>
      </c>
      <c r="F242" s="84">
        <v>480000</v>
      </c>
      <c r="G242" s="32">
        <v>24.44</v>
      </c>
      <c r="H242" s="32" t="s">
        <v>847</v>
      </c>
    </row>
    <row r="243" spans="1:8" ht="15" customHeight="1">
      <c r="A243" s="83">
        <v>45467</v>
      </c>
      <c r="B243" s="32" t="s">
        <v>1335</v>
      </c>
      <c r="C243" s="31" t="s">
        <v>1336</v>
      </c>
      <c r="D243" s="31" t="s">
        <v>1053</v>
      </c>
      <c r="E243" s="31" t="s">
        <v>530</v>
      </c>
      <c r="F243" s="84">
        <v>1051000</v>
      </c>
      <c r="G243" s="32">
        <v>24.49</v>
      </c>
      <c r="H243" s="32" t="s">
        <v>847</v>
      </c>
    </row>
    <row r="244" spans="1:8" ht="15" customHeight="1">
      <c r="A244" s="83">
        <v>45467</v>
      </c>
      <c r="B244" s="32" t="s">
        <v>1177</v>
      </c>
      <c r="C244" s="31" t="s">
        <v>1178</v>
      </c>
      <c r="D244" s="31" t="s">
        <v>1179</v>
      </c>
      <c r="E244" s="31" t="s">
        <v>530</v>
      </c>
      <c r="F244" s="84">
        <v>13000000</v>
      </c>
      <c r="G244" s="32">
        <v>8.76</v>
      </c>
      <c r="H244" s="32" t="s">
        <v>847</v>
      </c>
    </row>
    <row r="245" spans="1:8" ht="15" customHeight="1">
      <c r="A245" s="83">
        <v>45467</v>
      </c>
      <c r="B245" s="32" t="s">
        <v>1148</v>
      </c>
      <c r="C245" s="31" t="s">
        <v>1337</v>
      </c>
      <c r="D245" s="31" t="s">
        <v>892</v>
      </c>
      <c r="E245" s="31" t="s">
        <v>530</v>
      </c>
      <c r="F245" s="84">
        <v>613120</v>
      </c>
      <c r="G245" s="32">
        <v>374.93</v>
      </c>
      <c r="H245" s="32" t="s">
        <v>847</v>
      </c>
    </row>
    <row r="246" spans="1:8" ht="15" customHeight="1">
      <c r="A246" s="83">
        <v>45467</v>
      </c>
      <c r="B246" s="32" t="s">
        <v>1338</v>
      </c>
      <c r="C246" s="31" t="s">
        <v>1339</v>
      </c>
      <c r="D246" s="31" t="s">
        <v>993</v>
      </c>
      <c r="E246" s="31" t="s">
        <v>530</v>
      </c>
      <c r="F246" s="84">
        <v>1757723</v>
      </c>
      <c r="G246" s="32">
        <v>134.97999999999999</v>
      </c>
      <c r="H246" s="32" t="s">
        <v>847</v>
      </c>
    </row>
    <row r="247" spans="1:8" ht="15" customHeight="1">
      <c r="A247" s="83">
        <v>45467</v>
      </c>
      <c r="B247" s="32" t="s">
        <v>1340</v>
      </c>
      <c r="C247" s="31" t="s">
        <v>1341</v>
      </c>
      <c r="D247" s="31" t="s">
        <v>892</v>
      </c>
      <c r="E247" s="31" t="s">
        <v>530</v>
      </c>
      <c r="F247" s="84">
        <v>247192</v>
      </c>
      <c r="G247" s="32">
        <v>478.21</v>
      </c>
      <c r="H247" s="32" t="s">
        <v>847</v>
      </c>
    </row>
    <row r="248" spans="1:8" ht="15" customHeight="1">
      <c r="A248" s="83">
        <v>45467</v>
      </c>
      <c r="B248" s="32" t="s">
        <v>1098</v>
      </c>
      <c r="C248" s="31" t="s">
        <v>1099</v>
      </c>
      <c r="D248" s="31" t="s">
        <v>892</v>
      </c>
      <c r="E248" s="31" t="s">
        <v>530</v>
      </c>
      <c r="F248" s="84">
        <v>1121051</v>
      </c>
      <c r="G248" s="32">
        <v>434.55</v>
      </c>
      <c r="H248" s="32" t="s">
        <v>847</v>
      </c>
    </row>
    <row r="249" spans="1:8" ht="15" customHeight="1">
      <c r="A249" s="83">
        <v>45467</v>
      </c>
      <c r="B249" s="32" t="s">
        <v>1098</v>
      </c>
      <c r="C249" s="31" t="s">
        <v>1099</v>
      </c>
      <c r="D249" s="31" t="s">
        <v>993</v>
      </c>
      <c r="E249" s="31" t="s">
        <v>530</v>
      </c>
      <c r="F249" s="84">
        <v>605525</v>
      </c>
      <c r="G249" s="32">
        <v>434.41</v>
      </c>
      <c r="H249" s="32" t="s">
        <v>847</v>
      </c>
    </row>
    <row r="250" spans="1:8" ht="15" customHeight="1">
      <c r="A250" s="83">
        <v>45467</v>
      </c>
      <c r="B250" s="32" t="s">
        <v>1344</v>
      </c>
      <c r="C250" s="31" t="s">
        <v>1345</v>
      </c>
      <c r="D250" s="31" t="s">
        <v>1132</v>
      </c>
      <c r="E250" s="31" t="s">
        <v>530</v>
      </c>
      <c r="F250" s="84">
        <v>66000</v>
      </c>
      <c r="G250" s="32">
        <v>308.26</v>
      </c>
      <c r="H250" s="32" t="s">
        <v>847</v>
      </c>
    </row>
    <row r="251" spans="1:8" ht="15" customHeight="1">
      <c r="A251" s="83">
        <v>45467</v>
      </c>
      <c r="B251" s="32" t="s">
        <v>1344</v>
      </c>
      <c r="C251" s="31" t="s">
        <v>1345</v>
      </c>
      <c r="D251" s="31" t="s">
        <v>973</v>
      </c>
      <c r="E251" s="31" t="s">
        <v>530</v>
      </c>
      <c r="F251" s="84">
        <v>62500</v>
      </c>
      <c r="G251" s="32">
        <v>306.99</v>
      </c>
      <c r="H251" s="32" t="s">
        <v>847</v>
      </c>
    </row>
    <row r="252" spans="1:8" ht="15" customHeight="1">
      <c r="A252" s="83">
        <v>45467</v>
      </c>
      <c r="B252" s="32" t="s">
        <v>1349</v>
      </c>
      <c r="C252" s="31" t="s">
        <v>1350</v>
      </c>
      <c r="D252" s="31" t="s">
        <v>1351</v>
      </c>
      <c r="E252" s="31" t="s">
        <v>530</v>
      </c>
      <c r="F252" s="84">
        <v>54000</v>
      </c>
      <c r="G252" s="32">
        <v>105.41</v>
      </c>
      <c r="H252" s="32" t="s">
        <v>847</v>
      </c>
    </row>
    <row r="253" spans="1:8" ht="15" customHeight="1">
      <c r="A253" s="83">
        <v>45467</v>
      </c>
      <c r="B253" s="32" t="s">
        <v>1180</v>
      </c>
      <c r="C253" s="31" t="s">
        <v>1181</v>
      </c>
      <c r="D253" s="31" t="s">
        <v>1146</v>
      </c>
      <c r="E253" s="31" t="s">
        <v>530</v>
      </c>
      <c r="F253" s="84">
        <v>2464116</v>
      </c>
      <c r="G253" s="32">
        <v>3.39</v>
      </c>
      <c r="H253" s="32" t="s">
        <v>847</v>
      </c>
    </row>
    <row r="254" spans="1:8" ht="15" customHeight="1">
      <c r="A254" s="83">
        <v>45467</v>
      </c>
      <c r="B254" s="32" t="s">
        <v>1352</v>
      </c>
      <c r="C254" s="31" t="s">
        <v>1353</v>
      </c>
      <c r="D254" s="31" t="s">
        <v>1355</v>
      </c>
      <c r="E254" s="31" t="s">
        <v>530</v>
      </c>
      <c r="F254" s="84">
        <v>187200</v>
      </c>
      <c r="G254" s="32">
        <v>376.32</v>
      </c>
      <c r="H254" s="32" t="s">
        <v>847</v>
      </c>
    </row>
    <row r="255" spans="1:8" ht="15" customHeight="1">
      <c r="A255" s="83">
        <v>45467</v>
      </c>
      <c r="B255" s="32" t="s">
        <v>784</v>
      </c>
      <c r="C255" s="31" t="s">
        <v>1356</v>
      </c>
      <c r="D255" s="31" t="s">
        <v>892</v>
      </c>
      <c r="E255" s="31" t="s">
        <v>530</v>
      </c>
      <c r="F255" s="84">
        <v>592067</v>
      </c>
      <c r="G255" s="32">
        <v>1773.47</v>
      </c>
      <c r="H255" s="32" t="s">
        <v>847</v>
      </c>
    </row>
    <row r="256" spans="1:8" ht="15" customHeight="1">
      <c r="A256" s="83">
        <v>45467</v>
      </c>
      <c r="B256" s="32" t="s">
        <v>1064</v>
      </c>
      <c r="C256" s="31" t="s">
        <v>1065</v>
      </c>
      <c r="D256" s="31" t="s">
        <v>1077</v>
      </c>
      <c r="E256" s="31" t="s">
        <v>530</v>
      </c>
      <c r="F256" s="84">
        <v>84000</v>
      </c>
      <c r="G256" s="32">
        <v>50.65</v>
      </c>
      <c r="H256" s="32" t="s">
        <v>847</v>
      </c>
    </row>
    <row r="257" spans="1:8" ht="15" customHeight="1">
      <c r="A257" s="83">
        <v>45467</v>
      </c>
      <c r="B257" s="32" t="s">
        <v>1357</v>
      </c>
      <c r="C257" s="31" t="s">
        <v>1358</v>
      </c>
      <c r="D257" s="31" t="s">
        <v>1360</v>
      </c>
      <c r="E257" s="31" t="s">
        <v>530</v>
      </c>
      <c r="F257" s="84">
        <v>232110</v>
      </c>
      <c r="G257" s="32">
        <v>107.74</v>
      </c>
      <c r="H257" s="32" t="s">
        <v>847</v>
      </c>
    </row>
    <row r="258" spans="1:8" ht="15" customHeight="1">
      <c r="A258" s="83">
        <v>45467</v>
      </c>
      <c r="B258" s="32" t="s">
        <v>1357</v>
      </c>
      <c r="C258" s="31" t="s">
        <v>1358</v>
      </c>
      <c r="D258" s="31" t="s">
        <v>993</v>
      </c>
      <c r="E258" s="31" t="s">
        <v>530</v>
      </c>
      <c r="F258" s="84">
        <v>133645</v>
      </c>
      <c r="G258" s="32">
        <v>107.99</v>
      </c>
      <c r="H258" s="32" t="s">
        <v>847</v>
      </c>
    </row>
    <row r="259" spans="1:8" ht="15" customHeight="1">
      <c r="A259" s="83">
        <v>45467</v>
      </c>
      <c r="B259" s="32" t="s">
        <v>1357</v>
      </c>
      <c r="C259" s="31" t="s">
        <v>1358</v>
      </c>
      <c r="D259" s="31" t="s">
        <v>1361</v>
      </c>
      <c r="E259" s="31" t="s">
        <v>530</v>
      </c>
      <c r="F259" s="84">
        <v>566429</v>
      </c>
      <c r="G259" s="32">
        <v>107.35</v>
      </c>
      <c r="H259" s="32" t="s">
        <v>847</v>
      </c>
    </row>
    <row r="260" spans="1:8" ht="15" customHeight="1">
      <c r="A260" s="83">
        <v>45467</v>
      </c>
      <c r="B260" s="32" t="s">
        <v>1357</v>
      </c>
      <c r="C260" s="31" t="s">
        <v>1358</v>
      </c>
      <c r="D260" s="31" t="s">
        <v>1406</v>
      </c>
      <c r="E260" s="31" t="s">
        <v>530</v>
      </c>
      <c r="F260" s="84">
        <v>142101</v>
      </c>
      <c r="G260" s="32">
        <v>107</v>
      </c>
      <c r="H260" s="32" t="s">
        <v>847</v>
      </c>
    </row>
    <row r="261" spans="1:8" ht="15" customHeight="1">
      <c r="A261" s="83">
        <v>45467</v>
      </c>
      <c r="B261" s="32" t="s">
        <v>1357</v>
      </c>
      <c r="C261" s="31" t="s">
        <v>1358</v>
      </c>
      <c r="D261" s="31" t="s">
        <v>1359</v>
      </c>
      <c r="E261" s="31" t="s">
        <v>530</v>
      </c>
      <c r="F261" s="84">
        <v>278139</v>
      </c>
      <c r="G261" s="32">
        <v>108.06</v>
      </c>
      <c r="H261" s="32" t="s">
        <v>847</v>
      </c>
    </row>
    <row r="262" spans="1:8" ht="15" customHeight="1">
      <c r="A262" s="83">
        <v>45467</v>
      </c>
      <c r="B262" s="32" t="s">
        <v>1357</v>
      </c>
      <c r="C262" s="31" t="s">
        <v>1358</v>
      </c>
      <c r="D262" s="31" t="s">
        <v>1407</v>
      </c>
      <c r="E262" s="31" t="s">
        <v>530</v>
      </c>
      <c r="F262" s="84">
        <v>140000</v>
      </c>
      <c r="G262" s="32">
        <v>107.07</v>
      </c>
      <c r="H262" s="32" t="s">
        <v>847</v>
      </c>
    </row>
    <row r="263" spans="1:8" ht="15" customHeight="1">
      <c r="A263" s="83">
        <v>45467</v>
      </c>
      <c r="B263" s="32" t="s">
        <v>1122</v>
      </c>
      <c r="C263" s="31" t="s">
        <v>1123</v>
      </c>
      <c r="D263" s="31" t="s">
        <v>993</v>
      </c>
      <c r="E263" s="31" t="s">
        <v>530</v>
      </c>
      <c r="F263" s="84">
        <v>4430956</v>
      </c>
      <c r="G263" s="32">
        <v>159.19</v>
      </c>
      <c r="H263" s="32" t="s">
        <v>847</v>
      </c>
    </row>
    <row r="264" spans="1:8" ht="15" customHeight="1">
      <c r="A264" s="83">
        <v>45467</v>
      </c>
      <c r="B264" s="32" t="s">
        <v>1182</v>
      </c>
      <c r="C264" s="31" t="s">
        <v>1183</v>
      </c>
      <c r="D264" s="31" t="s">
        <v>892</v>
      </c>
      <c r="E264" s="31" t="s">
        <v>530</v>
      </c>
      <c r="F264" s="84">
        <v>249587</v>
      </c>
      <c r="G264" s="32">
        <v>814.76</v>
      </c>
      <c r="H264" s="32" t="s">
        <v>847</v>
      </c>
    </row>
    <row r="265" spans="1:8" ht="15" customHeight="1">
      <c r="A265" s="83">
        <v>45467</v>
      </c>
      <c r="B265" s="32" t="s">
        <v>1184</v>
      </c>
      <c r="C265" s="31" t="s">
        <v>1185</v>
      </c>
      <c r="D265" s="31" t="s">
        <v>1186</v>
      </c>
      <c r="E265" s="31" t="s">
        <v>530</v>
      </c>
      <c r="F265" s="84">
        <v>81000</v>
      </c>
      <c r="G265" s="32">
        <v>436.68</v>
      </c>
      <c r="H265" s="32" t="s">
        <v>847</v>
      </c>
    </row>
    <row r="266" spans="1:8" ht="15" customHeight="1">
      <c r="A266" s="83">
        <v>45467</v>
      </c>
      <c r="B266" s="32" t="s">
        <v>1362</v>
      </c>
      <c r="C266" s="31" t="s">
        <v>1363</v>
      </c>
      <c r="D266" s="31" t="s">
        <v>1364</v>
      </c>
      <c r="E266" s="31" t="s">
        <v>530</v>
      </c>
      <c r="F266" s="84">
        <v>1262123</v>
      </c>
      <c r="G266" s="32">
        <v>1.91</v>
      </c>
      <c r="H266" s="32" t="s">
        <v>847</v>
      </c>
    </row>
    <row r="267" spans="1:8" ht="15" customHeight="1">
      <c r="A267" s="83">
        <v>45467</v>
      </c>
      <c r="B267" s="32" t="s">
        <v>1365</v>
      </c>
      <c r="C267" s="31" t="s">
        <v>1366</v>
      </c>
      <c r="D267" s="31" t="s">
        <v>892</v>
      </c>
      <c r="E267" s="31" t="s">
        <v>530</v>
      </c>
      <c r="F267" s="84">
        <v>74861</v>
      </c>
      <c r="G267" s="32">
        <v>801.2</v>
      </c>
      <c r="H267" s="32" t="s">
        <v>847</v>
      </c>
    </row>
    <row r="268" spans="1:8" ht="15" customHeight="1">
      <c r="A268" s="83">
        <v>45467</v>
      </c>
      <c r="B268" s="32" t="s">
        <v>1367</v>
      </c>
      <c r="C268" s="31" t="s">
        <v>1368</v>
      </c>
      <c r="D268" s="31" t="s">
        <v>892</v>
      </c>
      <c r="E268" s="31" t="s">
        <v>530</v>
      </c>
      <c r="F268" s="84">
        <v>339985</v>
      </c>
      <c r="G268" s="32">
        <v>471.69</v>
      </c>
      <c r="H268" s="32" t="s">
        <v>847</v>
      </c>
    </row>
    <row r="269" spans="1:8" ht="15" customHeight="1">
      <c r="A269" s="83">
        <v>45467</v>
      </c>
      <c r="B269" s="32" t="s">
        <v>1124</v>
      </c>
      <c r="C269" s="31" t="s">
        <v>1125</v>
      </c>
      <c r="D269" s="31" t="s">
        <v>993</v>
      </c>
      <c r="E269" s="31" t="s">
        <v>530</v>
      </c>
      <c r="F269" s="84">
        <v>947076</v>
      </c>
      <c r="G269" s="32">
        <v>110.02</v>
      </c>
      <c r="H269" s="32" t="s">
        <v>847</v>
      </c>
    </row>
    <row r="270" spans="1:8" ht="15" customHeight="1">
      <c r="A270" s="83">
        <v>45467</v>
      </c>
      <c r="B270" s="32" t="s">
        <v>1369</v>
      </c>
      <c r="C270" s="31" t="s">
        <v>1370</v>
      </c>
      <c r="D270" s="31" t="s">
        <v>1044</v>
      </c>
      <c r="E270" s="31" t="s">
        <v>530</v>
      </c>
      <c r="F270" s="84">
        <v>84000</v>
      </c>
      <c r="G270" s="32">
        <v>91.23</v>
      </c>
      <c r="H270" s="32" t="s">
        <v>847</v>
      </c>
    </row>
    <row r="271" spans="1:8" ht="15" customHeight="1">
      <c r="A271" s="83">
        <v>45467</v>
      </c>
      <c r="B271" s="32" t="s">
        <v>1373</v>
      </c>
      <c r="C271" s="31" t="s">
        <v>1374</v>
      </c>
      <c r="D271" s="31" t="s">
        <v>892</v>
      </c>
      <c r="E271" s="31" t="s">
        <v>530</v>
      </c>
      <c r="F271" s="84">
        <v>1209184</v>
      </c>
      <c r="G271" s="32">
        <v>549.34</v>
      </c>
      <c r="H271" s="32" t="s">
        <v>847</v>
      </c>
    </row>
    <row r="272" spans="1:8" ht="15" customHeight="1">
      <c r="A272" s="83">
        <v>45467</v>
      </c>
      <c r="B272" s="32" t="s">
        <v>1078</v>
      </c>
      <c r="C272" s="31" t="s">
        <v>1079</v>
      </c>
      <c r="D272" s="31" t="s">
        <v>993</v>
      </c>
      <c r="E272" s="31" t="s">
        <v>530</v>
      </c>
      <c r="F272" s="84">
        <v>1399724</v>
      </c>
      <c r="G272" s="32">
        <v>49.36</v>
      </c>
      <c r="H272" s="32" t="s">
        <v>847</v>
      </c>
    </row>
    <row r="273" spans="1:8" ht="15" customHeight="1">
      <c r="A273" s="83">
        <v>45467</v>
      </c>
      <c r="B273" s="32" t="s">
        <v>1078</v>
      </c>
      <c r="C273" s="31" t="s">
        <v>1079</v>
      </c>
      <c r="D273" s="31" t="s">
        <v>1375</v>
      </c>
      <c r="E273" s="31" t="s">
        <v>530</v>
      </c>
      <c r="F273" s="84">
        <v>878546</v>
      </c>
      <c r="G273" s="32">
        <v>49.99</v>
      </c>
      <c r="H273" s="32" t="s">
        <v>847</v>
      </c>
    </row>
    <row r="274" spans="1:8" ht="15" customHeight="1">
      <c r="A274" s="83">
        <v>45467</v>
      </c>
      <c r="B274" s="32" t="s">
        <v>1078</v>
      </c>
      <c r="C274" s="31" t="s">
        <v>1079</v>
      </c>
      <c r="D274" s="31" t="s">
        <v>1408</v>
      </c>
      <c r="E274" s="31" t="s">
        <v>530</v>
      </c>
      <c r="F274" s="84">
        <v>2000000</v>
      </c>
      <c r="G274" s="32">
        <v>50.01</v>
      </c>
      <c r="H274" s="32" t="s">
        <v>847</v>
      </c>
    </row>
    <row r="275" spans="1:8" ht="15" customHeight="1">
      <c r="A275" s="83">
        <v>45467</v>
      </c>
      <c r="B275" s="32" t="s">
        <v>1078</v>
      </c>
      <c r="C275" s="31" t="s">
        <v>1079</v>
      </c>
      <c r="D275" s="31" t="s">
        <v>892</v>
      </c>
      <c r="E275" s="31" t="s">
        <v>530</v>
      </c>
      <c r="F275" s="84">
        <v>940645</v>
      </c>
      <c r="G275" s="32">
        <v>49.44</v>
      </c>
      <c r="H275" s="32" t="s">
        <v>847</v>
      </c>
    </row>
    <row r="276" spans="1:8" ht="15" customHeight="1">
      <c r="A276" s="83">
        <v>45467</v>
      </c>
      <c r="B276" s="32" t="s">
        <v>1080</v>
      </c>
      <c r="C276" s="31" t="s">
        <v>1081</v>
      </c>
      <c r="D276" s="31" t="s">
        <v>993</v>
      </c>
      <c r="E276" s="31" t="s">
        <v>530</v>
      </c>
      <c r="F276" s="84">
        <v>3723948</v>
      </c>
      <c r="G276" s="32">
        <v>132.9</v>
      </c>
      <c r="H276" s="32" t="s">
        <v>847</v>
      </c>
    </row>
    <row r="277" spans="1:8" ht="15" customHeight="1">
      <c r="A277" s="83">
        <v>45467</v>
      </c>
      <c r="B277" s="32" t="s">
        <v>1376</v>
      </c>
      <c r="C277" s="31" t="s">
        <v>1377</v>
      </c>
      <c r="D277" s="31" t="s">
        <v>1378</v>
      </c>
      <c r="E277" s="31" t="s">
        <v>530</v>
      </c>
      <c r="F277" s="84">
        <v>73000</v>
      </c>
      <c r="G277" s="32">
        <v>34.340000000000003</v>
      </c>
      <c r="H277" s="32" t="s">
        <v>847</v>
      </c>
    </row>
    <row r="278" spans="1:8" ht="15" customHeight="1">
      <c r="A278" s="83">
        <v>45467</v>
      </c>
      <c r="B278" s="32" t="s">
        <v>1168</v>
      </c>
      <c r="C278" s="31" t="s">
        <v>1169</v>
      </c>
      <c r="D278" s="31" t="s">
        <v>1360</v>
      </c>
      <c r="E278" s="31" t="s">
        <v>530</v>
      </c>
      <c r="F278" s="84">
        <v>1140496</v>
      </c>
      <c r="G278" s="32">
        <v>56.33</v>
      </c>
      <c r="H278" s="32" t="s">
        <v>847</v>
      </c>
    </row>
    <row r="279" spans="1:8" ht="15" customHeight="1">
      <c r="A279" s="83">
        <v>45467</v>
      </c>
      <c r="B279" s="32" t="s">
        <v>1168</v>
      </c>
      <c r="C279" s="31" t="s">
        <v>1169</v>
      </c>
      <c r="D279" s="31" t="s">
        <v>892</v>
      </c>
      <c r="E279" s="31" t="s">
        <v>530</v>
      </c>
      <c r="F279" s="84">
        <v>1468770</v>
      </c>
      <c r="G279" s="32">
        <v>56.51</v>
      </c>
      <c r="H279" s="32" t="s">
        <v>847</v>
      </c>
    </row>
    <row r="280" spans="1:8" ht="15" customHeight="1">
      <c r="A280" s="83">
        <v>45467</v>
      </c>
      <c r="B280" s="32" t="s">
        <v>1168</v>
      </c>
      <c r="C280" s="31" t="s">
        <v>1169</v>
      </c>
      <c r="D280" s="31" t="s">
        <v>993</v>
      </c>
      <c r="E280" s="31" t="s">
        <v>530</v>
      </c>
      <c r="F280" s="84">
        <v>2113139</v>
      </c>
      <c r="G280" s="32">
        <v>56.4</v>
      </c>
      <c r="H280" s="32" t="s">
        <v>847</v>
      </c>
    </row>
    <row r="281" spans="1:8" ht="15" customHeight="1">
      <c r="A281" s="83">
        <v>45467</v>
      </c>
      <c r="B281" s="32" t="s">
        <v>1040</v>
      </c>
      <c r="C281" s="31" t="s">
        <v>1041</v>
      </c>
      <c r="D281" s="31" t="s">
        <v>1409</v>
      </c>
      <c r="E281" s="31" t="s">
        <v>530</v>
      </c>
      <c r="F281" s="84">
        <v>700798</v>
      </c>
      <c r="G281" s="32">
        <v>23.12</v>
      </c>
      <c r="H281" s="32" t="s">
        <v>847</v>
      </c>
    </row>
    <row r="282" spans="1:8" ht="15" customHeight="1">
      <c r="A282" s="83">
        <v>45467</v>
      </c>
      <c r="B282" s="32" t="s">
        <v>192</v>
      </c>
      <c r="C282" s="31" t="s">
        <v>1100</v>
      </c>
      <c r="D282" s="31" t="s">
        <v>1103</v>
      </c>
      <c r="E282" s="31" t="s">
        <v>530</v>
      </c>
      <c r="F282" s="84">
        <v>10364500</v>
      </c>
      <c r="G282" s="32">
        <v>869.45</v>
      </c>
      <c r="H282" s="32" t="s">
        <v>847</v>
      </c>
    </row>
    <row r="283" spans="1:8" ht="15" customHeight="1">
      <c r="A283" s="83">
        <v>45467</v>
      </c>
      <c r="B283" s="32" t="s">
        <v>1170</v>
      </c>
      <c r="C283" s="31" t="s">
        <v>1171</v>
      </c>
      <c r="D283" s="31" t="s">
        <v>892</v>
      </c>
      <c r="E283" s="31" t="s">
        <v>530</v>
      </c>
      <c r="F283" s="84">
        <v>78964</v>
      </c>
      <c r="G283" s="32">
        <v>817.88</v>
      </c>
      <c r="H283" s="32" t="s">
        <v>847</v>
      </c>
    </row>
    <row r="284" spans="1:8" ht="15" customHeight="1">
      <c r="A284" s="83">
        <v>45467</v>
      </c>
      <c r="B284" s="32" t="s">
        <v>1410</v>
      </c>
      <c r="C284" s="31" t="s">
        <v>1411</v>
      </c>
      <c r="D284" s="31" t="s">
        <v>1412</v>
      </c>
      <c r="E284" s="31" t="s">
        <v>530</v>
      </c>
      <c r="F284" s="84">
        <v>256065</v>
      </c>
      <c r="G284" s="32">
        <v>25</v>
      </c>
      <c r="H284" s="32" t="s">
        <v>847</v>
      </c>
    </row>
    <row r="285" spans="1:8" ht="15" customHeight="1">
      <c r="A285" s="83">
        <v>45467</v>
      </c>
      <c r="B285" s="32" t="s">
        <v>883</v>
      </c>
      <c r="C285" s="31" t="s">
        <v>1172</v>
      </c>
      <c r="D285" s="31" t="s">
        <v>892</v>
      </c>
      <c r="E285" s="31" t="s">
        <v>530</v>
      </c>
      <c r="F285" s="84">
        <v>2239708</v>
      </c>
      <c r="G285" s="32">
        <v>498.13</v>
      </c>
      <c r="H285" s="32" t="s">
        <v>847</v>
      </c>
    </row>
    <row r="286" spans="1:8" ht="15" customHeight="1">
      <c r="A286" s="83">
        <v>45467</v>
      </c>
      <c r="B286" s="32" t="s">
        <v>1379</v>
      </c>
      <c r="C286" s="31" t="s">
        <v>1380</v>
      </c>
      <c r="D286" s="31" t="s">
        <v>892</v>
      </c>
      <c r="E286" s="31" t="s">
        <v>530</v>
      </c>
      <c r="F286" s="84">
        <v>273775</v>
      </c>
      <c r="G286" s="32">
        <v>148.16</v>
      </c>
      <c r="H286" s="32" t="s">
        <v>847</v>
      </c>
    </row>
    <row r="287" spans="1:8" ht="15" customHeight="1">
      <c r="A287" s="83">
        <v>45467</v>
      </c>
      <c r="B287" s="32" t="s">
        <v>464</v>
      </c>
      <c r="C287" s="31" t="s">
        <v>1102</v>
      </c>
      <c r="D287" s="31" t="s">
        <v>993</v>
      </c>
      <c r="E287" s="31" t="s">
        <v>530</v>
      </c>
      <c r="F287" s="84">
        <v>3203347</v>
      </c>
      <c r="G287" s="32">
        <v>197.1</v>
      </c>
      <c r="H287" s="32" t="s">
        <v>847</v>
      </c>
    </row>
    <row r="288" spans="1:8" ht="15" customHeight="1">
      <c r="A288" s="83">
        <v>45467</v>
      </c>
      <c r="B288" s="32" t="s">
        <v>470</v>
      </c>
      <c r="C288" s="31" t="s">
        <v>1381</v>
      </c>
      <c r="D288" s="31" t="s">
        <v>892</v>
      </c>
      <c r="E288" s="31" t="s">
        <v>530</v>
      </c>
      <c r="F288" s="84">
        <v>484555</v>
      </c>
      <c r="G288" s="32">
        <v>1700.48</v>
      </c>
      <c r="H288" s="32" t="s">
        <v>847</v>
      </c>
    </row>
    <row r="289" spans="1:8" ht="15" customHeight="1">
      <c r="A289" s="83">
        <v>45467</v>
      </c>
      <c r="B289" s="32" t="s">
        <v>1382</v>
      </c>
      <c r="C289" s="31" t="s">
        <v>1383</v>
      </c>
      <c r="D289" s="31" t="s">
        <v>1044</v>
      </c>
      <c r="E289" s="31" t="s">
        <v>530</v>
      </c>
      <c r="F289" s="84">
        <v>19800</v>
      </c>
      <c r="G289" s="32">
        <v>437.37</v>
      </c>
      <c r="H289" s="32" t="s">
        <v>847</v>
      </c>
    </row>
    <row r="290" spans="1:8" ht="15" customHeight="1">
      <c r="A290" s="83">
        <v>45467</v>
      </c>
      <c r="B290" s="32" t="s">
        <v>1382</v>
      </c>
      <c r="C290" s="31" t="s">
        <v>1383</v>
      </c>
      <c r="D290" s="31" t="s">
        <v>1236</v>
      </c>
      <c r="E290" s="31" t="s">
        <v>530</v>
      </c>
      <c r="F290" s="84">
        <v>21600</v>
      </c>
      <c r="G290" s="32">
        <v>438.38</v>
      </c>
      <c r="H290" s="32" t="s">
        <v>847</v>
      </c>
    </row>
    <row r="291" spans="1:8" ht="15" customHeight="1">
      <c r="A291" s="83">
        <v>45467</v>
      </c>
      <c r="B291" s="32" t="s">
        <v>1038</v>
      </c>
      <c r="C291" s="31" t="s">
        <v>1039</v>
      </c>
      <c r="D291" s="31" t="s">
        <v>993</v>
      </c>
      <c r="E291" s="31" t="s">
        <v>530</v>
      </c>
      <c r="F291" s="84">
        <v>5399253</v>
      </c>
      <c r="G291" s="32">
        <v>36.74</v>
      </c>
      <c r="H291" s="32" t="s">
        <v>847</v>
      </c>
    </row>
    <row r="292" spans="1:8" ht="15" customHeight="1">
      <c r="A292" s="83">
        <v>45467</v>
      </c>
      <c r="B292" s="32" t="s">
        <v>1038</v>
      </c>
      <c r="C292" s="31" t="s">
        <v>1039</v>
      </c>
      <c r="D292" s="31" t="s">
        <v>1413</v>
      </c>
      <c r="E292" s="31" t="s">
        <v>530</v>
      </c>
      <c r="F292" s="84">
        <v>1976600</v>
      </c>
      <c r="G292" s="32">
        <v>36</v>
      </c>
      <c r="H292" s="32" t="s">
        <v>847</v>
      </c>
    </row>
    <row r="293" spans="1:8" ht="15" customHeight="1">
      <c r="A293" s="83">
        <v>45467</v>
      </c>
      <c r="B293" s="32" t="s">
        <v>1038</v>
      </c>
      <c r="C293" s="31" t="s">
        <v>1039</v>
      </c>
      <c r="D293" s="31" t="s">
        <v>1385</v>
      </c>
      <c r="E293" s="31" t="s">
        <v>530</v>
      </c>
      <c r="F293" s="84">
        <v>6700000</v>
      </c>
      <c r="G293" s="32">
        <v>36.74</v>
      </c>
      <c r="H293" s="32" t="s">
        <v>847</v>
      </c>
    </row>
    <row r="294" spans="1:8" ht="15" customHeight="1">
      <c r="A294" s="83">
        <v>45467</v>
      </c>
      <c r="B294" s="32" t="s">
        <v>1038</v>
      </c>
      <c r="C294" s="31" t="s">
        <v>1039</v>
      </c>
      <c r="D294" s="31" t="s">
        <v>892</v>
      </c>
      <c r="E294" s="31" t="s">
        <v>530</v>
      </c>
      <c r="F294" s="84">
        <v>3417299</v>
      </c>
      <c r="G294" s="32">
        <v>37.14</v>
      </c>
      <c r="H294" s="32" t="s">
        <v>847</v>
      </c>
    </row>
    <row r="295" spans="1:8" ht="15" customHeight="1">
      <c r="A295" s="83">
        <v>45467</v>
      </c>
      <c r="B295" s="32" t="s">
        <v>1038</v>
      </c>
      <c r="C295" s="31" t="s">
        <v>1039</v>
      </c>
      <c r="D295" s="31" t="s">
        <v>1384</v>
      </c>
      <c r="E295" s="31" t="s">
        <v>530</v>
      </c>
      <c r="F295" s="84">
        <v>2583425</v>
      </c>
      <c r="G295" s="32">
        <v>37.549999999999997</v>
      </c>
      <c r="H295" s="32" t="s">
        <v>847</v>
      </c>
    </row>
    <row r="296" spans="1:8" ht="15" customHeight="1">
      <c r="A296" s="83">
        <v>45467</v>
      </c>
      <c r="B296" s="32" t="s">
        <v>1038</v>
      </c>
      <c r="C296" s="31" t="s">
        <v>1039</v>
      </c>
      <c r="D296" s="31" t="s">
        <v>1042</v>
      </c>
      <c r="E296" s="31" t="s">
        <v>530</v>
      </c>
      <c r="F296" s="84">
        <v>9522019</v>
      </c>
      <c r="G296" s="32">
        <v>36.42</v>
      </c>
      <c r="H296" s="32" t="s">
        <v>847</v>
      </c>
    </row>
    <row r="297" spans="1:8" ht="15" customHeight="1">
      <c r="A297" s="83">
        <v>45467</v>
      </c>
      <c r="B297" s="32" t="s">
        <v>1126</v>
      </c>
      <c r="C297" s="31" t="s">
        <v>1127</v>
      </c>
      <c r="D297" s="31" t="s">
        <v>1076</v>
      </c>
      <c r="E297" s="31" t="s">
        <v>530</v>
      </c>
      <c r="F297" s="84">
        <v>20800</v>
      </c>
      <c r="G297" s="32">
        <v>132.91999999999999</v>
      </c>
      <c r="H297" s="32" t="s">
        <v>847</v>
      </c>
    </row>
    <row r="298" spans="1:8" ht="15" customHeight="1">
      <c r="A298" s="83">
        <v>45467</v>
      </c>
      <c r="B298" s="32" t="s">
        <v>1414</v>
      </c>
      <c r="C298" s="31" t="s">
        <v>1415</v>
      </c>
      <c r="D298" s="31" t="s">
        <v>1416</v>
      </c>
      <c r="E298" s="31" t="s">
        <v>530</v>
      </c>
      <c r="F298" s="84">
        <v>13600</v>
      </c>
      <c r="G298" s="32">
        <v>354.85</v>
      </c>
      <c r="H298" s="32" t="s">
        <v>847</v>
      </c>
    </row>
    <row r="299" spans="1:8" ht="15" customHeight="1">
      <c r="A299" s="83">
        <v>45467</v>
      </c>
      <c r="B299" s="32" t="s">
        <v>1389</v>
      </c>
      <c r="C299" s="31" t="s">
        <v>1390</v>
      </c>
      <c r="D299" s="31" t="s">
        <v>1417</v>
      </c>
      <c r="E299" s="31" t="s">
        <v>530</v>
      </c>
      <c r="F299" s="84">
        <v>2586786</v>
      </c>
      <c r="G299" s="32">
        <v>2.0499999999999998</v>
      </c>
      <c r="H299" s="32" t="s">
        <v>847</v>
      </c>
    </row>
    <row r="300" spans="1:8" ht="15" customHeight="1">
      <c r="A300" s="83">
        <v>45467</v>
      </c>
      <c r="B300" s="32" t="s">
        <v>1128</v>
      </c>
      <c r="C300" s="31" t="s">
        <v>1129</v>
      </c>
      <c r="D300" s="31" t="s">
        <v>1187</v>
      </c>
      <c r="E300" s="31" t="s">
        <v>530</v>
      </c>
      <c r="F300" s="84">
        <v>974900</v>
      </c>
      <c r="G300" s="32">
        <v>6.08</v>
      </c>
      <c r="H300" s="32" t="s">
        <v>847</v>
      </c>
    </row>
    <row r="301" spans="1:8" ht="15" customHeight="1">
      <c r="A301" s="83">
        <v>45467</v>
      </c>
      <c r="B301" s="32" t="s">
        <v>1418</v>
      </c>
      <c r="C301" s="31" t="s">
        <v>1419</v>
      </c>
      <c r="D301" s="31" t="s">
        <v>1420</v>
      </c>
      <c r="E301" s="31" t="s">
        <v>530</v>
      </c>
      <c r="F301" s="84">
        <v>75001</v>
      </c>
      <c r="G301" s="32">
        <v>14.75</v>
      </c>
      <c r="H301" s="32" t="s">
        <v>847</v>
      </c>
    </row>
    <row r="302" spans="1:8" ht="15" customHeight="1">
      <c r="A302" s="83">
        <v>45467</v>
      </c>
      <c r="B302" s="32" t="s">
        <v>1418</v>
      </c>
      <c r="C302" s="31" t="s">
        <v>1419</v>
      </c>
      <c r="D302" s="31" t="s">
        <v>1221</v>
      </c>
      <c r="E302" s="31" t="s">
        <v>530</v>
      </c>
      <c r="F302" s="84">
        <v>71020</v>
      </c>
      <c r="G302" s="32">
        <v>14.75</v>
      </c>
      <c r="H302" s="32" t="s">
        <v>847</v>
      </c>
    </row>
    <row r="303" spans="1:8" ht="15" customHeight="1">
      <c r="A303" s="83">
        <v>45467</v>
      </c>
      <c r="B303" s="32" t="s">
        <v>1173</v>
      </c>
      <c r="C303" s="31" t="s">
        <v>1174</v>
      </c>
      <c r="D303" s="31" t="s">
        <v>892</v>
      </c>
      <c r="E303" s="31" t="s">
        <v>530</v>
      </c>
      <c r="F303" s="84">
        <v>500895</v>
      </c>
      <c r="G303" s="32">
        <v>197.35</v>
      </c>
      <c r="H303" s="32" t="s">
        <v>847</v>
      </c>
    </row>
    <row r="304" spans="1:8" ht="15" customHeight="1">
      <c r="A304" s="83">
        <v>45467</v>
      </c>
      <c r="B304" s="32" t="s">
        <v>1396</v>
      </c>
      <c r="C304" s="31" t="s">
        <v>1397</v>
      </c>
      <c r="D304" s="31" t="s">
        <v>892</v>
      </c>
      <c r="E304" s="31" t="s">
        <v>530</v>
      </c>
      <c r="F304" s="84">
        <v>600655</v>
      </c>
      <c r="G304" s="32">
        <v>98.5</v>
      </c>
      <c r="H304" s="32" t="s">
        <v>847</v>
      </c>
    </row>
    <row r="305" spans="1:8" ht="15" customHeight="1">
      <c r="A305" s="83">
        <v>45467</v>
      </c>
      <c r="B305" s="32" t="s">
        <v>1175</v>
      </c>
      <c r="C305" s="31" t="s">
        <v>1176</v>
      </c>
      <c r="D305" s="31" t="s">
        <v>1398</v>
      </c>
      <c r="E305" s="31" t="s">
        <v>530</v>
      </c>
      <c r="F305" s="84">
        <v>81798</v>
      </c>
      <c r="G305" s="32">
        <v>164.21</v>
      </c>
      <c r="H305" s="32" t="s">
        <v>847</v>
      </c>
    </row>
    <row r="306" spans="1:8" ht="15" customHeight="1">
      <c r="A306" s="83">
        <v>45467</v>
      </c>
      <c r="B306" s="32" t="s">
        <v>1175</v>
      </c>
      <c r="C306" s="31" t="s">
        <v>1176</v>
      </c>
      <c r="D306" s="31" t="s">
        <v>1399</v>
      </c>
      <c r="E306" s="31" t="s">
        <v>530</v>
      </c>
      <c r="F306" s="84">
        <v>42649</v>
      </c>
      <c r="G306" s="32">
        <v>159.26</v>
      </c>
      <c r="H306" s="32" t="s">
        <v>847</v>
      </c>
    </row>
    <row r="307" spans="1:8" ht="15" customHeight="1">
      <c r="A307" s="83">
        <v>45467</v>
      </c>
      <c r="B307" s="32" t="s">
        <v>1421</v>
      </c>
      <c r="C307" s="31" t="s">
        <v>1422</v>
      </c>
      <c r="D307" s="31" t="s">
        <v>1423</v>
      </c>
      <c r="E307" s="31" t="s">
        <v>530</v>
      </c>
      <c r="F307" s="84">
        <v>80000</v>
      </c>
      <c r="G307" s="32">
        <v>481.04</v>
      </c>
      <c r="H307" s="32" t="s">
        <v>847</v>
      </c>
    </row>
    <row r="308" spans="1:8" ht="15" customHeight="1">
      <c r="A308" s="83">
        <v>45467</v>
      </c>
      <c r="B308" s="32" t="s">
        <v>1130</v>
      </c>
      <c r="C308" s="31" t="s">
        <v>1131</v>
      </c>
      <c r="D308" s="31" t="s">
        <v>911</v>
      </c>
      <c r="E308" s="31" t="s">
        <v>530</v>
      </c>
      <c r="F308" s="84">
        <v>13200</v>
      </c>
      <c r="G308" s="32">
        <v>215.05</v>
      </c>
      <c r="H308" s="32" t="s">
        <v>847</v>
      </c>
    </row>
    <row r="309" spans="1:8" ht="15" customHeight="1">
      <c r="A309" s="83">
        <v>45467</v>
      </c>
      <c r="B309" s="32" t="s">
        <v>1400</v>
      </c>
      <c r="C309" s="31" t="s">
        <v>1401</v>
      </c>
      <c r="D309" s="31" t="s">
        <v>892</v>
      </c>
      <c r="E309" s="31" t="s">
        <v>530</v>
      </c>
      <c r="F309" s="84">
        <v>176459</v>
      </c>
      <c r="G309" s="32">
        <v>386.56</v>
      </c>
      <c r="H309" s="32" t="s">
        <v>847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9"/>
  <sheetViews>
    <sheetView zoomScale="80" zoomScaleNormal="80" workbookViewId="0">
      <selection activeCell="H14" sqref="H14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925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45468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49">
        <v>1</v>
      </c>
      <c r="B10" s="350">
        <v>45373</v>
      </c>
      <c r="C10" s="351"/>
      <c r="D10" s="352" t="s">
        <v>224</v>
      </c>
      <c r="E10" s="353" t="s">
        <v>850</v>
      </c>
      <c r="F10" s="354">
        <v>3802</v>
      </c>
      <c r="G10" s="355">
        <v>3612</v>
      </c>
      <c r="H10" s="354">
        <v>3840</v>
      </c>
      <c r="I10" s="354" t="s">
        <v>851</v>
      </c>
      <c r="J10" s="356" t="s">
        <v>1071</v>
      </c>
      <c r="K10" s="356">
        <f t="shared" ref="K10" si="0">H10-F10</f>
        <v>38</v>
      </c>
      <c r="L10" s="357">
        <f t="shared" ref="L10" si="1">(F10*-0.3)/100</f>
        <v>-11.405999999999999</v>
      </c>
      <c r="M10" s="358">
        <f t="shared" ref="M10" si="2">(K10+L10)/F10</f>
        <v>6.9947396107311946E-3</v>
      </c>
      <c r="N10" s="356" t="s">
        <v>564</v>
      </c>
      <c r="O10" s="359">
        <v>45461</v>
      </c>
      <c r="P10" s="360"/>
      <c r="Q10" s="228"/>
      <c r="R10" s="54" t="s">
        <v>853</v>
      </c>
    </row>
    <row r="11" spans="1:26" ht="15" customHeight="1">
      <c r="A11" s="265">
        <v>2</v>
      </c>
      <c r="B11" s="266">
        <v>45414</v>
      </c>
      <c r="C11" s="267"/>
      <c r="D11" s="268" t="s">
        <v>124</v>
      </c>
      <c r="E11" s="269" t="s">
        <v>850</v>
      </c>
      <c r="F11" s="248">
        <v>1317</v>
      </c>
      <c r="G11" s="249">
        <v>1267</v>
      </c>
      <c r="H11" s="248">
        <v>1393</v>
      </c>
      <c r="I11" s="248" t="s">
        <v>852</v>
      </c>
      <c r="J11" s="247" t="s">
        <v>992</v>
      </c>
      <c r="K11" s="247">
        <f t="shared" ref="K11" si="3">H11-F11</f>
        <v>76</v>
      </c>
      <c r="L11" s="261">
        <f t="shared" ref="L11" si="4">(F11*-0.3)/100</f>
        <v>-3.9509999999999996</v>
      </c>
      <c r="M11" s="262">
        <f t="shared" ref="M11" si="5">(K11+L11)/F11</f>
        <v>5.4706909643128326E-2</v>
      </c>
      <c r="N11" s="247" t="s">
        <v>547</v>
      </c>
      <c r="O11" s="263">
        <v>45449</v>
      </c>
      <c r="P11" s="264"/>
      <c r="Q11" s="228"/>
      <c r="R11" s="54" t="s">
        <v>853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545</v>
      </c>
      <c r="F12" s="183" t="s">
        <v>946</v>
      </c>
      <c r="G12" s="185">
        <v>408.5</v>
      </c>
      <c r="H12" s="183"/>
      <c r="I12" s="183" t="s">
        <v>848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423.3</v>
      </c>
      <c r="Q12" s="228"/>
      <c r="R12" s="54" t="s">
        <v>853</v>
      </c>
    </row>
    <row r="13" spans="1:26" ht="15" customHeight="1">
      <c r="A13" s="265">
        <v>4</v>
      </c>
      <c r="B13" s="266">
        <v>45428</v>
      </c>
      <c r="C13" s="267"/>
      <c r="D13" s="268" t="s">
        <v>133</v>
      </c>
      <c r="E13" s="269" t="s">
        <v>545</v>
      </c>
      <c r="F13" s="248">
        <v>2307.5</v>
      </c>
      <c r="G13" s="249">
        <v>2185</v>
      </c>
      <c r="H13" s="248">
        <v>2425</v>
      </c>
      <c r="I13" s="248" t="s">
        <v>860</v>
      </c>
      <c r="J13" s="247" t="s">
        <v>944</v>
      </c>
      <c r="K13" s="247">
        <f t="shared" ref="K13" si="6">H13-F13</f>
        <v>117.5</v>
      </c>
      <c r="L13" s="261">
        <f t="shared" ref="L13" si="7">(F13*-0.3)/100</f>
        <v>-6.9225000000000003</v>
      </c>
      <c r="M13" s="262">
        <f t="shared" ref="M13" si="8">(K13+L13)/F13</f>
        <v>4.7920910075839651E-2</v>
      </c>
      <c r="N13" s="247" t="s">
        <v>547</v>
      </c>
      <c r="O13" s="263">
        <v>45447</v>
      </c>
      <c r="P13" s="264"/>
      <c r="Q13" s="228"/>
      <c r="R13" s="54" t="s">
        <v>853</v>
      </c>
    </row>
    <row r="14" spans="1:26" ht="15" customHeight="1">
      <c r="A14" s="265">
        <v>5</v>
      </c>
      <c r="B14" s="266">
        <v>45434</v>
      </c>
      <c r="C14" s="267"/>
      <c r="D14" s="268" t="s">
        <v>83</v>
      </c>
      <c r="E14" s="269" t="s">
        <v>545</v>
      </c>
      <c r="F14" s="248">
        <v>628</v>
      </c>
      <c r="G14" s="249">
        <v>588</v>
      </c>
      <c r="H14" s="248">
        <v>662.5</v>
      </c>
      <c r="I14" s="248" t="s">
        <v>893</v>
      </c>
      <c r="J14" s="247" t="s">
        <v>914</v>
      </c>
      <c r="K14" s="247">
        <f t="shared" ref="K14:K16" si="9">H14-F14</f>
        <v>34.5</v>
      </c>
      <c r="L14" s="261">
        <f t="shared" ref="L14:L15" si="10">(F14*-0.3)/100</f>
        <v>-1.8840000000000001</v>
      </c>
      <c r="M14" s="262">
        <f t="shared" ref="M14:M16" si="11">(K14+L14)/F14</f>
        <v>5.1936305732484075E-2</v>
      </c>
      <c r="N14" s="247" t="s">
        <v>547</v>
      </c>
      <c r="O14" s="263">
        <v>45446</v>
      </c>
      <c r="P14" s="264"/>
      <c r="Q14" s="228"/>
      <c r="R14" s="54" t="s">
        <v>853</v>
      </c>
    </row>
    <row r="15" spans="1:26" ht="15" customHeight="1">
      <c r="A15" s="314">
        <v>6</v>
      </c>
      <c r="B15" s="315">
        <v>45436</v>
      </c>
      <c r="C15" s="316"/>
      <c r="D15" s="317" t="s">
        <v>48</v>
      </c>
      <c r="E15" s="318" t="s">
        <v>545</v>
      </c>
      <c r="F15" s="308">
        <v>2570</v>
      </c>
      <c r="G15" s="309">
        <v>2460</v>
      </c>
      <c r="H15" s="308">
        <v>2370</v>
      </c>
      <c r="I15" s="308" t="s">
        <v>894</v>
      </c>
      <c r="J15" s="310" t="s">
        <v>935</v>
      </c>
      <c r="K15" s="310">
        <f t="shared" si="9"/>
        <v>-200</v>
      </c>
      <c r="L15" s="319">
        <f t="shared" si="10"/>
        <v>-7.71</v>
      </c>
      <c r="M15" s="320">
        <f t="shared" si="11"/>
        <v>-8.0821011673151755E-2</v>
      </c>
      <c r="N15" s="310" t="s">
        <v>557</v>
      </c>
      <c r="O15" s="321">
        <v>45447</v>
      </c>
      <c r="P15" s="313"/>
      <c r="Q15" s="228"/>
      <c r="R15" s="54" t="s">
        <v>853</v>
      </c>
    </row>
    <row r="16" spans="1:26" ht="15" customHeight="1">
      <c r="A16" s="265">
        <v>7</v>
      </c>
      <c r="B16" s="266">
        <v>45442</v>
      </c>
      <c r="C16" s="267"/>
      <c r="D16" s="268" t="s">
        <v>237</v>
      </c>
      <c r="E16" s="269" t="s">
        <v>545</v>
      </c>
      <c r="F16" s="248">
        <v>1022.5</v>
      </c>
      <c r="G16" s="249">
        <v>965</v>
      </c>
      <c r="H16" s="248">
        <v>1065</v>
      </c>
      <c r="I16" s="248" t="s">
        <v>898</v>
      </c>
      <c r="J16" s="247" t="s">
        <v>1021</v>
      </c>
      <c r="K16" s="247">
        <f t="shared" si="9"/>
        <v>42.5</v>
      </c>
      <c r="L16" s="261">
        <f>(F16*-0.3)/100</f>
        <v>-3.0674999999999999</v>
      </c>
      <c r="M16" s="262">
        <f t="shared" si="11"/>
        <v>3.8564792176039114E-2</v>
      </c>
      <c r="N16" s="247" t="s">
        <v>547</v>
      </c>
      <c r="O16" s="263">
        <v>45453</v>
      </c>
      <c r="P16" s="264"/>
      <c r="Q16" s="228"/>
      <c r="R16" s="54" t="s">
        <v>853</v>
      </c>
    </row>
    <row r="17" spans="1:18" ht="15" customHeight="1">
      <c r="A17" s="265">
        <v>8</v>
      </c>
      <c r="B17" s="266">
        <v>45442</v>
      </c>
      <c r="C17" s="267"/>
      <c r="D17" s="268" t="s">
        <v>206</v>
      </c>
      <c r="E17" s="269" t="s">
        <v>545</v>
      </c>
      <c r="F17" s="248">
        <v>2860</v>
      </c>
      <c r="G17" s="249">
        <v>2720</v>
      </c>
      <c r="H17" s="248">
        <v>2955</v>
      </c>
      <c r="I17" s="248" t="s">
        <v>899</v>
      </c>
      <c r="J17" s="247" t="s">
        <v>913</v>
      </c>
      <c r="K17" s="247">
        <f t="shared" ref="K17" si="12">H17-F17</f>
        <v>95</v>
      </c>
      <c r="L17" s="261">
        <f t="shared" ref="L17" si="13">(F17*-0.3)/100</f>
        <v>-8.58</v>
      </c>
      <c r="M17" s="262">
        <f t="shared" ref="M17" si="14">(K17+L17)/F17</f>
        <v>3.0216783216783217E-2</v>
      </c>
      <c r="N17" s="247" t="s">
        <v>547</v>
      </c>
      <c r="O17" s="263">
        <v>45446</v>
      </c>
      <c r="P17" s="264"/>
      <c r="Q17" s="228"/>
      <c r="R17" s="54" t="s">
        <v>853</v>
      </c>
    </row>
    <row r="18" spans="1:18" ht="15" customHeight="1">
      <c r="A18" s="265">
        <v>9</v>
      </c>
      <c r="B18" s="266">
        <v>45442</v>
      </c>
      <c r="C18" s="267"/>
      <c r="D18" s="268" t="s">
        <v>112</v>
      </c>
      <c r="E18" s="269" t="s">
        <v>545</v>
      </c>
      <c r="F18" s="248">
        <v>199</v>
      </c>
      <c r="G18" s="249">
        <v>185</v>
      </c>
      <c r="H18" s="248">
        <v>216.5</v>
      </c>
      <c r="I18" s="248" t="s">
        <v>900</v>
      </c>
      <c r="J18" s="247" t="s">
        <v>912</v>
      </c>
      <c r="K18" s="247">
        <f t="shared" ref="K18:K19" si="15">H18-F18</f>
        <v>17.5</v>
      </c>
      <c r="L18" s="261">
        <f t="shared" ref="L18:L19" si="16">(F18*-0.3)/100</f>
        <v>-0.59699999999999998</v>
      </c>
      <c r="M18" s="262">
        <f t="shared" ref="M18:M19" si="17">(K18+L18)/F18</f>
        <v>8.4939698492462301E-2</v>
      </c>
      <c r="N18" s="247" t="s">
        <v>547</v>
      </c>
      <c r="O18" s="263">
        <v>45446</v>
      </c>
      <c r="P18" s="264"/>
      <c r="Q18" s="228"/>
      <c r="R18" s="54" t="s">
        <v>854</v>
      </c>
    </row>
    <row r="19" spans="1:18" ht="15" customHeight="1">
      <c r="A19" s="314">
        <v>10</v>
      </c>
      <c r="B19" s="315">
        <v>45446</v>
      </c>
      <c r="C19" s="316"/>
      <c r="D19" s="317" t="s">
        <v>121</v>
      </c>
      <c r="E19" s="318" t="s">
        <v>545</v>
      </c>
      <c r="F19" s="308">
        <v>561</v>
      </c>
      <c r="G19" s="309">
        <v>534</v>
      </c>
      <c r="H19" s="308">
        <v>530</v>
      </c>
      <c r="I19" s="308" t="s">
        <v>915</v>
      </c>
      <c r="J19" s="310" t="s">
        <v>936</v>
      </c>
      <c r="K19" s="310">
        <f t="shared" si="15"/>
        <v>-31</v>
      </c>
      <c r="L19" s="319">
        <f t="shared" si="16"/>
        <v>-1.6829999999999998</v>
      </c>
      <c r="M19" s="320">
        <f t="shared" si="17"/>
        <v>-5.8258467023172902E-2</v>
      </c>
      <c r="N19" s="310" t="s">
        <v>557</v>
      </c>
      <c r="O19" s="321">
        <v>45447</v>
      </c>
      <c r="P19" s="313"/>
      <c r="Q19" s="228"/>
      <c r="R19" s="54" t="s">
        <v>853</v>
      </c>
    </row>
    <row r="20" spans="1:18" ht="15" customHeight="1">
      <c r="A20" s="187">
        <v>11</v>
      </c>
      <c r="B20" s="184">
        <v>45447</v>
      </c>
      <c r="C20" s="188"/>
      <c r="D20" s="192" t="s">
        <v>206</v>
      </c>
      <c r="E20" s="189" t="s">
        <v>545</v>
      </c>
      <c r="F20" s="183" t="s">
        <v>927</v>
      </c>
      <c r="G20" s="185">
        <v>2740</v>
      </c>
      <c r="H20" s="183"/>
      <c r="I20" s="183" t="s">
        <v>928</v>
      </c>
      <c r="J20" s="185" t="s">
        <v>546</v>
      </c>
      <c r="K20" s="185"/>
      <c r="L20" s="186"/>
      <c r="M20" s="190"/>
      <c r="N20" s="185"/>
      <c r="O20" s="191"/>
      <c r="P20" s="186">
        <f>VLOOKUP(D20,'MidCap Intra'!$B$11:$C$571,2,0)</f>
        <v>2882.95</v>
      </c>
      <c r="Q20" s="228"/>
      <c r="R20" s="54" t="s">
        <v>853</v>
      </c>
    </row>
    <row r="21" spans="1:18" ht="15" customHeight="1">
      <c r="A21" s="265">
        <v>12</v>
      </c>
      <c r="B21" s="266">
        <v>45447</v>
      </c>
      <c r="C21" s="267"/>
      <c r="D21" s="268" t="s">
        <v>126</v>
      </c>
      <c r="E21" s="269" t="s">
        <v>545</v>
      </c>
      <c r="F21" s="248">
        <v>1520</v>
      </c>
      <c r="G21" s="249">
        <v>1360</v>
      </c>
      <c r="H21" s="248">
        <v>1585</v>
      </c>
      <c r="I21" s="248" t="s">
        <v>934</v>
      </c>
      <c r="J21" s="247" t="s">
        <v>940</v>
      </c>
      <c r="K21" s="247">
        <f t="shared" ref="K21" si="18">H21-F21</f>
        <v>65</v>
      </c>
      <c r="L21" s="261">
        <f t="shared" ref="L21" si="19">(F21*-0.3)/100</f>
        <v>-4.5599999999999996</v>
      </c>
      <c r="M21" s="262">
        <f t="shared" ref="M21" si="20">(K21+L21)/F21</f>
        <v>3.9763157894736841E-2</v>
      </c>
      <c r="N21" s="247" t="s">
        <v>547</v>
      </c>
      <c r="O21" s="263">
        <v>45456</v>
      </c>
      <c r="P21" s="264"/>
      <c r="Q21" s="228"/>
      <c r="R21" s="54" t="s">
        <v>853</v>
      </c>
    </row>
    <row r="22" spans="1:18" ht="15" customHeight="1">
      <c r="A22" s="314">
        <v>13</v>
      </c>
      <c r="B22" s="315">
        <v>45447</v>
      </c>
      <c r="C22" s="316"/>
      <c r="D22" s="317" t="s">
        <v>92</v>
      </c>
      <c r="E22" s="318" t="s">
        <v>545</v>
      </c>
      <c r="F22" s="308">
        <v>467.5</v>
      </c>
      <c r="G22" s="309">
        <v>445</v>
      </c>
      <c r="H22" s="308">
        <v>440</v>
      </c>
      <c r="I22" s="308" t="s">
        <v>937</v>
      </c>
      <c r="J22" s="310" t="s">
        <v>945</v>
      </c>
      <c r="K22" s="310">
        <f t="shared" ref="K22:K23" si="21">H22-F22</f>
        <v>-27.5</v>
      </c>
      <c r="L22" s="319">
        <f t="shared" ref="L22" si="22">(F22*-0.3)/100</f>
        <v>-1.4025000000000001</v>
      </c>
      <c r="M22" s="320">
        <f t="shared" ref="M22:M23" si="23">(K22+L22)/F22</f>
        <v>-6.1823529411764708E-2</v>
      </c>
      <c r="N22" s="310" t="s">
        <v>557</v>
      </c>
      <c r="O22" s="321">
        <v>45447</v>
      </c>
      <c r="P22" s="313"/>
      <c r="Q22" s="228"/>
      <c r="R22" s="54" t="s">
        <v>853</v>
      </c>
    </row>
    <row r="23" spans="1:18" ht="15" customHeight="1">
      <c r="A23" s="265">
        <v>14</v>
      </c>
      <c r="B23" s="266">
        <v>45447</v>
      </c>
      <c r="C23" s="267"/>
      <c r="D23" s="268" t="s">
        <v>151</v>
      </c>
      <c r="E23" s="269" t="s">
        <v>545</v>
      </c>
      <c r="F23" s="248">
        <v>158.25</v>
      </c>
      <c r="G23" s="249">
        <v>150</v>
      </c>
      <c r="H23" s="248">
        <v>164.5</v>
      </c>
      <c r="I23" s="248" t="s">
        <v>947</v>
      </c>
      <c r="J23" s="247" t="s">
        <v>1020</v>
      </c>
      <c r="K23" s="247">
        <f t="shared" si="21"/>
        <v>6.25</v>
      </c>
      <c r="L23" s="261">
        <f>(F23*-0.3)/100</f>
        <v>-0.47475000000000001</v>
      </c>
      <c r="M23" s="262">
        <f t="shared" si="23"/>
        <v>3.6494470774091625E-2</v>
      </c>
      <c r="N23" s="247" t="s">
        <v>547</v>
      </c>
      <c r="O23" s="263">
        <v>45453</v>
      </c>
      <c r="P23" s="264"/>
      <c r="Q23" s="228"/>
      <c r="R23" s="54" t="s">
        <v>853</v>
      </c>
    </row>
    <row r="24" spans="1:18" ht="15" customHeight="1">
      <c r="A24" s="265">
        <v>15</v>
      </c>
      <c r="B24" s="266">
        <v>45448</v>
      </c>
      <c r="C24" s="267"/>
      <c r="D24" s="268" t="s">
        <v>74</v>
      </c>
      <c r="E24" s="269" t="s">
        <v>545</v>
      </c>
      <c r="F24" s="248">
        <v>239.5</v>
      </c>
      <c r="G24" s="249">
        <v>219</v>
      </c>
      <c r="H24" s="248">
        <v>258.5</v>
      </c>
      <c r="I24" s="248" t="s">
        <v>948</v>
      </c>
      <c r="J24" s="247" t="s">
        <v>949</v>
      </c>
      <c r="K24" s="247">
        <f t="shared" ref="K24" si="24">H24-F24</f>
        <v>19</v>
      </c>
      <c r="L24" s="261">
        <f>(F24*-0.03)/100</f>
        <v>-7.1849999999999997E-2</v>
      </c>
      <c r="M24" s="262">
        <f t="shared" ref="M24" si="25">(K24+L24)/F24</f>
        <v>7.9031941544885173E-2</v>
      </c>
      <c r="N24" s="247" t="s">
        <v>547</v>
      </c>
      <c r="O24" s="263">
        <v>45448</v>
      </c>
      <c r="P24" s="264"/>
      <c r="Q24" s="228"/>
      <c r="R24" s="54" t="s">
        <v>853</v>
      </c>
    </row>
    <row r="25" spans="1:18" ht="15" customHeight="1">
      <c r="A25" s="265">
        <v>16</v>
      </c>
      <c r="B25" s="266">
        <v>45448</v>
      </c>
      <c r="C25" s="267"/>
      <c r="D25" s="268" t="s">
        <v>298</v>
      </c>
      <c r="E25" s="269" t="s">
        <v>545</v>
      </c>
      <c r="F25" s="248">
        <v>1425</v>
      </c>
      <c r="G25" s="249">
        <v>1320</v>
      </c>
      <c r="H25" s="248">
        <v>1502.5</v>
      </c>
      <c r="I25" s="248" t="s">
        <v>954</v>
      </c>
      <c r="J25" s="247" t="s">
        <v>958</v>
      </c>
      <c r="K25" s="247">
        <f t="shared" ref="K25" si="26">H25-F25</f>
        <v>77.5</v>
      </c>
      <c r="L25" s="261">
        <f>(F25*-0.03)/100</f>
        <v>-0.42749999999999999</v>
      </c>
      <c r="M25" s="262">
        <f t="shared" ref="M25" si="27">(K25+L25)/F25</f>
        <v>5.4085964912280703E-2</v>
      </c>
      <c r="N25" s="247" t="s">
        <v>547</v>
      </c>
      <c r="O25" s="263">
        <v>45448</v>
      </c>
      <c r="P25" s="264"/>
      <c r="Q25" s="228"/>
      <c r="R25" s="54" t="s">
        <v>853</v>
      </c>
    </row>
    <row r="26" spans="1:18" ht="15" customHeight="1">
      <c r="A26" s="265">
        <v>17</v>
      </c>
      <c r="B26" s="266">
        <v>45448</v>
      </c>
      <c r="C26" s="267"/>
      <c r="D26" s="268" t="s">
        <v>795</v>
      </c>
      <c r="E26" s="269" t="s">
        <v>545</v>
      </c>
      <c r="F26" s="248">
        <v>2490</v>
      </c>
      <c r="G26" s="249">
        <v>2290</v>
      </c>
      <c r="H26" s="248">
        <v>2635</v>
      </c>
      <c r="I26" s="248" t="s">
        <v>963</v>
      </c>
      <c r="J26" s="247" t="s">
        <v>690</v>
      </c>
      <c r="K26" s="247">
        <f t="shared" ref="K26" si="28">H26-F26</f>
        <v>145</v>
      </c>
      <c r="L26" s="261">
        <f>(F26*-0.3)/100</f>
        <v>-7.47</v>
      </c>
      <c r="M26" s="262">
        <f t="shared" ref="M26" si="29">(K26+L26)/F26</f>
        <v>5.523293172690763E-2</v>
      </c>
      <c r="N26" s="247" t="s">
        <v>547</v>
      </c>
      <c r="O26" s="263">
        <v>45450</v>
      </c>
      <c r="P26" s="264"/>
      <c r="Q26" s="228"/>
      <c r="R26" s="54" t="s">
        <v>853</v>
      </c>
    </row>
    <row r="27" spans="1:18" ht="15" customHeight="1">
      <c r="A27" s="265">
        <v>18</v>
      </c>
      <c r="B27" s="266">
        <v>45448</v>
      </c>
      <c r="C27" s="267"/>
      <c r="D27" s="268" t="s">
        <v>805</v>
      </c>
      <c r="E27" s="269" t="s">
        <v>545</v>
      </c>
      <c r="F27" s="248">
        <v>649</v>
      </c>
      <c r="G27" s="249">
        <v>595</v>
      </c>
      <c r="H27" s="248">
        <v>692</v>
      </c>
      <c r="I27" s="248" t="s">
        <v>964</v>
      </c>
      <c r="J27" s="247" t="s">
        <v>1012</v>
      </c>
      <c r="K27" s="247">
        <f t="shared" ref="K27" si="30">H27-F27</f>
        <v>43</v>
      </c>
      <c r="L27" s="261">
        <f>(F27*-0.3)/100</f>
        <v>-1.9469999999999998</v>
      </c>
      <c r="M27" s="262">
        <f t="shared" ref="M27" si="31">(K27+L27)/F27</f>
        <v>6.3255778120184902E-2</v>
      </c>
      <c r="N27" s="247" t="s">
        <v>547</v>
      </c>
      <c r="O27" s="263">
        <v>45450</v>
      </c>
      <c r="P27" s="264"/>
      <c r="Q27" s="228"/>
      <c r="R27" s="54" t="s">
        <v>853</v>
      </c>
    </row>
    <row r="28" spans="1:18" ht="15" customHeight="1">
      <c r="A28" s="265">
        <v>19</v>
      </c>
      <c r="B28" s="266">
        <v>45449</v>
      </c>
      <c r="C28" s="267"/>
      <c r="D28" s="268" t="s">
        <v>74</v>
      </c>
      <c r="E28" s="269" t="s">
        <v>545</v>
      </c>
      <c r="F28" s="248">
        <v>268</v>
      </c>
      <c r="G28" s="249">
        <v>248</v>
      </c>
      <c r="H28" s="248">
        <v>282</v>
      </c>
      <c r="I28" s="248" t="s">
        <v>990</v>
      </c>
      <c r="J28" s="247" t="s">
        <v>1015</v>
      </c>
      <c r="K28" s="247">
        <f t="shared" ref="K28" si="32">H28-F28</f>
        <v>14</v>
      </c>
      <c r="L28" s="261">
        <f>(F28*-0.3)/100</f>
        <v>-0.80399999999999994</v>
      </c>
      <c r="M28" s="262">
        <f t="shared" ref="M28" si="33">(K28+L28)/F28</f>
        <v>4.9238805970149256E-2</v>
      </c>
      <c r="N28" s="247" t="s">
        <v>547</v>
      </c>
      <c r="O28" s="263">
        <v>45450</v>
      </c>
      <c r="P28" s="264"/>
      <c r="Q28" s="228"/>
      <c r="R28" s="54" t="s">
        <v>853</v>
      </c>
    </row>
    <row r="29" spans="1:18" ht="15" customHeight="1">
      <c r="A29" s="334">
        <v>20</v>
      </c>
      <c r="B29" s="184">
        <v>45449</v>
      </c>
      <c r="C29" s="285"/>
      <c r="D29" s="192" t="s">
        <v>220</v>
      </c>
      <c r="E29" s="189" t="s">
        <v>545</v>
      </c>
      <c r="F29" s="183" t="s">
        <v>1018</v>
      </c>
      <c r="G29" s="185">
        <v>1045</v>
      </c>
      <c r="H29" s="183"/>
      <c r="I29" s="183" t="s">
        <v>1019</v>
      </c>
      <c r="J29" s="185" t="s">
        <v>546</v>
      </c>
      <c r="K29" s="285"/>
      <c r="L29" s="285"/>
      <c r="M29" s="285"/>
      <c r="N29" s="285"/>
      <c r="O29" s="285"/>
      <c r="P29" s="186">
        <f>VLOOKUP(D29,'MidCap Intra'!$B$11:$C$571,2,0)</f>
        <v>1101.95</v>
      </c>
      <c r="Q29" s="333"/>
      <c r="R29" s="54" t="s">
        <v>853</v>
      </c>
    </row>
    <row r="30" spans="1:18" ht="15" customHeight="1">
      <c r="A30" s="265">
        <v>21</v>
      </c>
      <c r="B30" s="266">
        <v>45449</v>
      </c>
      <c r="C30" s="267"/>
      <c r="D30" s="268" t="s">
        <v>416</v>
      </c>
      <c r="E30" s="269" t="s">
        <v>545</v>
      </c>
      <c r="F30" s="248">
        <v>1470</v>
      </c>
      <c r="G30" s="249">
        <v>1340</v>
      </c>
      <c r="H30" s="248">
        <v>1557.5</v>
      </c>
      <c r="I30" s="248" t="s">
        <v>991</v>
      </c>
      <c r="J30" s="247" t="s">
        <v>994</v>
      </c>
      <c r="K30" s="247">
        <f t="shared" ref="K30" si="34">H30-F30</f>
        <v>87.5</v>
      </c>
      <c r="L30" s="261">
        <f>(F30*-0.3)/100</f>
        <v>-4.41</v>
      </c>
      <c r="M30" s="262">
        <f t="shared" ref="M30" si="35">(K30+L30)/F30</f>
        <v>5.6523809523809525E-2</v>
      </c>
      <c r="N30" s="247" t="s">
        <v>547</v>
      </c>
      <c r="O30" s="263">
        <v>45463</v>
      </c>
      <c r="P30" s="264"/>
      <c r="Q30" s="228"/>
      <c r="R30" s="54" t="s">
        <v>853</v>
      </c>
    </row>
    <row r="31" spans="1:18" ht="15" customHeight="1">
      <c r="A31" s="342">
        <v>22</v>
      </c>
      <c r="B31" s="266">
        <v>45450</v>
      </c>
      <c r="C31" s="267"/>
      <c r="D31" s="268" t="s">
        <v>213</v>
      </c>
      <c r="E31" s="269" t="s">
        <v>545</v>
      </c>
      <c r="F31" s="248">
        <v>2295</v>
      </c>
      <c r="G31" s="249">
        <v>2090</v>
      </c>
      <c r="H31" s="248">
        <v>2397.5</v>
      </c>
      <c r="I31" s="248" t="s">
        <v>1011</v>
      </c>
      <c r="J31" s="247" t="s">
        <v>1047</v>
      </c>
      <c r="K31" s="247">
        <f t="shared" ref="K31" si="36">H31-F31</f>
        <v>102.5</v>
      </c>
      <c r="L31" s="261">
        <f>(F31*-0.3)/100</f>
        <v>-6.8849999999999998</v>
      </c>
      <c r="M31" s="262">
        <f t="shared" ref="M31" si="37">(K31+L31)/F31</f>
        <v>4.1662309368191722E-2</v>
      </c>
      <c r="N31" s="247" t="s">
        <v>547</v>
      </c>
      <c r="O31" s="263">
        <v>45456</v>
      </c>
      <c r="P31" s="264"/>
      <c r="Q31" s="228"/>
      <c r="R31" s="54" t="s">
        <v>855</v>
      </c>
    </row>
    <row r="32" spans="1:18" ht="15" customHeight="1">
      <c r="A32" s="187">
        <v>23</v>
      </c>
      <c r="B32" s="184">
        <v>45450</v>
      </c>
      <c r="C32" s="188"/>
      <c r="D32" s="192" t="s">
        <v>221</v>
      </c>
      <c r="E32" s="189" t="s">
        <v>545</v>
      </c>
      <c r="F32" s="183" t="s">
        <v>1013</v>
      </c>
      <c r="G32" s="185">
        <v>890</v>
      </c>
      <c r="H32" s="183"/>
      <c r="I32" s="183" t="s">
        <v>1014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958.05</v>
      </c>
      <c r="Q32" s="228"/>
      <c r="R32" s="54" t="s">
        <v>854</v>
      </c>
    </row>
    <row r="33" spans="1:38" ht="15" customHeight="1">
      <c r="A33" s="265">
        <v>24</v>
      </c>
      <c r="B33" s="266">
        <v>45454</v>
      </c>
      <c r="C33" s="267"/>
      <c r="D33" s="268" t="s">
        <v>39</v>
      </c>
      <c r="E33" s="269" t="s">
        <v>545</v>
      </c>
      <c r="F33" s="248">
        <v>660</v>
      </c>
      <c r="G33" s="249">
        <v>615</v>
      </c>
      <c r="H33" s="248">
        <v>693.5</v>
      </c>
      <c r="I33" s="248" t="s">
        <v>1030</v>
      </c>
      <c r="J33" s="247" t="s">
        <v>1082</v>
      </c>
      <c r="K33" s="247">
        <f t="shared" ref="K33" si="38">H33-F33</f>
        <v>33.5</v>
      </c>
      <c r="L33" s="261">
        <f>(F33*-0.3)/100</f>
        <v>-1.98</v>
      </c>
      <c r="M33" s="262">
        <f t="shared" ref="M33" si="39">(K33+L33)/F33</f>
        <v>4.7757575757575756E-2</v>
      </c>
      <c r="N33" s="247" t="s">
        <v>547</v>
      </c>
      <c r="O33" s="263">
        <v>45462</v>
      </c>
      <c r="P33" s="264"/>
      <c r="Q33" s="228"/>
      <c r="R33" s="54" t="s">
        <v>853</v>
      </c>
    </row>
    <row r="34" spans="1:38" ht="15" customHeight="1">
      <c r="A34" s="265">
        <v>25</v>
      </c>
      <c r="B34" s="266">
        <v>45454</v>
      </c>
      <c r="C34" s="267"/>
      <c r="D34" s="268" t="s">
        <v>345</v>
      </c>
      <c r="E34" s="269" t="s">
        <v>545</v>
      </c>
      <c r="F34" s="248">
        <v>201</v>
      </c>
      <c r="G34" s="249">
        <v>189</v>
      </c>
      <c r="H34" s="248">
        <v>211.5</v>
      </c>
      <c r="I34" s="248" t="s">
        <v>1031</v>
      </c>
      <c r="J34" s="247" t="s">
        <v>1104</v>
      </c>
      <c r="K34" s="247">
        <f t="shared" ref="K34" si="40">H34-F34</f>
        <v>10.5</v>
      </c>
      <c r="L34" s="261">
        <f>(F34*-0.3)/100</f>
        <v>-0.60299999999999998</v>
      </c>
      <c r="M34" s="262">
        <f t="shared" ref="M34" si="41">(K34+L34)/F34</f>
        <v>4.9238805970149256E-2</v>
      </c>
      <c r="N34" s="247" t="s">
        <v>547</v>
      </c>
      <c r="O34" s="263">
        <v>45463</v>
      </c>
      <c r="P34" s="264"/>
      <c r="Q34" s="228"/>
      <c r="R34" s="54" t="s">
        <v>853</v>
      </c>
    </row>
    <row r="35" spans="1:38" ht="15" customHeight="1">
      <c r="A35" s="187">
        <v>26</v>
      </c>
      <c r="B35" s="184">
        <v>45456</v>
      </c>
      <c r="C35" s="188"/>
      <c r="D35" s="192" t="s">
        <v>811</v>
      </c>
      <c r="E35" s="189" t="s">
        <v>545</v>
      </c>
      <c r="F35" s="183" t="s">
        <v>1048</v>
      </c>
      <c r="G35" s="185">
        <v>1290</v>
      </c>
      <c r="H35" s="183"/>
      <c r="I35" s="183" t="s">
        <v>954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1420.85</v>
      </c>
      <c r="Q35" s="228"/>
      <c r="R35" s="54" t="s">
        <v>853</v>
      </c>
    </row>
    <row r="36" spans="1:38" ht="15" customHeight="1">
      <c r="A36" s="187">
        <v>27</v>
      </c>
      <c r="B36" s="184">
        <v>45457</v>
      </c>
      <c r="C36" s="188"/>
      <c r="D36" s="192" t="s">
        <v>235</v>
      </c>
      <c r="E36" s="189" t="s">
        <v>545</v>
      </c>
      <c r="F36" s="183" t="s">
        <v>1056</v>
      </c>
      <c r="G36" s="185">
        <v>438</v>
      </c>
      <c r="H36" s="183"/>
      <c r="I36" s="183" t="s">
        <v>1057</v>
      </c>
      <c r="J36" s="185" t="s">
        <v>546</v>
      </c>
      <c r="K36" s="185"/>
      <c r="L36" s="186"/>
      <c r="M36" s="190"/>
      <c r="N36" s="185"/>
      <c r="O36" s="191"/>
      <c r="P36" s="186">
        <f>VLOOKUP(D36,'MidCap Intra'!$B$11:$C$571,2,0)</f>
        <v>490.55</v>
      </c>
      <c r="Q36" s="228"/>
      <c r="R36" s="54" t="s">
        <v>853</v>
      </c>
    </row>
    <row r="37" spans="1:38" ht="15" customHeight="1">
      <c r="A37" s="187">
        <v>28</v>
      </c>
      <c r="B37" s="184">
        <v>45461</v>
      </c>
      <c r="C37" s="188"/>
      <c r="D37" s="192" t="s">
        <v>1016</v>
      </c>
      <c r="E37" s="189" t="s">
        <v>545</v>
      </c>
      <c r="F37" s="183" t="s">
        <v>1069</v>
      </c>
      <c r="G37" s="185">
        <v>1150</v>
      </c>
      <c r="H37" s="183"/>
      <c r="I37" s="183" t="s">
        <v>1070</v>
      </c>
      <c r="J37" s="185" t="s">
        <v>546</v>
      </c>
      <c r="K37" s="185"/>
      <c r="L37" s="186"/>
      <c r="M37" s="190"/>
      <c r="N37" s="185"/>
      <c r="O37" s="191"/>
      <c r="P37" s="186">
        <f>VLOOKUP(D37,'MidCap Intra'!$B$11:$C$571,2,0)</f>
        <v>1298.3499999999999</v>
      </c>
      <c r="Q37" s="228"/>
      <c r="R37" s="54" t="s">
        <v>853</v>
      </c>
    </row>
    <row r="38" spans="1:38" ht="15" customHeight="1">
      <c r="A38" s="187">
        <v>29</v>
      </c>
      <c r="B38" s="184">
        <v>45462</v>
      </c>
      <c r="C38" s="188"/>
      <c r="D38" s="192" t="s">
        <v>139</v>
      </c>
      <c r="E38" s="189" t="s">
        <v>545</v>
      </c>
      <c r="F38" s="183" t="s">
        <v>1083</v>
      </c>
      <c r="G38" s="185">
        <v>113</v>
      </c>
      <c r="H38" s="183"/>
      <c r="I38" s="183" t="s">
        <v>1084</v>
      </c>
      <c r="J38" s="185" t="s">
        <v>546</v>
      </c>
      <c r="K38" s="185"/>
      <c r="L38" s="186"/>
      <c r="M38" s="190"/>
      <c r="N38" s="185"/>
      <c r="O38" s="191"/>
      <c r="P38" s="186">
        <f>VLOOKUP(D38,'MidCap Intra'!$B$11:$C$571,2,0)</f>
        <v>122.79</v>
      </c>
      <c r="Q38" s="228"/>
    </row>
    <row r="39" spans="1:38" ht="15" customHeight="1">
      <c r="A39" s="187">
        <v>30</v>
      </c>
      <c r="B39" s="184">
        <v>45462</v>
      </c>
      <c r="C39" s="188"/>
      <c r="D39" s="192" t="s">
        <v>418</v>
      </c>
      <c r="E39" s="189" t="s">
        <v>545</v>
      </c>
      <c r="F39" s="183" t="s">
        <v>1087</v>
      </c>
      <c r="G39" s="185">
        <v>1265</v>
      </c>
      <c r="H39" s="183"/>
      <c r="I39" s="183" t="s">
        <v>1088</v>
      </c>
      <c r="J39" s="185" t="s">
        <v>546</v>
      </c>
      <c r="K39" s="185"/>
      <c r="L39" s="186"/>
      <c r="M39" s="190"/>
      <c r="N39" s="185"/>
      <c r="O39" s="191"/>
      <c r="P39" s="186">
        <f>VLOOKUP(D39,'MidCap Intra'!$B$11:$C$571,2,0)</f>
        <v>1399.75</v>
      </c>
      <c r="Q39" s="228"/>
    </row>
    <row r="40" spans="1:38" ht="15" customHeight="1">
      <c r="A40" s="187">
        <v>31</v>
      </c>
      <c r="B40" s="184">
        <v>45463</v>
      </c>
      <c r="C40" s="188"/>
      <c r="D40" s="192" t="s">
        <v>92</v>
      </c>
      <c r="E40" s="189" t="s">
        <v>545</v>
      </c>
      <c r="F40" s="183" t="s">
        <v>1105</v>
      </c>
      <c r="G40" s="185">
        <v>448</v>
      </c>
      <c r="H40" s="183"/>
      <c r="I40" s="183" t="s">
        <v>1106</v>
      </c>
      <c r="J40" s="185" t="s">
        <v>546</v>
      </c>
      <c r="K40" s="185"/>
      <c r="L40" s="186"/>
      <c r="M40" s="190"/>
      <c r="N40" s="185"/>
      <c r="O40" s="191"/>
      <c r="P40" s="186">
        <f>VLOOKUP(D40,'MidCap Intra'!$B$11:$C$571,2,0)</f>
        <v>473.7</v>
      </c>
      <c r="Q40" s="228"/>
    </row>
    <row r="41" spans="1:38" ht="15" customHeight="1">
      <c r="A41" s="187">
        <v>32</v>
      </c>
      <c r="B41" s="184">
        <v>45463</v>
      </c>
      <c r="C41" s="188"/>
      <c r="D41" s="192" t="s">
        <v>385</v>
      </c>
      <c r="E41" s="189" t="s">
        <v>545</v>
      </c>
      <c r="F41" s="183" t="s">
        <v>1107</v>
      </c>
      <c r="G41" s="185">
        <v>3180</v>
      </c>
      <c r="H41" s="183"/>
      <c r="I41" s="183" t="s">
        <v>1108</v>
      </c>
      <c r="J41" s="185" t="s">
        <v>546</v>
      </c>
      <c r="K41" s="185"/>
      <c r="L41" s="186"/>
      <c r="M41" s="190"/>
      <c r="N41" s="185"/>
      <c r="O41" s="191"/>
      <c r="P41" s="186">
        <f>VLOOKUP(D41,'MidCap Intra'!$B$11:$C$571,2,0)</f>
        <v>3305.2</v>
      </c>
      <c r="Q41" s="228"/>
    </row>
    <row r="42" spans="1:38" ht="15" customHeight="1">
      <c r="A42" s="187">
        <v>33</v>
      </c>
      <c r="B42" s="184">
        <v>45464</v>
      </c>
      <c r="C42" s="188"/>
      <c r="D42" s="192" t="s">
        <v>93</v>
      </c>
      <c r="E42" s="189" t="s">
        <v>545</v>
      </c>
      <c r="F42" s="183" t="s">
        <v>1133</v>
      </c>
      <c r="G42" s="185">
        <v>5145</v>
      </c>
      <c r="H42" s="183"/>
      <c r="I42" s="183" t="s">
        <v>1134</v>
      </c>
      <c r="J42" s="185" t="s">
        <v>546</v>
      </c>
      <c r="K42" s="185"/>
      <c r="L42" s="186"/>
      <c r="M42" s="190"/>
      <c r="N42" s="185"/>
      <c r="O42" s="191"/>
      <c r="P42" s="186">
        <f>VLOOKUP(D42,'MidCap Intra'!$B$11:$C$571,2,0)</f>
        <v>5351.65</v>
      </c>
      <c r="Q42" s="228"/>
    </row>
    <row r="43" spans="1:38" ht="15" customHeight="1">
      <c r="A43" s="187">
        <v>34</v>
      </c>
      <c r="B43" s="184">
        <v>45464</v>
      </c>
      <c r="C43" s="188"/>
      <c r="D43" s="192" t="s">
        <v>116</v>
      </c>
      <c r="E43" s="189" t="s">
        <v>545</v>
      </c>
      <c r="F43" s="183" t="s">
        <v>1141</v>
      </c>
      <c r="G43" s="185">
        <v>675</v>
      </c>
      <c r="H43" s="183"/>
      <c r="I43" s="183" t="s">
        <v>1142</v>
      </c>
      <c r="J43" s="185" t="s">
        <v>546</v>
      </c>
      <c r="K43" s="185"/>
      <c r="L43" s="186"/>
      <c r="M43" s="190"/>
      <c r="N43" s="185"/>
      <c r="O43" s="191"/>
      <c r="P43" s="186">
        <f>VLOOKUP(D43,'MidCap Intra'!$B$11:$C$571,2,0)</f>
        <v>706.95</v>
      </c>
      <c r="Q43" s="228"/>
    </row>
    <row r="44" spans="1:38" ht="15" customHeight="1">
      <c r="A44" s="187"/>
      <c r="B44" s="184"/>
      <c r="C44" s="188"/>
      <c r="D44" s="192"/>
      <c r="E44" s="189"/>
      <c r="F44" s="183"/>
      <c r="G44" s="185"/>
      <c r="H44" s="183"/>
      <c r="I44" s="183"/>
      <c r="J44" s="185"/>
      <c r="K44" s="185"/>
      <c r="L44" s="186"/>
      <c r="M44" s="190"/>
      <c r="N44" s="185"/>
      <c r="O44" s="191"/>
      <c r="P44" s="186"/>
      <c r="Q44" s="228"/>
    </row>
    <row r="45" spans="1:38" ht="15" customHeight="1">
      <c r="A45" s="285"/>
      <c r="B45" s="285"/>
      <c r="C45" s="188"/>
      <c r="D45" s="192"/>
      <c r="E45" s="189"/>
      <c r="F45" s="183"/>
      <c r="G45" s="185"/>
      <c r="H45" s="183"/>
      <c r="I45" s="183"/>
      <c r="J45" s="185"/>
      <c r="K45" s="185"/>
      <c r="L45" s="186"/>
      <c r="M45" s="190"/>
      <c r="N45" s="185"/>
      <c r="O45" s="191"/>
      <c r="P45" s="186"/>
      <c r="Q45" s="228"/>
    </row>
    <row r="46" spans="1:38" ht="15" customHeight="1">
      <c r="G46" s="54"/>
      <c r="H46" s="54"/>
      <c r="I46" s="54"/>
      <c r="J46" s="54"/>
      <c r="K46" s="54"/>
      <c r="L46" s="54"/>
      <c r="M46" s="54"/>
      <c r="N46" s="54"/>
      <c r="O46" s="54"/>
      <c r="P46" s="54"/>
    </row>
    <row r="47" spans="1:38" ht="14.25" customHeight="1">
      <c r="A47" s="96"/>
      <c r="B47" s="97"/>
      <c r="C47" s="98"/>
      <c r="D47" s="99"/>
      <c r="E47" s="100"/>
      <c r="F47" s="100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102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103" t="s">
        <v>548</v>
      </c>
      <c r="B48" s="104"/>
      <c r="C48" s="105"/>
      <c r="E48" s="106"/>
      <c r="F48" s="106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" customHeight="1">
      <c r="A49" s="107" t="s">
        <v>549</v>
      </c>
      <c r="B49" s="103"/>
      <c r="C49" s="103"/>
      <c r="D49" s="103"/>
      <c r="E49" s="37"/>
      <c r="F49" s="108" t="s">
        <v>550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2" customHeight="1">
      <c r="A50" s="103" t="s">
        <v>551</v>
      </c>
      <c r="B50" s="103"/>
      <c r="C50" s="103"/>
      <c r="D50" s="103" t="s">
        <v>552</v>
      </c>
      <c r="E50" s="6"/>
      <c r="F50" s="108" t="s">
        <v>553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" customHeight="1">
      <c r="A51" s="103"/>
      <c r="B51" s="103"/>
      <c r="C51" s="103"/>
      <c r="D51" s="103"/>
      <c r="E51" s="6"/>
      <c r="F51" s="6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2" customHeight="1">
      <c r="A52" s="196"/>
      <c r="B52" s="196"/>
      <c r="C52" s="196"/>
      <c r="D52" s="196"/>
      <c r="E52" s="197"/>
      <c r="F52" s="197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4.25" customHeight="1">
      <c r="A53" s="103"/>
      <c r="B53" s="103"/>
      <c r="C53" s="103"/>
      <c r="D53" s="103"/>
      <c r="E53" s="6"/>
      <c r="F53" s="6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2.75" customHeight="1">
      <c r="A54" s="115" t="s">
        <v>558</v>
      </c>
      <c r="B54" s="115"/>
      <c r="C54" s="115"/>
      <c r="D54" s="115"/>
      <c r="E54" s="6"/>
      <c r="F54" s="6"/>
      <c r="G54" s="54"/>
      <c r="H54" s="54"/>
      <c r="I54" s="54"/>
      <c r="J54" s="54"/>
      <c r="K54" s="54"/>
      <c r="L54" s="54"/>
      <c r="M54" s="54"/>
      <c r="N54" s="54"/>
      <c r="O54" s="54"/>
      <c r="P54" s="54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38.25" customHeight="1">
      <c r="A55" s="93" t="s">
        <v>16</v>
      </c>
      <c r="B55" s="93" t="s">
        <v>521</v>
      </c>
      <c r="C55" s="93"/>
      <c r="D55" s="94" t="s">
        <v>532</v>
      </c>
      <c r="E55" s="93" t="s">
        <v>533</v>
      </c>
      <c r="F55" s="93" t="s">
        <v>534</v>
      </c>
      <c r="G55" s="93" t="s">
        <v>554</v>
      </c>
      <c r="H55" s="93" t="s">
        <v>536</v>
      </c>
      <c r="I55" s="193" t="s">
        <v>537</v>
      </c>
      <c r="J55" s="195" t="s">
        <v>538</v>
      </c>
      <c r="K55" s="194" t="s">
        <v>559</v>
      </c>
      <c r="L55" s="95" t="s">
        <v>540</v>
      </c>
      <c r="M55" s="116" t="s">
        <v>560</v>
      </c>
      <c r="N55" s="93" t="s">
        <v>561</v>
      </c>
      <c r="O55" s="92" t="s">
        <v>542</v>
      </c>
      <c r="P55" s="260" t="s">
        <v>543</v>
      </c>
      <c r="Q55" s="230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2.75" customHeight="1">
      <c r="A56" s="303">
        <v>1</v>
      </c>
      <c r="B56" s="304">
        <v>45446</v>
      </c>
      <c r="C56" s="305"/>
      <c r="D56" s="305" t="s">
        <v>896</v>
      </c>
      <c r="E56" s="303" t="s">
        <v>556</v>
      </c>
      <c r="F56" s="303">
        <v>12550</v>
      </c>
      <c r="G56" s="303">
        <v>12300</v>
      </c>
      <c r="H56" s="303">
        <v>12300</v>
      </c>
      <c r="I56" s="306" t="s">
        <v>916</v>
      </c>
      <c r="J56" s="297" t="s">
        <v>930</v>
      </c>
      <c r="K56" s="298">
        <f t="shared" ref="K56:K64" si="42">H56-F56</f>
        <v>-250</v>
      </c>
      <c r="L56" s="299">
        <f t="shared" ref="L56" si="43">(H56*N56)*0.03%</f>
        <v>184.49999999999997</v>
      </c>
      <c r="M56" s="300">
        <f t="shared" ref="M56" si="44">(K56*N56)-L56</f>
        <v>-12684.5</v>
      </c>
      <c r="N56" s="298">
        <v>50</v>
      </c>
      <c r="O56" s="301" t="s">
        <v>557</v>
      </c>
      <c r="P56" s="302">
        <v>45447</v>
      </c>
      <c r="Q56" s="226"/>
      <c r="R56" s="54" t="s">
        <v>854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03">
        <v>2</v>
      </c>
      <c r="B57" s="304">
        <v>45446</v>
      </c>
      <c r="C57" s="305"/>
      <c r="D57" s="305" t="s">
        <v>917</v>
      </c>
      <c r="E57" s="303" t="s">
        <v>556</v>
      </c>
      <c r="F57" s="303">
        <v>2381.5</v>
      </c>
      <c r="G57" s="303">
        <v>2355</v>
      </c>
      <c r="H57" s="303">
        <v>2355</v>
      </c>
      <c r="I57" s="306" t="s">
        <v>918</v>
      </c>
      <c r="J57" s="297" t="s">
        <v>929</v>
      </c>
      <c r="K57" s="298">
        <f t="shared" si="42"/>
        <v>-26.5</v>
      </c>
      <c r="L57" s="299">
        <f t="shared" ref="L57" si="45">(H57*N57)*0.03%</f>
        <v>337.00049999999999</v>
      </c>
      <c r="M57" s="300">
        <f t="shared" ref="M57" si="46">(K57*N57)-L57</f>
        <v>-12977.5005</v>
      </c>
      <c r="N57" s="298">
        <v>477</v>
      </c>
      <c r="O57" s="301" t="s">
        <v>557</v>
      </c>
      <c r="P57" s="302">
        <v>45447</v>
      </c>
      <c r="Q57" s="226"/>
      <c r="R57" s="54" t="s">
        <v>855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03">
        <v>3</v>
      </c>
      <c r="B58" s="304">
        <v>45446</v>
      </c>
      <c r="C58" s="305"/>
      <c r="D58" s="305" t="s">
        <v>919</v>
      </c>
      <c r="E58" s="303" t="s">
        <v>556</v>
      </c>
      <c r="F58" s="303">
        <v>3879.5</v>
      </c>
      <c r="G58" s="303">
        <v>3810</v>
      </c>
      <c r="H58" s="303">
        <v>3755</v>
      </c>
      <c r="I58" s="306" t="s">
        <v>920</v>
      </c>
      <c r="J58" s="297" t="s">
        <v>938</v>
      </c>
      <c r="K58" s="298">
        <f t="shared" si="42"/>
        <v>-124.5</v>
      </c>
      <c r="L58" s="299">
        <f t="shared" ref="L58" si="47">(H58*N58)*0.03%</f>
        <v>168.97499999999999</v>
      </c>
      <c r="M58" s="300">
        <f t="shared" ref="M58" si="48">(K58*N58)-L58</f>
        <v>-18843.974999999999</v>
      </c>
      <c r="N58" s="298">
        <v>150</v>
      </c>
      <c r="O58" s="301" t="s">
        <v>557</v>
      </c>
      <c r="P58" s="302">
        <v>45447</v>
      </c>
      <c r="Q58" s="226"/>
      <c r="R58" s="54" t="s">
        <v>853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22">
        <v>4</v>
      </c>
      <c r="B59" s="324">
        <v>45448</v>
      </c>
      <c r="C59" s="296"/>
      <c r="D59" s="296" t="s">
        <v>951</v>
      </c>
      <c r="E59" s="322" t="s">
        <v>556</v>
      </c>
      <c r="F59" s="322">
        <v>3260</v>
      </c>
      <c r="G59" s="322">
        <v>3195</v>
      </c>
      <c r="H59" s="322">
        <v>3322.5</v>
      </c>
      <c r="I59" s="322" t="s">
        <v>952</v>
      </c>
      <c r="J59" s="325" t="s">
        <v>953</v>
      </c>
      <c r="K59" s="326">
        <f t="shared" si="42"/>
        <v>62.5</v>
      </c>
      <c r="L59" s="327">
        <f t="shared" ref="L59" si="49">(H59*N59)*0.03%</f>
        <v>174.43124999999998</v>
      </c>
      <c r="M59" s="328">
        <f t="shared" ref="M59" si="50">(K59*N59)-L59</f>
        <v>10763.06875</v>
      </c>
      <c r="N59" s="326">
        <v>175</v>
      </c>
      <c r="O59" s="329" t="s">
        <v>547</v>
      </c>
      <c r="P59" s="330">
        <v>45448</v>
      </c>
      <c r="Q59" s="226"/>
      <c r="R59" s="54" t="s">
        <v>855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22">
        <v>5</v>
      </c>
      <c r="B60" s="324">
        <v>45448</v>
      </c>
      <c r="C60" s="296"/>
      <c r="D60" s="296" t="s">
        <v>959</v>
      </c>
      <c r="E60" s="322" t="s">
        <v>556</v>
      </c>
      <c r="F60" s="322">
        <v>5835</v>
      </c>
      <c r="G60" s="322">
        <v>5740</v>
      </c>
      <c r="H60" s="322">
        <v>5915</v>
      </c>
      <c r="I60" s="323" t="s">
        <v>960</v>
      </c>
      <c r="J60" s="325" t="s">
        <v>977</v>
      </c>
      <c r="K60" s="326">
        <f t="shared" si="42"/>
        <v>80</v>
      </c>
      <c r="L60" s="327">
        <f t="shared" ref="L60" si="51">(H60*N60)*0.03%</f>
        <v>221.81249999999997</v>
      </c>
      <c r="M60" s="328">
        <f t="shared" ref="M60" si="52">(K60*N60)-L60</f>
        <v>9778.1875</v>
      </c>
      <c r="N60" s="326">
        <v>125</v>
      </c>
      <c r="O60" s="329" t="s">
        <v>547</v>
      </c>
      <c r="P60" s="330">
        <v>45449</v>
      </c>
      <c r="Q60" s="226"/>
      <c r="R60" s="54" t="s">
        <v>855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22">
        <v>6</v>
      </c>
      <c r="B61" s="324">
        <v>45448</v>
      </c>
      <c r="C61" s="296"/>
      <c r="D61" s="296" t="s">
        <v>961</v>
      </c>
      <c r="E61" s="322" t="s">
        <v>556</v>
      </c>
      <c r="F61" s="322">
        <v>2067.5</v>
      </c>
      <c r="G61" s="322">
        <v>2035</v>
      </c>
      <c r="H61" s="322">
        <v>2093</v>
      </c>
      <c r="I61" s="323" t="s">
        <v>962</v>
      </c>
      <c r="J61" s="325" t="s">
        <v>965</v>
      </c>
      <c r="K61" s="326">
        <f t="shared" si="42"/>
        <v>25.5</v>
      </c>
      <c r="L61" s="327">
        <f t="shared" ref="L61" si="53">(H61*N61)*0.03%</f>
        <v>230.43929999999997</v>
      </c>
      <c r="M61" s="328">
        <f t="shared" ref="M61" si="54">(K61*N61)-L61</f>
        <v>9128.0607</v>
      </c>
      <c r="N61" s="326">
        <v>367</v>
      </c>
      <c r="O61" s="329" t="s">
        <v>547</v>
      </c>
      <c r="P61" s="330">
        <v>45448</v>
      </c>
      <c r="Q61" s="226"/>
      <c r="R61" s="54" t="s">
        <v>855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22">
        <v>7</v>
      </c>
      <c r="B62" s="324">
        <v>45448</v>
      </c>
      <c r="C62" s="296"/>
      <c r="D62" s="296" t="s">
        <v>966</v>
      </c>
      <c r="E62" s="322" t="s">
        <v>556</v>
      </c>
      <c r="F62" s="322">
        <v>1787.5</v>
      </c>
      <c r="G62" s="322">
        <v>1762</v>
      </c>
      <c r="H62" s="322">
        <v>1809.5</v>
      </c>
      <c r="I62" s="323" t="s">
        <v>967</v>
      </c>
      <c r="J62" s="325" t="s">
        <v>968</v>
      </c>
      <c r="K62" s="326">
        <f t="shared" si="42"/>
        <v>22</v>
      </c>
      <c r="L62" s="327">
        <f t="shared" ref="L62" si="55">(H62*N62)*0.03%</f>
        <v>271.42499999999995</v>
      </c>
      <c r="M62" s="328">
        <f t="shared" ref="M62" si="56">(K62*N62)-L62</f>
        <v>10728.575000000001</v>
      </c>
      <c r="N62" s="326">
        <v>500</v>
      </c>
      <c r="O62" s="329" t="s">
        <v>547</v>
      </c>
      <c r="P62" s="330">
        <v>45448</v>
      </c>
      <c r="Q62" s="226"/>
      <c r="R62" s="54" t="s">
        <v>855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22">
        <v>8</v>
      </c>
      <c r="B63" s="324">
        <v>45448</v>
      </c>
      <c r="C63" s="296"/>
      <c r="D63" s="296" t="s">
        <v>969</v>
      </c>
      <c r="E63" s="322" t="s">
        <v>556</v>
      </c>
      <c r="F63" s="322">
        <v>3755</v>
      </c>
      <c r="G63" s="322">
        <v>3690</v>
      </c>
      <c r="H63" s="322">
        <v>3802.5</v>
      </c>
      <c r="I63" s="323" t="s">
        <v>971</v>
      </c>
      <c r="J63" s="325" t="s">
        <v>566</v>
      </c>
      <c r="K63" s="326">
        <f t="shared" si="42"/>
        <v>47.5</v>
      </c>
      <c r="L63" s="327">
        <f t="shared" ref="L63" si="57">(H63*N63)*0.03%</f>
        <v>199.63124999999999</v>
      </c>
      <c r="M63" s="328">
        <f t="shared" ref="M63" si="58">(K63*N63)-L63</f>
        <v>8112.8687499999996</v>
      </c>
      <c r="N63" s="326">
        <v>175</v>
      </c>
      <c r="O63" s="329" t="s">
        <v>547</v>
      </c>
      <c r="P63" s="330">
        <v>45449</v>
      </c>
      <c r="Q63" s="226"/>
      <c r="R63" s="54" t="s">
        <v>855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03">
        <v>9</v>
      </c>
      <c r="B64" s="304">
        <v>45448</v>
      </c>
      <c r="C64" s="305"/>
      <c r="D64" s="305" t="s">
        <v>970</v>
      </c>
      <c r="E64" s="303" t="s">
        <v>556</v>
      </c>
      <c r="F64" s="303">
        <v>5500</v>
      </c>
      <c r="G64" s="303">
        <v>5440</v>
      </c>
      <c r="H64" s="303">
        <v>5440</v>
      </c>
      <c r="I64" s="306" t="s">
        <v>972</v>
      </c>
      <c r="J64" s="297" t="s">
        <v>974</v>
      </c>
      <c r="K64" s="298">
        <f t="shared" si="42"/>
        <v>-60</v>
      </c>
      <c r="L64" s="299">
        <f t="shared" ref="L64:L65" si="59">(H64*N64)*0.03%</f>
        <v>326.39999999999998</v>
      </c>
      <c r="M64" s="300">
        <f t="shared" ref="M64:M65" si="60">(K64*N64)-L64</f>
        <v>-12326.4</v>
      </c>
      <c r="N64" s="298">
        <v>200</v>
      </c>
      <c r="O64" s="301" t="s">
        <v>557</v>
      </c>
      <c r="P64" s="302">
        <v>45449</v>
      </c>
      <c r="Q64" s="226"/>
      <c r="R64" s="54" t="s">
        <v>855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22">
        <v>10</v>
      </c>
      <c r="B65" s="324">
        <v>45449</v>
      </c>
      <c r="C65" s="296"/>
      <c r="D65" s="296" t="s">
        <v>975</v>
      </c>
      <c r="E65" s="322" t="s">
        <v>556</v>
      </c>
      <c r="F65" s="322">
        <v>27200</v>
      </c>
      <c r="G65" s="322">
        <v>26700</v>
      </c>
      <c r="H65" s="322">
        <v>27590</v>
      </c>
      <c r="I65" s="323" t="s">
        <v>976</v>
      </c>
      <c r="J65" s="325" t="s">
        <v>1005</v>
      </c>
      <c r="K65" s="326">
        <f t="shared" ref="K65" si="61">H65-F65</f>
        <v>390</v>
      </c>
      <c r="L65" s="327">
        <f t="shared" si="59"/>
        <v>165.54</v>
      </c>
      <c r="M65" s="328">
        <f t="shared" si="60"/>
        <v>7634.46</v>
      </c>
      <c r="N65" s="326">
        <v>20</v>
      </c>
      <c r="O65" s="329" t="s">
        <v>547</v>
      </c>
      <c r="P65" s="330">
        <v>45450</v>
      </c>
      <c r="Q65" s="226"/>
      <c r="R65" s="54" t="s">
        <v>854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22">
        <v>11</v>
      </c>
      <c r="B66" s="324">
        <v>45449</v>
      </c>
      <c r="C66" s="296"/>
      <c r="D66" s="296" t="s">
        <v>978</v>
      </c>
      <c r="E66" s="322" t="s">
        <v>556</v>
      </c>
      <c r="F66" s="322">
        <v>2795</v>
      </c>
      <c r="G66" s="322">
        <v>2748</v>
      </c>
      <c r="H66" s="322">
        <v>2830</v>
      </c>
      <c r="I66" s="323" t="s">
        <v>979</v>
      </c>
      <c r="J66" s="325" t="s">
        <v>986</v>
      </c>
      <c r="K66" s="326">
        <f t="shared" ref="K66" si="62">H66-F66</f>
        <v>35</v>
      </c>
      <c r="L66" s="327">
        <f t="shared" ref="L66" si="63">(H66*N66)*0.03%</f>
        <v>212.24999999999997</v>
      </c>
      <c r="M66" s="328">
        <f t="shared" ref="M66" si="64">(K66*N66)-L66</f>
        <v>8537.75</v>
      </c>
      <c r="N66" s="326">
        <v>250</v>
      </c>
      <c r="O66" s="329" t="s">
        <v>547</v>
      </c>
      <c r="P66" s="330">
        <v>45450</v>
      </c>
      <c r="Q66" s="226"/>
      <c r="R66" s="54" t="s">
        <v>855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22">
        <v>12</v>
      </c>
      <c r="B67" s="324">
        <v>45449</v>
      </c>
      <c r="C67" s="296"/>
      <c r="D67" s="296" t="s">
        <v>980</v>
      </c>
      <c r="E67" s="322" t="s">
        <v>556</v>
      </c>
      <c r="F67" s="322">
        <v>4665</v>
      </c>
      <c r="G67" s="322">
        <v>4550</v>
      </c>
      <c r="H67" s="322">
        <v>4752.5</v>
      </c>
      <c r="I67" s="323" t="s">
        <v>981</v>
      </c>
      <c r="J67" s="325" t="s">
        <v>994</v>
      </c>
      <c r="K67" s="326">
        <f t="shared" ref="K67" si="65">H67-F67</f>
        <v>87.5</v>
      </c>
      <c r="L67" s="327">
        <f t="shared" ref="L67" si="66">(H67*N67)*0.03%</f>
        <v>142.57499999999999</v>
      </c>
      <c r="M67" s="328">
        <f t="shared" ref="M67" si="67">(K67*N67)-L67</f>
        <v>8607.4249999999993</v>
      </c>
      <c r="N67" s="326">
        <v>100</v>
      </c>
      <c r="O67" s="329" t="s">
        <v>547</v>
      </c>
      <c r="P67" s="330">
        <v>45450</v>
      </c>
      <c r="Q67" s="226"/>
      <c r="R67" s="54" t="s">
        <v>855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22">
        <v>13</v>
      </c>
      <c r="B68" s="324">
        <v>45450</v>
      </c>
      <c r="C68" s="296"/>
      <c r="D68" s="296" t="s">
        <v>1002</v>
      </c>
      <c r="E68" s="322" t="s">
        <v>818</v>
      </c>
      <c r="F68" s="322">
        <v>2034</v>
      </c>
      <c r="G68" s="322">
        <v>2060</v>
      </c>
      <c r="H68" s="322">
        <v>2014</v>
      </c>
      <c r="I68" s="323" t="s">
        <v>1003</v>
      </c>
      <c r="J68" s="325" t="s">
        <v>1004</v>
      </c>
      <c r="K68" s="326">
        <f>F68-H68</f>
        <v>20</v>
      </c>
      <c r="L68" s="327">
        <f t="shared" ref="L68:L70" si="68">(H68*N68)*0.03%</f>
        <v>241.67999999999998</v>
      </c>
      <c r="M68" s="328">
        <f t="shared" ref="M68:M70" si="69">(K68*N68)-L68</f>
        <v>7758.32</v>
      </c>
      <c r="N68" s="326">
        <v>400</v>
      </c>
      <c r="O68" s="329" t="s">
        <v>547</v>
      </c>
      <c r="P68" s="330">
        <v>45450</v>
      </c>
      <c r="Q68" s="226"/>
      <c r="R68" s="54" t="s">
        <v>854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322">
        <v>14</v>
      </c>
      <c r="B69" s="324">
        <v>45450</v>
      </c>
      <c r="C69" s="296"/>
      <c r="D69" s="296" t="s">
        <v>961</v>
      </c>
      <c r="E69" s="322" t="s">
        <v>556</v>
      </c>
      <c r="F69" s="322">
        <v>2165</v>
      </c>
      <c r="G69" s="322">
        <v>2135</v>
      </c>
      <c r="H69" s="322">
        <v>2175</v>
      </c>
      <c r="I69" s="323" t="s">
        <v>1006</v>
      </c>
      <c r="J69" s="325" t="s">
        <v>1022</v>
      </c>
      <c r="K69" s="326">
        <f t="shared" ref="K69:K70" si="70">H69-F69</f>
        <v>10</v>
      </c>
      <c r="L69" s="327">
        <f t="shared" si="68"/>
        <v>239.46749999999997</v>
      </c>
      <c r="M69" s="328">
        <f t="shared" si="69"/>
        <v>3430.5325000000003</v>
      </c>
      <c r="N69" s="326">
        <v>367</v>
      </c>
      <c r="O69" s="329" t="s">
        <v>547</v>
      </c>
      <c r="P69" s="330">
        <v>45453</v>
      </c>
      <c r="Q69" s="226"/>
      <c r="R69" s="54" t="s">
        <v>855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303">
        <v>15</v>
      </c>
      <c r="B70" s="304">
        <v>45450</v>
      </c>
      <c r="C70" s="305"/>
      <c r="D70" s="305" t="s">
        <v>1007</v>
      </c>
      <c r="E70" s="303" t="s">
        <v>556</v>
      </c>
      <c r="F70" s="303">
        <v>2470</v>
      </c>
      <c r="G70" s="303">
        <v>2430</v>
      </c>
      <c r="H70" s="303">
        <v>2450</v>
      </c>
      <c r="I70" s="306" t="s">
        <v>1008</v>
      </c>
      <c r="J70" s="297" t="s">
        <v>1026</v>
      </c>
      <c r="K70" s="298">
        <f t="shared" si="70"/>
        <v>-20</v>
      </c>
      <c r="L70" s="299">
        <f t="shared" si="68"/>
        <v>202.12499999999997</v>
      </c>
      <c r="M70" s="300">
        <f t="shared" si="69"/>
        <v>-5702.125</v>
      </c>
      <c r="N70" s="298">
        <v>275</v>
      </c>
      <c r="O70" s="301" t="s">
        <v>557</v>
      </c>
      <c r="P70" s="302">
        <v>45453</v>
      </c>
      <c r="Q70" s="226"/>
      <c r="R70" s="54" t="s">
        <v>855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303">
        <v>16</v>
      </c>
      <c r="B71" s="304">
        <v>45450</v>
      </c>
      <c r="C71" s="305"/>
      <c r="D71" s="305" t="s">
        <v>1009</v>
      </c>
      <c r="E71" s="303" t="s">
        <v>556</v>
      </c>
      <c r="F71" s="303">
        <v>484</v>
      </c>
      <c r="G71" s="303">
        <v>477</v>
      </c>
      <c r="H71" s="303">
        <v>477.5</v>
      </c>
      <c r="I71" s="306" t="s">
        <v>1010</v>
      </c>
      <c r="J71" s="297" t="s">
        <v>1023</v>
      </c>
      <c r="K71" s="298">
        <f t="shared" ref="K71:K73" si="71">H71-F71</f>
        <v>-6.5</v>
      </c>
      <c r="L71" s="299">
        <f t="shared" ref="L71:L73" si="72">(H71*N71)*0.03%</f>
        <v>214.87499999999997</v>
      </c>
      <c r="M71" s="300">
        <f t="shared" ref="M71:M73" si="73">(K71*N71)-L71</f>
        <v>-9964.875</v>
      </c>
      <c r="N71" s="298">
        <v>1500</v>
      </c>
      <c r="O71" s="301" t="s">
        <v>557</v>
      </c>
      <c r="P71" s="302">
        <v>45453</v>
      </c>
      <c r="Q71" s="226"/>
      <c r="R71" s="54" t="s">
        <v>853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248">
        <v>17</v>
      </c>
      <c r="B72" s="292">
        <v>45453</v>
      </c>
      <c r="C72" s="295"/>
      <c r="D72" s="295" t="s">
        <v>1024</v>
      </c>
      <c r="E72" s="248" t="s">
        <v>556</v>
      </c>
      <c r="F72" s="248">
        <v>3627.5</v>
      </c>
      <c r="G72" s="248">
        <v>3580</v>
      </c>
      <c r="H72" s="248">
        <v>3662.5</v>
      </c>
      <c r="I72" s="249" t="s">
        <v>1025</v>
      </c>
      <c r="J72" s="335" t="s">
        <v>986</v>
      </c>
      <c r="K72" s="326">
        <f t="shared" si="71"/>
        <v>35</v>
      </c>
      <c r="L72" s="327">
        <f t="shared" si="72"/>
        <v>274.6875</v>
      </c>
      <c r="M72" s="328">
        <f t="shared" si="73"/>
        <v>8475.3125</v>
      </c>
      <c r="N72" s="326">
        <v>250</v>
      </c>
      <c r="O72" s="329" t="s">
        <v>547</v>
      </c>
      <c r="P72" s="330">
        <v>45454</v>
      </c>
      <c r="Q72" s="226"/>
      <c r="R72" s="54" t="s">
        <v>855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248">
        <v>18</v>
      </c>
      <c r="B73" s="292">
        <v>45454</v>
      </c>
      <c r="C73" s="295"/>
      <c r="D73" s="295" t="s">
        <v>1024</v>
      </c>
      <c r="E73" s="248" t="s">
        <v>556</v>
      </c>
      <c r="F73" s="248">
        <v>3615.5</v>
      </c>
      <c r="G73" s="248">
        <v>3568</v>
      </c>
      <c r="H73" s="248">
        <v>3652.5</v>
      </c>
      <c r="I73" s="249" t="s">
        <v>1032</v>
      </c>
      <c r="J73" s="335" t="s">
        <v>1033</v>
      </c>
      <c r="K73" s="326">
        <f t="shared" si="71"/>
        <v>37</v>
      </c>
      <c r="L73" s="327">
        <f t="shared" si="72"/>
        <v>273.9375</v>
      </c>
      <c r="M73" s="328">
        <f t="shared" si="73"/>
        <v>8976.0625</v>
      </c>
      <c r="N73" s="326">
        <v>250</v>
      </c>
      <c r="O73" s="329" t="s">
        <v>547</v>
      </c>
      <c r="P73" s="330">
        <v>45454</v>
      </c>
      <c r="Q73" s="226"/>
      <c r="R73" s="54" t="s">
        <v>855</v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336">
        <v>19</v>
      </c>
      <c r="B74" s="337">
        <v>45454</v>
      </c>
      <c r="C74" s="305"/>
      <c r="D74" s="305" t="s">
        <v>1034</v>
      </c>
      <c r="E74" s="336" t="s">
        <v>556</v>
      </c>
      <c r="F74" s="336">
        <v>3182.5</v>
      </c>
      <c r="G74" s="336">
        <v>3135</v>
      </c>
      <c r="H74" s="336">
        <v>3135</v>
      </c>
      <c r="I74" s="338" t="s">
        <v>1035</v>
      </c>
      <c r="J74" s="297" t="s">
        <v>1043</v>
      </c>
      <c r="K74" s="298">
        <f t="shared" ref="K74" si="74">H74-F74</f>
        <v>-47.5</v>
      </c>
      <c r="L74" s="299">
        <f t="shared" ref="L74" si="75">(H74*N74)*0.03%</f>
        <v>235.12499999999997</v>
      </c>
      <c r="M74" s="300">
        <f t="shared" ref="M74" si="76">(K74*N74)-L74</f>
        <v>-12110.125</v>
      </c>
      <c r="N74" s="298">
        <v>250</v>
      </c>
      <c r="O74" s="301" t="s">
        <v>557</v>
      </c>
      <c r="P74" s="302">
        <v>45455</v>
      </c>
      <c r="Q74" s="226"/>
      <c r="R74" s="54" t="s">
        <v>855</v>
      </c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339">
        <v>20</v>
      </c>
      <c r="B75" s="340">
        <v>45454</v>
      </c>
      <c r="C75" s="305"/>
      <c r="D75" s="305" t="s">
        <v>1036</v>
      </c>
      <c r="E75" s="339" t="s">
        <v>556</v>
      </c>
      <c r="F75" s="339">
        <v>2957.5</v>
      </c>
      <c r="G75" s="339">
        <v>2925</v>
      </c>
      <c r="H75" s="339">
        <v>2925</v>
      </c>
      <c r="I75" s="341" t="s">
        <v>1037</v>
      </c>
      <c r="J75" s="297" t="s">
        <v>1045</v>
      </c>
      <c r="K75" s="298">
        <f t="shared" ref="K75:K76" si="77">H75-F75</f>
        <v>-32.5</v>
      </c>
      <c r="L75" s="299">
        <f t="shared" ref="L75:L76" si="78">(H75*N75)*0.03%</f>
        <v>307.125</v>
      </c>
      <c r="M75" s="300">
        <f t="shared" ref="M75:M76" si="79">(K75*N75)-L75</f>
        <v>-11682.125</v>
      </c>
      <c r="N75" s="298">
        <v>350</v>
      </c>
      <c r="O75" s="301" t="s">
        <v>557</v>
      </c>
      <c r="P75" s="302">
        <v>45456</v>
      </c>
      <c r="Q75" s="226"/>
      <c r="R75" s="54" t="s">
        <v>855</v>
      </c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2.75" customHeight="1">
      <c r="A76" s="248">
        <v>21</v>
      </c>
      <c r="B76" s="292">
        <v>45461</v>
      </c>
      <c r="C76" s="295"/>
      <c r="D76" s="295" t="s">
        <v>959</v>
      </c>
      <c r="E76" s="248" t="s">
        <v>556</v>
      </c>
      <c r="F76" s="248">
        <v>5985</v>
      </c>
      <c r="G76" s="248">
        <v>5885</v>
      </c>
      <c r="H76" s="248">
        <v>6050</v>
      </c>
      <c r="I76" s="249" t="s">
        <v>1066</v>
      </c>
      <c r="J76" s="335" t="s">
        <v>940</v>
      </c>
      <c r="K76" s="326">
        <f t="shared" si="77"/>
        <v>65</v>
      </c>
      <c r="L76" s="327">
        <f t="shared" si="78"/>
        <v>226.87499999999997</v>
      </c>
      <c r="M76" s="328">
        <f t="shared" si="79"/>
        <v>7898.125</v>
      </c>
      <c r="N76" s="326">
        <v>125</v>
      </c>
      <c r="O76" s="329" t="s">
        <v>547</v>
      </c>
      <c r="P76" s="330">
        <v>45464</v>
      </c>
      <c r="Q76" s="226"/>
      <c r="R76" s="54" t="s">
        <v>855</v>
      </c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ht="12.75" customHeight="1">
      <c r="A77" s="308">
        <v>22</v>
      </c>
      <c r="B77" s="331">
        <v>45461</v>
      </c>
      <c r="C77" s="307"/>
      <c r="D77" s="307" t="s">
        <v>896</v>
      </c>
      <c r="E77" s="308" t="s">
        <v>556</v>
      </c>
      <c r="F77" s="308">
        <v>12610</v>
      </c>
      <c r="G77" s="308">
        <v>12375</v>
      </c>
      <c r="H77" s="308">
        <v>12375</v>
      </c>
      <c r="I77" s="309" t="s">
        <v>1067</v>
      </c>
      <c r="J77" s="297" t="s">
        <v>1086</v>
      </c>
      <c r="K77" s="298">
        <f t="shared" ref="K77" si="80">H77-F77</f>
        <v>-235</v>
      </c>
      <c r="L77" s="299">
        <f t="shared" ref="L77" si="81">(H77*N77)*0.03%</f>
        <v>185.62499999999997</v>
      </c>
      <c r="M77" s="300">
        <f t="shared" ref="M77" si="82">(K77*N77)-L77</f>
        <v>-11935.625</v>
      </c>
      <c r="N77" s="298">
        <v>50</v>
      </c>
      <c r="O77" s="301" t="s">
        <v>557</v>
      </c>
      <c r="P77" s="302">
        <v>45462</v>
      </c>
      <c r="Q77" s="226"/>
      <c r="R77" s="54" t="s">
        <v>854</v>
      </c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118"/>
      <c r="AK77" s="118"/>
      <c r="AL77" s="118"/>
    </row>
    <row r="78" spans="1:38" ht="12.75" customHeight="1">
      <c r="A78" s="308">
        <v>23</v>
      </c>
      <c r="B78" s="331">
        <v>45461</v>
      </c>
      <c r="C78" s="307"/>
      <c r="D78" s="307" t="s">
        <v>961</v>
      </c>
      <c r="E78" s="308" t="s">
        <v>556</v>
      </c>
      <c r="F78" s="308">
        <v>2260</v>
      </c>
      <c r="G78" s="308">
        <v>2230</v>
      </c>
      <c r="H78" s="308">
        <v>2230</v>
      </c>
      <c r="I78" s="309" t="s">
        <v>1068</v>
      </c>
      <c r="J78" s="297" t="s">
        <v>996</v>
      </c>
      <c r="K78" s="298">
        <f t="shared" ref="K78:K79" si="83">H78-F78</f>
        <v>-30</v>
      </c>
      <c r="L78" s="299">
        <f t="shared" ref="L78:L79" si="84">(H78*N78)*0.03%</f>
        <v>245.52299999999997</v>
      </c>
      <c r="M78" s="300">
        <f t="shared" ref="M78:M79" si="85">(K78*N78)-L78</f>
        <v>-11255.522999999999</v>
      </c>
      <c r="N78" s="298">
        <v>367</v>
      </c>
      <c r="O78" s="301" t="s">
        <v>557</v>
      </c>
      <c r="P78" s="302">
        <v>45462</v>
      </c>
      <c r="Q78" s="226"/>
      <c r="R78" s="54" t="s">
        <v>855</v>
      </c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118"/>
      <c r="AK78" s="118"/>
      <c r="AL78" s="118"/>
    </row>
    <row r="79" spans="1:38" ht="12.75" customHeight="1">
      <c r="A79" s="248">
        <v>24</v>
      </c>
      <c r="B79" s="292">
        <v>45462</v>
      </c>
      <c r="C79" s="295"/>
      <c r="D79" s="295" t="s">
        <v>1089</v>
      </c>
      <c r="E79" s="248" t="s">
        <v>556</v>
      </c>
      <c r="F79" s="248">
        <v>51260</v>
      </c>
      <c r="G79" s="248">
        <v>50900</v>
      </c>
      <c r="H79" s="248">
        <v>51625</v>
      </c>
      <c r="I79" s="249" t="s">
        <v>1090</v>
      </c>
      <c r="J79" s="335" t="s">
        <v>1109</v>
      </c>
      <c r="K79" s="326">
        <f t="shared" si="83"/>
        <v>365</v>
      </c>
      <c r="L79" s="327">
        <f t="shared" si="84"/>
        <v>232.31249999999997</v>
      </c>
      <c r="M79" s="328">
        <f t="shared" si="85"/>
        <v>5242.6875</v>
      </c>
      <c r="N79" s="326">
        <v>15</v>
      </c>
      <c r="O79" s="329" t="s">
        <v>547</v>
      </c>
      <c r="P79" s="330">
        <v>45463</v>
      </c>
      <c r="Q79" s="226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118"/>
      <c r="AK79" s="118"/>
      <c r="AL79" s="118"/>
    </row>
    <row r="80" spans="1:38" ht="12.75" customHeight="1">
      <c r="A80" s="308">
        <v>25</v>
      </c>
      <c r="B80" s="331">
        <v>45464</v>
      </c>
      <c r="C80" s="307"/>
      <c r="D80" s="307" t="s">
        <v>1135</v>
      </c>
      <c r="E80" s="308" t="s">
        <v>556</v>
      </c>
      <c r="F80" s="308">
        <v>698</v>
      </c>
      <c r="G80" s="308">
        <v>685.5</v>
      </c>
      <c r="H80" s="308">
        <v>688.5</v>
      </c>
      <c r="I80" s="309" t="s">
        <v>1136</v>
      </c>
      <c r="J80" s="297" t="s">
        <v>1140</v>
      </c>
      <c r="K80" s="298">
        <f t="shared" ref="K80:K81" si="86">H80-F80</f>
        <v>-9.5</v>
      </c>
      <c r="L80" s="299">
        <f t="shared" ref="L80:L81" si="87">(H80*N80)*0.03%</f>
        <v>206.54999999999998</v>
      </c>
      <c r="M80" s="300">
        <f t="shared" ref="M80:M81" si="88">(K80*N80)-L80</f>
        <v>-9706.5499999999993</v>
      </c>
      <c r="N80" s="298">
        <v>1000</v>
      </c>
      <c r="O80" s="301" t="s">
        <v>557</v>
      </c>
      <c r="P80" s="302">
        <v>45464</v>
      </c>
      <c r="Q80" s="226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118"/>
      <c r="AK80" s="118"/>
      <c r="AL80" s="118"/>
    </row>
    <row r="81" spans="1:38" ht="12.75" customHeight="1">
      <c r="A81" s="248">
        <v>26</v>
      </c>
      <c r="B81" s="292">
        <v>45467</v>
      </c>
      <c r="C81" s="295"/>
      <c r="D81" s="295" t="s">
        <v>1189</v>
      </c>
      <c r="E81" s="248" t="s">
        <v>556</v>
      </c>
      <c r="F81" s="248">
        <v>1088</v>
      </c>
      <c r="G81" s="248">
        <v>1064</v>
      </c>
      <c r="H81" s="248">
        <v>1106.25</v>
      </c>
      <c r="I81" s="249" t="s">
        <v>1190</v>
      </c>
      <c r="J81" s="335" t="s">
        <v>1198</v>
      </c>
      <c r="K81" s="326">
        <f t="shared" si="86"/>
        <v>18.25</v>
      </c>
      <c r="L81" s="327">
        <f t="shared" si="87"/>
        <v>149.34375</v>
      </c>
      <c r="M81" s="328">
        <f t="shared" si="88"/>
        <v>8063.15625</v>
      </c>
      <c r="N81" s="326">
        <v>450</v>
      </c>
      <c r="O81" s="329" t="s">
        <v>547</v>
      </c>
      <c r="P81" s="330">
        <v>45467</v>
      </c>
      <c r="Q81" s="226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118"/>
      <c r="AK81" s="118"/>
      <c r="AL81" s="118"/>
    </row>
    <row r="82" spans="1:38" ht="12.75" customHeight="1">
      <c r="A82" s="248">
        <v>27</v>
      </c>
      <c r="B82" s="292">
        <v>45467</v>
      </c>
      <c r="C82" s="295"/>
      <c r="D82" s="295" t="s">
        <v>1089</v>
      </c>
      <c r="E82" s="248" t="s">
        <v>556</v>
      </c>
      <c r="F82" s="248">
        <v>51225</v>
      </c>
      <c r="G82" s="248">
        <v>50900</v>
      </c>
      <c r="H82" s="248">
        <v>51500</v>
      </c>
      <c r="I82" s="249" t="s">
        <v>1191</v>
      </c>
      <c r="J82" s="335" t="s">
        <v>1194</v>
      </c>
      <c r="K82" s="326">
        <f t="shared" ref="K82" si="89">H82-F82</f>
        <v>275</v>
      </c>
      <c r="L82" s="327">
        <f t="shared" ref="L82" si="90">(H82*N82)*0.03%</f>
        <v>231.74999999999997</v>
      </c>
      <c r="M82" s="328">
        <f t="shared" ref="M82" si="91">(K82*N82)-L82</f>
        <v>3893.25</v>
      </c>
      <c r="N82" s="326">
        <v>15</v>
      </c>
      <c r="O82" s="329" t="s">
        <v>547</v>
      </c>
      <c r="P82" s="330">
        <v>45467</v>
      </c>
      <c r="Q82" s="226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118"/>
      <c r="AK82" s="118"/>
      <c r="AL82" s="118"/>
    </row>
    <row r="83" spans="1:38" ht="12.75" customHeight="1">
      <c r="A83" s="248">
        <v>28</v>
      </c>
      <c r="B83" s="292">
        <v>45467</v>
      </c>
      <c r="C83" s="295"/>
      <c r="D83" s="295" t="s">
        <v>1192</v>
      </c>
      <c r="E83" s="248" t="s">
        <v>556</v>
      </c>
      <c r="F83" s="248">
        <v>533</v>
      </c>
      <c r="G83" s="248">
        <v>523</v>
      </c>
      <c r="H83" s="248">
        <v>539.5</v>
      </c>
      <c r="I83" s="249" t="s">
        <v>1193</v>
      </c>
      <c r="J83" s="335" t="s">
        <v>1195</v>
      </c>
      <c r="K83" s="326">
        <f t="shared" ref="K83" si="92">H83-F83</f>
        <v>6.5</v>
      </c>
      <c r="L83" s="327">
        <f t="shared" ref="L83" si="93">(H83*N83)*0.03%</f>
        <v>202.31249999999997</v>
      </c>
      <c r="M83" s="328">
        <f t="shared" ref="M83" si="94">(K83*N83)-L83</f>
        <v>7922.6875</v>
      </c>
      <c r="N83" s="326">
        <v>1250</v>
      </c>
      <c r="O83" s="329" t="s">
        <v>547</v>
      </c>
      <c r="P83" s="330">
        <v>45467</v>
      </c>
      <c r="Q83" s="226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118"/>
      <c r="AK83" s="118"/>
      <c r="AL83" s="118"/>
    </row>
    <row r="84" spans="1:38" ht="12.75" customHeight="1">
      <c r="A84" s="248">
        <v>29</v>
      </c>
      <c r="B84" s="292">
        <v>45467</v>
      </c>
      <c r="C84" s="295"/>
      <c r="D84" s="295" t="s">
        <v>1196</v>
      </c>
      <c r="E84" s="248" t="s">
        <v>556</v>
      </c>
      <c r="F84" s="248">
        <v>2062</v>
      </c>
      <c r="G84" s="248">
        <v>2034</v>
      </c>
      <c r="H84" s="248">
        <v>2082</v>
      </c>
      <c r="I84" s="249" t="s">
        <v>1197</v>
      </c>
      <c r="J84" s="335" t="s">
        <v>1004</v>
      </c>
      <c r="K84" s="326">
        <f t="shared" ref="K84" si="95">H84-F84</f>
        <v>20</v>
      </c>
      <c r="L84" s="327">
        <f t="shared" ref="L84" si="96">(H84*N84)*0.03%</f>
        <v>249.83999999999997</v>
      </c>
      <c r="M84" s="328">
        <f t="shared" ref="M84" si="97">(K84*N84)-L84</f>
        <v>7750.16</v>
      </c>
      <c r="N84" s="326">
        <v>400</v>
      </c>
      <c r="O84" s="329" t="s">
        <v>547</v>
      </c>
      <c r="P84" s="330">
        <v>45467</v>
      </c>
      <c r="Q84" s="226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118"/>
      <c r="AK84" s="118"/>
      <c r="AL84" s="118"/>
    </row>
    <row r="85" spans="1:38" ht="12.75" customHeight="1">
      <c r="A85" s="183">
        <v>30</v>
      </c>
      <c r="B85" s="231">
        <v>45467</v>
      </c>
      <c r="C85" s="227"/>
      <c r="D85" s="227" t="s">
        <v>1199</v>
      </c>
      <c r="E85" s="183" t="s">
        <v>556</v>
      </c>
      <c r="F85" s="183" t="s">
        <v>1200</v>
      </c>
      <c r="G85" s="183">
        <v>1500</v>
      </c>
      <c r="H85" s="183"/>
      <c r="I85" s="185" t="s">
        <v>1201</v>
      </c>
      <c r="J85" s="185" t="s">
        <v>546</v>
      </c>
      <c r="K85" s="183"/>
      <c r="L85" s="186"/>
      <c r="M85" s="277"/>
      <c r="N85" s="183"/>
      <c r="O85" s="185"/>
      <c r="P85" s="231"/>
      <c r="Q85" s="226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118"/>
      <c r="AK85" s="118"/>
      <c r="AL85" s="118"/>
    </row>
    <row r="86" spans="1:38" ht="12.75" customHeight="1">
      <c r="A86" s="183"/>
      <c r="B86" s="231"/>
      <c r="C86" s="227"/>
      <c r="D86" s="227"/>
      <c r="E86" s="183"/>
      <c r="F86" s="183"/>
      <c r="G86" s="183"/>
      <c r="H86" s="183"/>
      <c r="I86" s="185"/>
      <c r="J86" s="185"/>
      <c r="K86" s="183"/>
      <c r="L86" s="186"/>
      <c r="M86" s="277"/>
      <c r="N86" s="183"/>
      <c r="O86" s="185"/>
      <c r="P86" s="231"/>
      <c r="Q86" s="226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118"/>
      <c r="AK86" s="118"/>
      <c r="AL86" s="118"/>
    </row>
    <row r="87" spans="1:38" s="272" customFormat="1" ht="12.75" customHeight="1">
      <c r="A87" s="183"/>
      <c r="B87" s="231"/>
      <c r="C87" s="227"/>
      <c r="D87" s="227"/>
      <c r="E87" s="183"/>
      <c r="F87" s="183"/>
      <c r="G87" s="183"/>
      <c r="H87" s="183"/>
      <c r="I87" s="185"/>
      <c r="J87" s="185"/>
      <c r="K87" s="183"/>
      <c r="L87" s="186"/>
      <c r="M87" s="277"/>
      <c r="N87" s="183"/>
      <c r="O87" s="185"/>
      <c r="P87" s="231"/>
      <c r="Q87" s="226"/>
      <c r="R87" s="270"/>
      <c r="S87" s="270"/>
      <c r="T87" s="270"/>
      <c r="U87" s="270"/>
      <c r="V87" s="270"/>
      <c r="W87" s="270"/>
      <c r="X87" s="270"/>
      <c r="Y87" s="270"/>
      <c r="Z87" s="270"/>
      <c r="AA87" s="270"/>
      <c r="AB87" s="270"/>
      <c r="AC87" s="270"/>
      <c r="AD87" s="270"/>
      <c r="AE87" s="270"/>
      <c r="AF87" s="270"/>
      <c r="AG87" s="270"/>
      <c r="AH87" s="270"/>
      <c r="AI87" s="270"/>
      <c r="AJ87" s="271"/>
      <c r="AK87" s="271"/>
      <c r="AL87" s="271"/>
    </row>
    <row r="88" spans="1:38" s="272" customFormat="1" ht="15" customHeight="1">
      <c r="A88" s="271"/>
      <c r="B88" s="226"/>
      <c r="C88" s="273"/>
      <c r="D88" s="273"/>
      <c r="E88" s="271"/>
      <c r="F88" s="271"/>
      <c r="G88" s="271"/>
      <c r="H88" s="271"/>
      <c r="I88" s="274"/>
      <c r="J88" s="274"/>
      <c r="K88" s="271"/>
      <c r="L88" s="275"/>
      <c r="M88" s="276"/>
      <c r="N88" s="271"/>
      <c r="O88" s="274"/>
      <c r="P88" s="226"/>
      <c r="R88" s="270"/>
      <c r="S88" s="270"/>
      <c r="T88" s="270"/>
      <c r="U88" s="270"/>
      <c r="V88" s="270"/>
      <c r="W88" s="270"/>
      <c r="X88" s="270"/>
      <c r="Y88" s="270"/>
      <c r="Z88" s="270"/>
      <c r="AA88" s="270"/>
      <c r="AB88" s="270"/>
      <c r="AC88" s="270"/>
      <c r="AD88" s="270"/>
      <c r="AE88" s="270"/>
      <c r="AF88" s="270"/>
      <c r="AG88" s="270"/>
      <c r="AH88" s="270"/>
      <c r="AI88" s="270"/>
    </row>
    <row r="89" spans="1:38" ht="12.75" customHeight="1">
      <c r="A89" s="118"/>
      <c r="B89" s="120"/>
      <c r="C89" s="117"/>
      <c r="D89" s="117"/>
      <c r="E89" s="118"/>
      <c r="F89" s="118"/>
      <c r="G89" s="118"/>
      <c r="H89" s="121"/>
      <c r="I89" s="121"/>
      <c r="J89" s="121"/>
      <c r="K89" s="117"/>
      <c r="L89" s="118"/>
      <c r="M89" s="118"/>
      <c r="N89" s="118"/>
      <c r="O89" s="121"/>
      <c r="P89" s="121"/>
      <c r="Q89" s="121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118"/>
      <c r="AK89" s="118"/>
      <c r="AL89" s="118"/>
    </row>
    <row r="90" spans="1:38" ht="13.8">
      <c r="A90" s="122" t="s">
        <v>562</v>
      </c>
      <c r="B90" s="122"/>
      <c r="C90" s="122"/>
      <c r="D90" s="122"/>
      <c r="E90" s="123"/>
      <c r="F90" s="101"/>
      <c r="G90" s="101"/>
      <c r="H90" s="101"/>
      <c r="I90" s="101"/>
      <c r="J90" s="1"/>
      <c r="K90" s="6"/>
      <c r="L90" s="6"/>
      <c r="M90" s="6"/>
      <c r="N90" s="1"/>
      <c r="O90" s="1"/>
      <c r="P90" s="37"/>
      <c r="Q90" s="37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37"/>
      <c r="AK90" s="37"/>
      <c r="AL90" s="37"/>
    </row>
    <row r="91" spans="1:38" ht="39.6">
      <c r="A91" s="93" t="s">
        <v>16</v>
      </c>
      <c r="B91" s="93" t="s">
        <v>521</v>
      </c>
      <c r="C91" s="93"/>
      <c r="D91" s="94" t="s">
        <v>532</v>
      </c>
      <c r="E91" s="93" t="s">
        <v>533</v>
      </c>
      <c r="F91" s="93" t="s">
        <v>534</v>
      </c>
      <c r="G91" s="93" t="s">
        <v>554</v>
      </c>
      <c r="H91" s="93" t="s">
        <v>536</v>
      </c>
      <c r="I91" s="93" t="s">
        <v>537</v>
      </c>
      <c r="J91" s="92" t="s">
        <v>538</v>
      </c>
      <c r="K91" s="92" t="s">
        <v>563</v>
      </c>
      <c r="L91" s="95" t="s">
        <v>540</v>
      </c>
      <c r="M91" s="116" t="s">
        <v>560</v>
      </c>
      <c r="N91" s="93" t="s">
        <v>561</v>
      </c>
      <c r="O91" s="93" t="s">
        <v>542</v>
      </c>
      <c r="P91" s="94" t="s">
        <v>543</v>
      </c>
      <c r="Q91" s="229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37"/>
      <c r="AK91" s="37"/>
      <c r="AL91" s="37"/>
    </row>
    <row r="92" spans="1:38" ht="12.75" customHeight="1">
      <c r="A92" s="379">
        <v>1</v>
      </c>
      <c r="B92" s="381">
        <v>45443</v>
      </c>
      <c r="C92" s="295"/>
      <c r="D92" s="296" t="s">
        <v>901</v>
      </c>
      <c r="E92" s="248" t="s">
        <v>556</v>
      </c>
      <c r="F92" s="248">
        <v>335</v>
      </c>
      <c r="G92" s="248"/>
      <c r="H92" s="248">
        <v>535</v>
      </c>
      <c r="I92" s="249"/>
      <c r="J92" s="393" t="s">
        <v>940</v>
      </c>
      <c r="K92" s="248">
        <f>H92-F92</f>
        <v>200</v>
      </c>
      <c r="L92" s="264">
        <v>50</v>
      </c>
      <c r="M92" s="391">
        <f>(65*25)-100</f>
        <v>1525</v>
      </c>
      <c r="N92" s="379">
        <v>25</v>
      </c>
      <c r="O92" s="393" t="s">
        <v>547</v>
      </c>
      <c r="P92" s="381">
        <v>45447</v>
      </c>
      <c r="Q92" s="226"/>
      <c r="R92" s="54" t="s">
        <v>853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380"/>
      <c r="B93" s="382"/>
      <c r="C93" s="295"/>
      <c r="D93" s="296" t="s">
        <v>902</v>
      </c>
      <c r="E93" s="248" t="s">
        <v>818</v>
      </c>
      <c r="F93" s="248">
        <v>180</v>
      </c>
      <c r="G93" s="248"/>
      <c r="H93" s="248">
        <v>315</v>
      </c>
      <c r="I93" s="249"/>
      <c r="J93" s="394"/>
      <c r="K93" s="248">
        <f>F93-H93</f>
        <v>-135</v>
      </c>
      <c r="L93" s="264">
        <v>50</v>
      </c>
      <c r="M93" s="392"/>
      <c r="N93" s="380"/>
      <c r="O93" s="394"/>
      <c r="P93" s="382"/>
      <c r="Q93" s="226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383">
        <v>2</v>
      </c>
      <c r="B94" s="377">
        <v>45443</v>
      </c>
      <c r="C94" s="307"/>
      <c r="D94" s="305" t="s">
        <v>903</v>
      </c>
      <c r="E94" s="308" t="s">
        <v>818</v>
      </c>
      <c r="F94" s="308">
        <v>325</v>
      </c>
      <c r="G94" s="308"/>
      <c r="H94" s="308">
        <v>205</v>
      </c>
      <c r="I94" s="309"/>
      <c r="J94" s="375" t="s">
        <v>931</v>
      </c>
      <c r="K94" s="310">
        <f>F94-H94</f>
        <v>120</v>
      </c>
      <c r="L94" s="311">
        <v>50</v>
      </c>
      <c r="M94" s="373">
        <v>-500</v>
      </c>
      <c r="N94" s="397">
        <v>40</v>
      </c>
      <c r="O94" s="375" t="s">
        <v>557</v>
      </c>
      <c r="P94" s="377">
        <v>45447</v>
      </c>
      <c r="Q94" s="226"/>
      <c r="R94" s="54" t="s">
        <v>855</v>
      </c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401"/>
      <c r="B95" s="396"/>
      <c r="C95" s="307"/>
      <c r="D95" s="305" t="s">
        <v>905</v>
      </c>
      <c r="E95" s="308" t="s">
        <v>818</v>
      </c>
      <c r="F95" s="308">
        <v>360</v>
      </c>
      <c r="G95" s="308"/>
      <c r="H95" s="308">
        <v>500</v>
      </c>
      <c r="I95" s="309"/>
      <c r="J95" s="395"/>
      <c r="K95" s="310">
        <f>F95-H95</f>
        <v>-140</v>
      </c>
      <c r="L95" s="311">
        <v>50</v>
      </c>
      <c r="M95" s="400"/>
      <c r="N95" s="398"/>
      <c r="O95" s="395"/>
      <c r="P95" s="396"/>
      <c r="Q95" s="226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401"/>
      <c r="B96" s="396"/>
      <c r="C96" s="307"/>
      <c r="D96" s="305" t="s">
        <v>904</v>
      </c>
      <c r="E96" s="308" t="s">
        <v>556</v>
      </c>
      <c r="F96" s="308">
        <v>202.5</v>
      </c>
      <c r="G96" s="308"/>
      <c r="H96" s="308">
        <v>125</v>
      </c>
      <c r="I96" s="309"/>
      <c r="J96" s="395"/>
      <c r="K96" s="310">
        <f>H96-F96</f>
        <v>-77.5</v>
      </c>
      <c r="L96" s="311">
        <v>50</v>
      </c>
      <c r="M96" s="400"/>
      <c r="N96" s="398"/>
      <c r="O96" s="395"/>
      <c r="P96" s="396"/>
      <c r="Q96" s="226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384"/>
      <c r="B97" s="378"/>
      <c r="C97" s="307"/>
      <c r="D97" s="305" t="s">
        <v>906</v>
      </c>
      <c r="E97" s="308" t="s">
        <v>556</v>
      </c>
      <c r="F97" s="308">
        <v>232.5</v>
      </c>
      <c r="G97" s="308"/>
      <c r="H97" s="308">
        <v>322.5</v>
      </c>
      <c r="I97" s="309"/>
      <c r="J97" s="376"/>
      <c r="K97" s="310">
        <f>H97-F97</f>
        <v>90</v>
      </c>
      <c r="L97" s="311">
        <v>50</v>
      </c>
      <c r="M97" s="374"/>
      <c r="N97" s="399"/>
      <c r="O97" s="376"/>
      <c r="P97" s="378"/>
      <c r="Q97" s="226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379">
        <v>3</v>
      </c>
      <c r="B98" s="381">
        <v>45443</v>
      </c>
      <c r="C98" s="295"/>
      <c r="D98" s="296" t="s">
        <v>907</v>
      </c>
      <c r="E98" s="248" t="s">
        <v>556</v>
      </c>
      <c r="F98" s="248">
        <v>29.5</v>
      </c>
      <c r="G98" s="248"/>
      <c r="H98" s="248">
        <v>31.5</v>
      </c>
      <c r="I98" s="249"/>
      <c r="J98" s="393" t="s">
        <v>939</v>
      </c>
      <c r="K98" s="248">
        <f>H98-F98</f>
        <v>2</v>
      </c>
      <c r="L98" s="264">
        <v>50</v>
      </c>
      <c r="M98" s="391">
        <f>(2.25*450)-100</f>
        <v>912.5</v>
      </c>
      <c r="N98" s="379">
        <v>450</v>
      </c>
      <c r="O98" s="393" t="s">
        <v>547</v>
      </c>
      <c r="P98" s="381">
        <v>45447</v>
      </c>
      <c r="Q98" s="226"/>
      <c r="R98" s="54" t="s">
        <v>853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380"/>
      <c r="B99" s="382"/>
      <c r="C99" s="295"/>
      <c r="D99" s="296" t="s">
        <v>908</v>
      </c>
      <c r="E99" s="248" t="s">
        <v>818</v>
      </c>
      <c r="F99" s="248">
        <v>15.25</v>
      </c>
      <c r="G99" s="248"/>
      <c r="H99" s="248">
        <v>15</v>
      </c>
      <c r="I99" s="249"/>
      <c r="J99" s="394"/>
      <c r="K99" s="248">
        <f>F99-H99</f>
        <v>0.25</v>
      </c>
      <c r="L99" s="264">
        <v>50</v>
      </c>
      <c r="M99" s="392"/>
      <c r="N99" s="380"/>
      <c r="O99" s="394"/>
      <c r="P99" s="382"/>
      <c r="Q99" s="226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383">
        <v>4</v>
      </c>
      <c r="B100" s="377">
        <v>45443</v>
      </c>
      <c r="C100" s="307"/>
      <c r="D100" s="305" t="s">
        <v>909</v>
      </c>
      <c r="E100" s="308" t="s">
        <v>556</v>
      </c>
      <c r="F100" s="308">
        <v>147.5</v>
      </c>
      <c r="G100" s="308"/>
      <c r="H100" s="308">
        <v>0</v>
      </c>
      <c r="I100" s="309"/>
      <c r="J100" s="389" t="s">
        <v>932</v>
      </c>
      <c r="K100" s="308">
        <f>H100-F100</f>
        <v>-147.5</v>
      </c>
      <c r="L100" s="313">
        <v>50</v>
      </c>
      <c r="M100" s="402">
        <f>-(45*75)-100</f>
        <v>-3475</v>
      </c>
      <c r="N100" s="383">
        <v>75</v>
      </c>
      <c r="O100" s="389" t="s">
        <v>557</v>
      </c>
      <c r="P100" s="377">
        <v>45446</v>
      </c>
      <c r="Q100" s="226"/>
      <c r="R100" s="54" t="s">
        <v>855</v>
      </c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384"/>
      <c r="B101" s="378"/>
      <c r="C101" s="307"/>
      <c r="D101" s="305" t="s">
        <v>910</v>
      </c>
      <c r="E101" s="308" t="s">
        <v>818</v>
      </c>
      <c r="F101" s="308">
        <v>102.5</v>
      </c>
      <c r="G101" s="308"/>
      <c r="H101" s="308">
        <v>0</v>
      </c>
      <c r="I101" s="309"/>
      <c r="J101" s="390"/>
      <c r="K101" s="308">
        <f>F101-H101</f>
        <v>102.5</v>
      </c>
      <c r="L101" s="313">
        <v>50</v>
      </c>
      <c r="M101" s="403"/>
      <c r="N101" s="384"/>
      <c r="O101" s="390"/>
      <c r="P101" s="378"/>
      <c r="Q101" s="226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383">
        <v>5</v>
      </c>
      <c r="B102" s="377">
        <v>45446</v>
      </c>
      <c r="C102" s="307"/>
      <c r="D102" s="305" t="s">
        <v>921</v>
      </c>
      <c r="E102" s="308" t="s">
        <v>556</v>
      </c>
      <c r="F102" s="308">
        <v>96</v>
      </c>
      <c r="G102" s="308"/>
      <c r="H102" s="308">
        <v>21</v>
      </c>
      <c r="I102" s="309"/>
      <c r="J102" s="375" t="s">
        <v>996</v>
      </c>
      <c r="K102" s="310">
        <f>H102-F102</f>
        <v>-75</v>
      </c>
      <c r="L102" s="311">
        <v>50</v>
      </c>
      <c r="M102" s="373">
        <v>-7600</v>
      </c>
      <c r="N102" s="310">
        <v>250</v>
      </c>
      <c r="O102" s="389" t="s">
        <v>557</v>
      </c>
      <c r="P102" s="377">
        <v>45450</v>
      </c>
      <c r="Q102" s="226"/>
      <c r="R102" s="54" t="s">
        <v>853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384"/>
      <c r="B103" s="378"/>
      <c r="C103" s="307"/>
      <c r="D103" s="305" t="s">
        <v>922</v>
      </c>
      <c r="E103" s="308" t="s">
        <v>818</v>
      </c>
      <c r="F103" s="308">
        <v>64</v>
      </c>
      <c r="G103" s="308"/>
      <c r="H103" s="308">
        <v>19</v>
      </c>
      <c r="I103" s="309"/>
      <c r="J103" s="376"/>
      <c r="K103" s="310">
        <f>F103-H103</f>
        <v>45</v>
      </c>
      <c r="L103" s="311">
        <v>50</v>
      </c>
      <c r="M103" s="374"/>
      <c r="N103" s="310">
        <v>250</v>
      </c>
      <c r="O103" s="390"/>
      <c r="P103" s="378"/>
      <c r="Q103" s="226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293">
        <v>6</v>
      </c>
      <c r="B104" s="294">
        <v>45446</v>
      </c>
      <c r="C104" s="295"/>
      <c r="D104" s="296" t="s">
        <v>923</v>
      </c>
      <c r="E104" s="248" t="s">
        <v>818</v>
      </c>
      <c r="F104" s="248">
        <v>165</v>
      </c>
      <c r="G104" s="248">
        <v>265</v>
      </c>
      <c r="H104" s="248">
        <v>55</v>
      </c>
      <c r="I104" s="249" t="s">
        <v>924</v>
      </c>
      <c r="J104" s="289" t="s">
        <v>926</v>
      </c>
      <c r="K104" s="247">
        <f>F104-H104</f>
        <v>110</v>
      </c>
      <c r="L104" s="290">
        <v>50</v>
      </c>
      <c r="M104" s="291">
        <f>(K104*N104)-L104</f>
        <v>2700</v>
      </c>
      <c r="N104" s="247">
        <v>25</v>
      </c>
      <c r="O104" s="289" t="s">
        <v>547</v>
      </c>
      <c r="P104" s="292">
        <v>45447</v>
      </c>
      <c r="Q104" s="226"/>
      <c r="R104" s="54" t="s">
        <v>853</v>
      </c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383">
        <v>7</v>
      </c>
      <c r="B105" s="377">
        <v>45447</v>
      </c>
      <c r="C105" s="307"/>
      <c r="D105" s="305" t="s">
        <v>941</v>
      </c>
      <c r="E105" s="308" t="s">
        <v>556</v>
      </c>
      <c r="F105" s="308">
        <v>285</v>
      </c>
      <c r="G105" s="308"/>
      <c r="H105" s="308">
        <v>0</v>
      </c>
      <c r="I105" s="309"/>
      <c r="J105" s="389" t="s">
        <v>943</v>
      </c>
      <c r="K105" s="308">
        <v>-285</v>
      </c>
      <c r="L105" s="313">
        <v>25</v>
      </c>
      <c r="M105" s="373">
        <v>-6375</v>
      </c>
      <c r="N105" s="310">
        <v>40</v>
      </c>
      <c r="O105" s="389" t="s">
        <v>557</v>
      </c>
      <c r="P105" s="377">
        <v>45447</v>
      </c>
      <c r="Q105" s="226"/>
      <c r="R105" s="54" t="s">
        <v>855</v>
      </c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384"/>
      <c r="B106" s="378"/>
      <c r="C106" s="307"/>
      <c r="D106" s="307" t="s">
        <v>942</v>
      </c>
      <c r="E106" s="308" t="s">
        <v>818</v>
      </c>
      <c r="F106" s="308">
        <v>140</v>
      </c>
      <c r="G106" s="308"/>
      <c r="H106" s="308">
        <v>12.5</v>
      </c>
      <c r="I106" s="309"/>
      <c r="J106" s="390"/>
      <c r="K106" s="310">
        <f>F106-H106</f>
        <v>127.5</v>
      </c>
      <c r="L106" s="311">
        <v>50</v>
      </c>
      <c r="M106" s="374"/>
      <c r="N106" s="310">
        <v>40</v>
      </c>
      <c r="O106" s="390"/>
      <c r="P106" s="378"/>
      <c r="Q106" s="226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379">
        <v>8</v>
      </c>
      <c r="B107" s="381">
        <v>45417</v>
      </c>
      <c r="C107" s="295"/>
      <c r="D107" s="295" t="s">
        <v>955</v>
      </c>
      <c r="E107" s="248" t="s">
        <v>556</v>
      </c>
      <c r="F107" s="248">
        <v>270</v>
      </c>
      <c r="G107" s="248"/>
      <c r="H107" s="248">
        <v>332.5</v>
      </c>
      <c r="I107" s="249"/>
      <c r="J107" s="387" t="s">
        <v>995</v>
      </c>
      <c r="K107" s="247">
        <f>H107-F107</f>
        <v>62.5</v>
      </c>
      <c r="L107" s="290">
        <v>50</v>
      </c>
      <c r="M107" s="385">
        <v>2525</v>
      </c>
      <c r="N107" s="247">
        <v>50</v>
      </c>
      <c r="O107" s="387" t="s">
        <v>547</v>
      </c>
      <c r="P107" s="381">
        <v>45450</v>
      </c>
      <c r="Q107" s="226"/>
      <c r="R107" s="54" t="s">
        <v>853</v>
      </c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380"/>
      <c r="B108" s="382"/>
      <c r="C108" s="295"/>
      <c r="D108" s="295" t="s">
        <v>956</v>
      </c>
      <c r="E108" s="248" t="s">
        <v>818</v>
      </c>
      <c r="F108" s="248">
        <v>130</v>
      </c>
      <c r="G108" s="248"/>
      <c r="H108" s="248">
        <v>140</v>
      </c>
      <c r="I108" s="249"/>
      <c r="J108" s="388"/>
      <c r="K108" s="247">
        <f>F108-H108</f>
        <v>-10</v>
      </c>
      <c r="L108" s="290">
        <v>50</v>
      </c>
      <c r="M108" s="386"/>
      <c r="N108" s="247">
        <v>50</v>
      </c>
      <c r="O108" s="388"/>
      <c r="P108" s="382"/>
      <c r="Q108" s="226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379">
        <v>9</v>
      </c>
      <c r="B109" s="381">
        <v>45449</v>
      </c>
      <c r="C109" s="295"/>
      <c r="D109" s="295" t="s">
        <v>982</v>
      </c>
      <c r="E109" s="248" t="s">
        <v>556</v>
      </c>
      <c r="F109" s="248">
        <v>255</v>
      </c>
      <c r="G109" s="248"/>
      <c r="H109" s="248">
        <v>262.5</v>
      </c>
      <c r="I109" s="249"/>
      <c r="J109" s="387" t="s">
        <v>989</v>
      </c>
      <c r="K109" s="247">
        <f>H109-F109</f>
        <v>7.5</v>
      </c>
      <c r="L109" s="290">
        <v>50</v>
      </c>
      <c r="M109" s="385">
        <v>1085</v>
      </c>
      <c r="N109" s="247">
        <v>25</v>
      </c>
      <c r="O109" s="387" t="s">
        <v>547</v>
      </c>
      <c r="P109" s="381">
        <v>45449</v>
      </c>
      <c r="Q109" s="226"/>
      <c r="R109" s="54" t="s">
        <v>853</v>
      </c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380"/>
      <c r="B110" s="382"/>
      <c r="C110" s="295"/>
      <c r="D110" s="295" t="s">
        <v>983</v>
      </c>
      <c r="E110" s="248" t="s">
        <v>818</v>
      </c>
      <c r="F110" s="248">
        <v>40</v>
      </c>
      <c r="G110" s="248"/>
      <c r="H110" s="248">
        <v>0.1</v>
      </c>
      <c r="I110" s="249"/>
      <c r="J110" s="388"/>
      <c r="K110" s="247">
        <f>F110-H110</f>
        <v>39.9</v>
      </c>
      <c r="L110" s="290">
        <v>50</v>
      </c>
      <c r="M110" s="386"/>
      <c r="N110" s="247">
        <v>25</v>
      </c>
      <c r="O110" s="388"/>
      <c r="P110" s="382"/>
      <c r="Q110" s="226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248">
        <v>10</v>
      </c>
      <c r="B111" s="292">
        <v>45449</v>
      </c>
      <c r="C111" s="295"/>
      <c r="D111" s="295" t="s">
        <v>984</v>
      </c>
      <c r="E111" s="248" t="s">
        <v>556</v>
      </c>
      <c r="F111" s="248">
        <v>47.5</v>
      </c>
      <c r="G111" s="248">
        <v>0</v>
      </c>
      <c r="H111" s="248">
        <v>82.5</v>
      </c>
      <c r="I111" s="249" t="s">
        <v>985</v>
      </c>
      <c r="J111" s="289" t="s">
        <v>986</v>
      </c>
      <c r="K111" s="247">
        <f>H111-F111</f>
        <v>35</v>
      </c>
      <c r="L111" s="290">
        <v>50</v>
      </c>
      <c r="M111" s="291">
        <f>(K111*N111)-L111</f>
        <v>825</v>
      </c>
      <c r="N111" s="247">
        <v>25</v>
      </c>
      <c r="O111" s="289" t="s">
        <v>547</v>
      </c>
      <c r="P111" s="292">
        <v>45449</v>
      </c>
      <c r="Q111" s="226"/>
      <c r="R111" s="54" t="s">
        <v>855</v>
      </c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248">
        <v>11</v>
      </c>
      <c r="B112" s="292">
        <v>45449</v>
      </c>
      <c r="C112" s="295"/>
      <c r="D112" s="295" t="s">
        <v>984</v>
      </c>
      <c r="E112" s="248" t="s">
        <v>556</v>
      </c>
      <c r="F112" s="248">
        <v>32</v>
      </c>
      <c r="G112" s="248">
        <v>0</v>
      </c>
      <c r="H112" s="248">
        <v>56</v>
      </c>
      <c r="I112" s="249" t="s">
        <v>987</v>
      </c>
      <c r="J112" s="289" t="s">
        <v>988</v>
      </c>
      <c r="K112" s="247">
        <f>H112-F112</f>
        <v>24</v>
      </c>
      <c r="L112" s="290">
        <v>50</v>
      </c>
      <c r="M112" s="291">
        <f>(K112*N112)-L112</f>
        <v>550</v>
      </c>
      <c r="N112" s="247">
        <v>25</v>
      </c>
      <c r="O112" s="289" t="s">
        <v>547</v>
      </c>
      <c r="P112" s="292">
        <v>45449</v>
      </c>
      <c r="Q112" s="226"/>
      <c r="R112" s="54" t="s">
        <v>855</v>
      </c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383">
        <v>12</v>
      </c>
      <c r="B113" s="377">
        <v>45450</v>
      </c>
      <c r="C113" s="307"/>
      <c r="D113" s="307" t="s">
        <v>997</v>
      </c>
      <c r="E113" s="308" t="s">
        <v>556</v>
      </c>
      <c r="F113" s="308">
        <v>332.5</v>
      </c>
      <c r="G113" s="308"/>
      <c r="H113" s="308">
        <v>42.5</v>
      </c>
      <c r="I113" s="309"/>
      <c r="J113" s="375" t="s">
        <v>1085</v>
      </c>
      <c r="K113" s="310">
        <f>H113-F113</f>
        <v>-290</v>
      </c>
      <c r="L113" s="311">
        <v>50</v>
      </c>
      <c r="M113" s="373">
        <v>-3325</v>
      </c>
      <c r="N113" s="310">
        <v>25</v>
      </c>
      <c r="O113" s="375" t="s">
        <v>557</v>
      </c>
      <c r="P113" s="377">
        <v>45462</v>
      </c>
      <c r="Q113" s="226"/>
      <c r="R113" s="54" t="s">
        <v>853</v>
      </c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384"/>
      <c r="B114" s="378"/>
      <c r="C114" s="307"/>
      <c r="D114" s="307" t="s">
        <v>998</v>
      </c>
      <c r="E114" s="308" t="s">
        <v>818</v>
      </c>
      <c r="F114" s="308">
        <v>170</v>
      </c>
      <c r="G114" s="308"/>
      <c r="H114" s="308">
        <v>9</v>
      </c>
      <c r="I114" s="309"/>
      <c r="J114" s="376"/>
      <c r="K114" s="310">
        <f>F114-H114</f>
        <v>161</v>
      </c>
      <c r="L114" s="311">
        <v>50</v>
      </c>
      <c r="M114" s="374"/>
      <c r="N114" s="310">
        <v>25</v>
      </c>
      <c r="O114" s="376"/>
      <c r="P114" s="378"/>
      <c r="Q114" s="226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ht="12.75" customHeight="1">
      <c r="A115" s="308">
        <v>13</v>
      </c>
      <c r="B115" s="331">
        <v>45450</v>
      </c>
      <c r="C115" s="307"/>
      <c r="D115" s="307" t="s">
        <v>999</v>
      </c>
      <c r="E115" s="308" t="s">
        <v>556</v>
      </c>
      <c r="F115" s="308">
        <v>222.5</v>
      </c>
      <c r="G115" s="308">
        <v>120</v>
      </c>
      <c r="H115" s="308">
        <v>172.5</v>
      </c>
      <c r="I115" s="309" t="s">
        <v>1000</v>
      </c>
      <c r="J115" s="332" t="s">
        <v>1001</v>
      </c>
      <c r="K115" s="310">
        <f>H115-F115</f>
        <v>-50</v>
      </c>
      <c r="L115" s="311">
        <v>50</v>
      </c>
      <c r="M115" s="312">
        <f>(K115*N115)-L115</f>
        <v>-1300</v>
      </c>
      <c r="N115" s="310">
        <v>25</v>
      </c>
      <c r="O115" s="332" t="s">
        <v>557</v>
      </c>
      <c r="P115" s="331">
        <v>45450</v>
      </c>
      <c r="Q115" s="226"/>
      <c r="R115" s="54" t="s">
        <v>855</v>
      </c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119"/>
      <c r="AH115" s="117"/>
      <c r="AI115" s="117"/>
      <c r="AJ115" s="118"/>
      <c r="AK115" s="118"/>
      <c r="AL115" s="118"/>
    </row>
    <row r="116" spans="1:38" ht="12.75" customHeight="1">
      <c r="A116" s="379">
        <v>14</v>
      </c>
      <c r="B116" s="381">
        <v>45453</v>
      </c>
      <c r="C116" s="295"/>
      <c r="D116" s="295" t="s">
        <v>1027</v>
      </c>
      <c r="E116" s="248" t="s">
        <v>556</v>
      </c>
      <c r="F116" s="248">
        <v>440</v>
      </c>
      <c r="G116" s="248"/>
      <c r="H116" s="248">
        <v>495</v>
      </c>
      <c r="I116" s="249"/>
      <c r="J116" s="387" t="s">
        <v>977</v>
      </c>
      <c r="K116" s="247">
        <f>H116-F116</f>
        <v>55</v>
      </c>
      <c r="L116" s="290">
        <v>50</v>
      </c>
      <c r="M116" s="385">
        <f>(80*15)-100</f>
        <v>1100</v>
      </c>
      <c r="N116" s="247">
        <v>15</v>
      </c>
      <c r="O116" s="387" t="s">
        <v>547</v>
      </c>
      <c r="P116" s="381">
        <v>45453</v>
      </c>
      <c r="Q116" s="226"/>
      <c r="R116" s="54" t="s">
        <v>853</v>
      </c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19"/>
      <c r="AH116" s="117"/>
      <c r="AI116" s="117"/>
      <c r="AJ116" s="118"/>
      <c r="AK116" s="118"/>
      <c r="AL116" s="118"/>
    </row>
    <row r="117" spans="1:38" ht="12.75" customHeight="1">
      <c r="A117" s="380"/>
      <c r="B117" s="382"/>
      <c r="C117" s="295"/>
      <c r="D117" s="295" t="s">
        <v>1028</v>
      </c>
      <c r="E117" s="248" t="s">
        <v>818</v>
      </c>
      <c r="F117" s="248">
        <v>80</v>
      </c>
      <c r="G117" s="248"/>
      <c r="H117" s="248">
        <v>55</v>
      </c>
      <c r="I117" s="249"/>
      <c r="J117" s="388"/>
      <c r="K117" s="247">
        <f>F117-H117</f>
        <v>25</v>
      </c>
      <c r="L117" s="290">
        <v>50</v>
      </c>
      <c r="M117" s="386"/>
      <c r="N117" s="247">
        <v>15</v>
      </c>
      <c r="O117" s="388"/>
      <c r="P117" s="382"/>
      <c r="Q117" s="226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119"/>
      <c r="AH117" s="117"/>
      <c r="AI117" s="117"/>
      <c r="AJ117" s="118"/>
      <c r="AK117" s="118"/>
      <c r="AL117" s="118"/>
    </row>
    <row r="118" spans="1:38" ht="12.75" customHeight="1">
      <c r="A118" s="248">
        <v>15</v>
      </c>
      <c r="B118" s="292">
        <v>45456</v>
      </c>
      <c r="C118" s="295"/>
      <c r="D118" s="295" t="s">
        <v>1046</v>
      </c>
      <c r="E118" s="248" t="s">
        <v>556</v>
      </c>
      <c r="F118" s="248">
        <v>50</v>
      </c>
      <c r="G118" s="248">
        <v>0</v>
      </c>
      <c r="H118" s="248">
        <v>72.5</v>
      </c>
      <c r="I118" s="249" t="s">
        <v>985</v>
      </c>
      <c r="J118" s="289" t="s">
        <v>1052</v>
      </c>
      <c r="K118" s="247">
        <f t="shared" ref="K118:K123" si="98">H118-F118</f>
        <v>22.5</v>
      </c>
      <c r="L118" s="290">
        <v>50</v>
      </c>
      <c r="M118" s="291">
        <f t="shared" ref="M118:M123" si="99">(K118*N118)-L118</f>
        <v>512.5</v>
      </c>
      <c r="N118" s="247">
        <v>25</v>
      </c>
      <c r="O118" s="289" t="s">
        <v>547</v>
      </c>
      <c r="P118" s="292">
        <v>45456</v>
      </c>
      <c r="Q118" s="226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  <c r="AG118" s="119"/>
      <c r="AH118" s="117"/>
      <c r="AI118" s="117"/>
      <c r="AJ118" s="118"/>
      <c r="AK118" s="118"/>
      <c r="AL118" s="118"/>
    </row>
    <row r="119" spans="1:38" ht="12.75" customHeight="1">
      <c r="A119" s="248">
        <v>16</v>
      </c>
      <c r="B119" s="292">
        <v>45456</v>
      </c>
      <c r="C119" s="295"/>
      <c r="D119" s="295" t="s">
        <v>1027</v>
      </c>
      <c r="E119" s="248" t="s">
        <v>556</v>
      </c>
      <c r="F119" s="248">
        <v>200</v>
      </c>
      <c r="G119" s="248">
        <v>80</v>
      </c>
      <c r="H119" s="248">
        <v>237.5</v>
      </c>
      <c r="I119" s="249" t="s">
        <v>1049</v>
      </c>
      <c r="J119" s="289" t="s">
        <v>1051</v>
      </c>
      <c r="K119" s="247">
        <f t="shared" si="98"/>
        <v>37.5</v>
      </c>
      <c r="L119" s="290">
        <v>50</v>
      </c>
      <c r="M119" s="291">
        <f t="shared" si="99"/>
        <v>512.5</v>
      </c>
      <c r="N119" s="247">
        <v>15</v>
      </c>
      <c r="O119" s="289" t="s">
        <v>547</v>
      </c>
      <c r="P119" s="292">
        <v>45456</v>
      </c>
      <c r="Q119" s="226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  <c r="AG119" s="119"/>
      <c r="AH119" s="117"/>
      <c r="AI119" s="117"/>
      <c r="AJ119" s="118"/>
      <c r="AK119" s="118"/>
      <c r="AL119" s="118"/>
    </row>
    <row r="120" spans="1:38" ht="12.75" customHeight="1">
      <c r="A120" s="308">
        <v>17</v>
      </c>
      <c r="B120" s="331">
        <v>45456</v>
      </c>
      <c r="C120" s="307"/>
      <c r="D120" s="307" t="s">
        <v>1046</v>
      </c>
      <c r="E120" s="308" t="s">
        <v>556</v>
      </c>
      <c r="F120" s="308">
        <v>28</v>
      </c>
      <c r="G120" s="308">
        <v>0</v>
      </c>
      <c r="H120" s="308">
        <v>10</v>
      </c>
      <c r="I120" s="309" t="s">
        <v>987</v>
      </c>
      <c r="J120" s="332" t="s">
        <v>1050</v>
      </c>
      <c r="K120" s="310">
        <f t="shared" si="98"/>
        <v>-18</v>
      </c>
      <c r="L120" s="311">
        <v>50</v>
      </c>
      <c r="M120" s="312">
        <f t="shared" si="99"/>
        <v>-500</v>
      </c>
      <c r="N120" s="310">
        <v>25</v>
      </c>
      <c r="O120" s="332" t="s">
        <v>557</v>
      </c>
      <c r="P120" s="331">
        <v>45456</v>
      </c>
      <c r="Q120" s="226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  <c r="AG120" s="119"/>
      <c r="AH120" s="117"/>
      <c r="AI120" s="117"/>
      <c r="AJ120" s="118"/>
      <c r="AK120" s="118"/>
      <c r="AL120" s="118"/>
    </row>
    <row r="121" spans="1:38" ht="12.75" customHeight="1">
      <c r="A121" s="248">
        <v>18</v>
      </c>
      <c r="B121" s="292">
        <v>45457</v>
      </c>
      <c r="C121" s="295"/>
      <c r="D121" s="295" t="s">
        <v>1054</v>
      </c>
      <c r="E121" s="248" t="s">
        <v>556</v>
      </c>
      <c r="F121" s="248">
        <v>320</v>
      </c>
      <c r="G121" s="248">
        <v>180</v>
      </c>
      <c r="H121" s="248">
        <v>385</v>
      </c>
      <c r="I121" s="249" t="s">
        <v>1055</v>
      </c>
      <c r="J121" s="289" t="s">
        <v>940</v>
      </c>
      <c r="K121" s="247">
        <f t="shared" si="98"/>
        <v>65</v>
      </c>
      <c r="L121" s="290">
        <v>50</v>
      </c>
      <c r="M121" s="291">
        <f t="shared" si="99"/>
        <v>925</v>
      </c>
      <c r="N121" s="247">
        <v>15</v>
      </c>
      <c r="O121" s="289" t="s">
        <v>547</v>
      </c>
      <c r="P121" s="292">
        <v>45457</v>
      </c>
      <c r="Q121" s="226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  <c r="AG121" s="119"/>
      <c r="AH121" s="117"/>
      <c r="AI121" s="117"/>
      <c r="AJ121" s="118"/>
      <c r="AK121" s="118"/>
      <c r="AL121" s="118"/>
    </row>
    <row r="122" spans="1:38" ht="12.75" customHeight="1">
      <c r="A122" s="308">
        <v>19</v>
      </c>
      <c r="B122" s="331">
        <v>45457</v>
      </c>
      <c r="C122" s="307"/>
      <c r="D122" s="307" t="s">
        <v>1058</v>
      </c>
      <c r="E122" s="308" t="s">
        <v>556</v>
      </c>
      <c r="F122" s="308">
        <v>300</v>
      </c>
      <c r="G122" s="308">
        <v>170</v>
      </c>
      <c r="H122" s="308">
        <v>180</v>
      </c>
      <c r="I122" s="309" t="s">
        <v>1059</v>
      </c>
      <c r="J122" s="332" t="s">
        <v>1072</v>
      </c>
      <c r="K122" s="310">
        <f t="shared" si="98"/>
        <v>-120</v>
      </c>
      <c r="L122" s="311">
        <v>50</v>
      </c>
      <c r="M122" s="312">
        <f t="shared" si="99"/>
        <v>-1850</v>
      </c>
      <c r="N122" s="310">
        <v>15</v>
      </c>
      <c r="O122" s="332" t="s">
        <v>557</v>
      </c>
      <c r="P122" s="331">
        <v>45461</v>
      </c>
      <c r="Q122" s="226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  <c r="AG122" s="119"/>
      <c r="AH122" s="117"/>
      <c r="AI122" s="117"/>
      <c r="AJ122" s="118"/>
      <c r="AK122" s="118"/>
      <c r="AL122" s="118"/>
    </row>
    <row r="123" spans="1:38" ht="12.75" customHeight="1">
      <c r="A123" s="308">
        <v>20</v>
      </c>
      <c r="B123" s="331">
        <v>45457</v>
      </c>
      <c r="C123" s="307"/>
      <c r="D123" s="307" t="s">
        <v>1060</v>
      </c>
      <c r="E123" s="308" t="s">
        <v>556</v>
      </c>
      <c r="F123" s="308">
        <v>100</v>
      </c>
      <c r="G123" s="308">
        <v>50</v>
      </c>
      <c r="H123" s="308">
        <v>84.5</v>
      </c>
      <c r="I123" s="309" t="s">
        <v>1061</v>
      </c>
      <c r="J123" s="332" t="s">
        <v>1062</v>
      </c>
      <c r="K123" s="310">
        <f t="shared" si="98"/>
        <v>-15.5</v>
      </c>
      <c r="L123" s="311">
        <v>50</v>
      </c>
      <c r="M123" s="312">
        <f t="shared" si="99"/>
        <v>-437.5</v>
      </c>
      <c r="N123" s="310">
        <v>25</v>
      </c>
      <c r="O123" s="332" t="s">
        <v>557</v>
      </c>
      <c r="P123" s="331">
        <v>45457</v>
      </c>
      <c r="Q123" s="226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  <c r="AG123" s="119"/>
      <c r="AH123" s="117"/>
      <c r="AI123" s="117"/>
      <c r="AJ123" s="118"/>
      <c r="AK123" s="118"/>
      <c r="AL123" s="118"/>
    </row>
    <row r="124" spans="1:38" ht="12.75" customHeight="1">
      <c r="A124" s="308">
        <v>21</v>
      </c>
      <c r="B124" s="331">
        <v>45464</v>
      </c>
      <c r="C124" s="307"/>
      <c r="D124" s="307" t="s">
        <v>1139</v>
      </c>
      <c r="E124" s="308" t="s">
        <v>556</v>
      </c>
      <c r="F124" s="308">
        <v>300</v>
      </c>
      <c r="G124" s="308">
        <v>170</v>
      </c>
      <c r="H124" s="308">
        <v>170</v>
      </c>
      <c r="I124" s="309" t="s">
        <v>1059</v>
      </c>
      <c r="J124" s="332" t="s">
        <v>1188</v>
      </c>
      <c r="K124" s="310">
        <f t="shared" ref="K124" si="100">H124-F124</f>
        <v>-130</v>
      </c>
      <c r="L124" s="311">
        <v>50</v>
      </c>
      <c r="M124" s="312">
        <f t="shared" ref="M124" si="101">(K124*N124)-L124</f>
        <v>-2000</v>
      </c>
      <c r="N124" s="310">
        <v>15</v>
      </c>
      <c r="O124" s="332" t="s">
        <v>557</v>
      </c>
      <c r="P124" s="331">
        <v>45467</v>
      </c>
      <c r="Q124" s="226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  <c r="AG124" s="119"/>
      <c r="AH124" s="117"/>
      <c r="AI124" s="117"/>
      <c r="AJ124" s="118"/>
      <c r="AK124" s="118"/>
      <c r="AL124" s="118"/>
    </row>
    <row r="125" spans="1:38" ht="12.75" customHeight="1">
      <c r="A125" s="343"/>
      <c r="B125" s="344"/>
      <c r="C125" s="345"/>
      <c r="D125" s="345"/>
      <c r="E125" s="343"/>
      <c r="F125" s="343"/>
      <c r="G125" s="343"/>
      <c r="H125" s="343"/>
      <c r="I125" s="346"/>
      <c r="J125" s="346"/>
      <c r="K125" s="343"/>
      <c r="L125" s="347"/>
      <c r="M125" s="348"/>
      <c r="N125" s="343"/>
      <c r="O125" s="346"/>
      <c r="P125" s="344"/>
      <c r="Q125" s="226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  <c r="AE125" s="54"/>
      <c r="AF125" s="37"/>
      <c r="AG125" s="119"/>
      <c r="AH125" s="117"/>
      <c r="AI125" s="117"/>
      <c r="AJ125" s="118"/>
      <c r="AK125" s="118"/>
      <c r="AL125" s="118"/>
    </row>
    <row r="126" spans="1:38" s="243" customFormat="1" ht="12.75" customHeight="1">
      <c r="A126" s="343"/>
      <c r="B126" s="344"/>
      <c r="C126" s="345"/>
      <c r="D126" s="345"/>
      <c r="E126" s="343"/>
      <c r="F126" s="343"/>
      <c r="G126" s="343"/>
      <c r="H126" s="343"/>
      <c r="I126" s="346"/>
      <c r="J126" s="346"/>
      <c r="K126" s="343"/>
      <c r="L126" s="347"/>
      <c r="M126" s="348"/>
      <c r="N126" s="343"/>
      <c r="O126" s="346"/>
      <c r="P126" s="344"/>
      <c r="Q126" s="239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  <c r="AE126" s="54"/>
      <c r="AF126" s="37"/>
      <c r="AG126" s="242"/>
      <c r="AH126" s="240"/>
      <c r="AI126" s="240"/>
      <c r="AJ126" s="241"/>
      <c r="AK126" s="241"/>
      <c r="AL126" s="241"/>
    </row>
    <row r="127" spans="1:38" ht="38.25" customHeight="1">
      <c r="A127" s="91" t="s">
        <v>568</v>
      </c>
      <c r="B127" s="124"/>
      <c r="C127" s="124"/>
      <c r="D127" s="125"/>
      <c r="E127" s="109"/>
      <c r="F127" s="6"/>
      <c r="G127" s="6"/>
      <c r="H127" s="110"/>
      <c r="I127" s="126"/>
      <c r="J127" s="1"/>
      <c r="K127" s="6"/>
      <c r="L127" s="6"/>
      <c r="M127" s="6"/>
      <c r="N127" s="1"/>
      <c r="O127" s="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  <c r="AE127" s="54"/>
      <c r="AF127" s="37"/>
      <c r="AG127" s="1"/>
      <c r="AH127" s="1"/>
      <c r="AI127" s="1"/>
      <c r="AJ127" s="6"/>
      <c r="AK127" s="1"/>
    </row>
    <row r="128" spans="1:38" ht="39.6">
      <c r="A128" s="92" t="s">
        <v>16</v>
      </c>
      <c r="B128" s="93" t="s">
        <v>521</v>
      </c>
      <c r="C128" s="93"/>
      <c r="D128" s="94" t="s">
        <v>532</v>
      </c>
      <c r="E128" s="93" t="s">
        <v>533</v>
      </c>
      <c r="F128" s="93" t="s">
        <v>534</v>
      </c>
      <c r="G128" s="93" t="s">
        <v>535</v>
      </c>
      <c r="H128" s="93" t="s">
        <v>536</v>
      </c>
      <c r="I128" s="93" t="s">
        <v>537</v>
      </c>
      <c r="J128" s="92" t="s">
        <v>538</v>
      </c>
      <c r="K128" s="113" t="s">
        <v>555</v>
      </c>
      <c r="L128" s="114" t="s">
        <v>540</v>
      </c>
      <c r="M128" s="95" t="s">
        <v>541</v>
      </c>
      <c r="N128" s="93" t="s">
        <v>542</v>
      </c>
      <c r="O128" s="94" t="s">
        <v>543</v>
      </c>
      <c r="P128" s="193" t="s">
        <v>544</v>
      </c>
      <c r="Q128" s="195" t="s">
        <v>812</v>
      </c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  <c r="AE128" s="54"/>
      <c r="AF128" s="37"/>
      <c r="AG128" s="37"/>
      <c r="AH128" s="37"/>
      <c r="AI128" s="37"/>
      <c r="AJ128" s="37"/>
      <c r="AK128" s="37"/>
      <c r="AL128" s="37"/>
    </row>
    <row r="129" spans="1:32" ht="12.75" customHeight="1">
      <c r="A129" s="183">
        <v>1</v>
      </c>
      <c r="B129" s="184">
        <v>45356</v>
      </c>
      <c r="C129" s="227"/>
      <c r="D129" s="227" t="s">
        <v>295</v>
      </c>
      <c r="E129" s="183" t="s">
        <v>850</v>
      </c>
      <c r="F129" s="288">
        <v>38.94</v>
      </c>
      <c r="G129" s="183">
        <v>34.64</v>
      </c>
      <c r="H129" s="183"/>
      <c r="I129" s="183" t="s">
        <v>897</v>
      </c>
      <c r="J129" s="183" t="s">
        <v>546</v>
      </c>
      <c r="K129" s="183"/>
      <c r="L129" s="245"/>
      <c r="M129" s="246"/>
      <c r="N129" s="183"/>
      <c r="O129" s="231"/>
      <c r="P129" s="186">
        <f>VLOOKUP(D129,'MidCap Intra'!$B$11:$C$571,2,0)</f>
        <v>38.54</v>
      </c>
      <c r="Q129" s="244"/>
      <c r="R129" s="54" t="s">
        <v>853</v>
      </c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  <c r="AE129" s="54"/>
      <c r="AF129" s="37"/>
    </row>
    <row r="130" spans="1:32" ht="12.75" customHeight="1">
      <c r="A130" s="308">
        <v>2</v>
      </c>
      <c r="B130" s="315">
        <v>45390</v>
      </c>
      <c r="C130" s="307"/>
      <c r="D130" s="307" t="s">
        <v>843</v>
      </c>
      <c r="E130" s="308" t="s">
        <v>545</v>
      </c>
      <c r="F130" s="308">
        <v>1880</v>
      </c>
      <c r="G130" s="308">
        <v>1770</v>
      </c>
      <c r="H130" s="308">
        <v>1770</v>
      </c>
      <c r="I130" s="308" t="s">
        <v>841</v>
      </c>
      <c r="J130" s="310" t="s">
        <v>950</v>
      </c>
      <c r="K130" s="310">
        <f t="shared" ref="K130" si="102">H130-F130</f>
        <v>-110</v>
      </c>
      <c r="L130" s="319">
        <f t="shared" ref="L130" si="103">(F130*-0.3)/100</f>
        <v>-5.64</v>
      </c>
      <c r="M130" s="320">
        <f t="shared" ref="M130" si="104">(K130+L130)/F130</f>
        <v>-6.1510638297872337E-2</v>
      </c>
      <c r="N130" s="310" t="s">
        <v>557</v>
      </c>
      <c r="O130" s="321">
        <v>45448</v>
      </c>
      <c r="P130" s="313"/>
      <c r="Q130" s="244"/>
      <c r="R130" s="54" t="s">
        <v>853</v>
      </c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  <c r="AE130" s="54"/>
      <c r="AF130" s="37"/>
    </row>
    <row r="131" spans="1:32" ht="12.75" customHeight="1">
      <c r="A131" s="183">
        <v>3</v>
      </c>
      <c r="B131" s="184">
        <v>45436</v>
      </c>
      <c r="C131" s="227"/>
      <c r="D131" s="227" t="s">
        <v>148</v>
      </c>
      <c r="E131" s="183" t="s">
        <v>545</v>
      </c>
      <c r="F131" s="183" t="s">
        <v>933</v>
      </c>
      <c r="G131" s="183">
        <v>290</v>
      </c>
      <c r="H131" s="183"/>
      <c r="I131" s="183" t="s">
        <v>895</v>
      </c>
      <c r="J131" s="183" t="s">
        <v>546</v>
      </c>
      <c r="K131" s="183"/>
      <c r="L131" s="245"/>
      <c r="M131" s="246"/>
      <c r="N131" s="183"/>
      <c r="O131" s="231"/>
      <c r="P131" s="186">
        <f>VLOOKUP(D131,'MidCap Intra'!$B$11:$C$571,2,0)</f>
        <v>339.85</v>
      </c>
      <c r="Q131" s="244"/>
      <c r="R131" s="54" t="s">
        <v>853</v>
      </c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  <c r="AE131" s="54"/>
      <c r="AF131" s="37"/>
    </row>
    <row r="132" spans="1:32" ht="12.75" customHeight="1">
      <c r="A132" s="183"/>
      <c r="B132" s="184"/>
      <c r="C132" s="227"/>
      <c r="D132" s="227"/>
      <c r="E132" s="183"/>
      <c r="F132" s="183"/>
      <c r="G132" s="183"/>
      <c r="H132" s="183"/>
      <c r="I132" s="183"/>
      <c r="J132" s="183"/>
      <c r="K132" s="183"/>
      <c r="L132" s="245"/>
      <c r="M132" s="246"/>
      <c r="N132" s="183"/>
      <c r="O132" s="231"/>
      <c r="P132" s="186"/>
      <c r="Q132" s="244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  <c r="AE132" s="54"/>
      <c r="AF132" s="37"/>
    </row>
    <row r="133" spans="1:32" ht="12.75" customHeight="1">
      <c r="A133" s="183"/>
      <c r="B133" s="184"/>
      <c r="C133" s="227"/>
      <c r="D133" s="227"/>
      <c r="E133" s="183"/>
      <c r="F133" s="183"/>
      <c r="G133" s="183"/>
      <c r="H133" s="183"/>
      <c r="I133" s="183"/>
      <c r="J133" s="183"/>
      <c r="K133" s="183"/>
      <c r="L133" s="245"/>
      <c r="M133" s="246"/>
      <c r="N133" s="183"/>
      <c r="O133" s="231"/>
      <c r="P133" s="184"/>
      <c r="Q133" s="244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  <c r="AE133" s="54"/>
      <c r="AF133" s="37"/>
    </row>
    <row r="134" spans="1:32" ht="12.75" customHeight="1">
      <c r="A134" s="103" t="s">
        <v>548</v>
      </c>
      <c r="B134" s="103"/>
      <c r="C134" s="103"/>
      <c r="D134" s="54"/>
      <c r="E134" s="37"/>
      <c r="F134" s="108" t="s">
        <v>550</v>
      </c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  <c r="AE134" s="54"/>
      <c r="AF134" s="37"/>
    </row>
    <row r="135" spans="1:32" ht="12.75" customHeight="1">
      <c r="A135" s="107" t="s">
        <v>549</v>
      </c>
      <c r="B135" s="103"/>
      <c r="C135" s="103"/>
      <c r="D135" s="54"/>
      <c r="E135" s="37"/>
      <c r="F135" s="108" t="s">
        <v>553</v>
      </c>
      <c r="G135" s="54"/>
      <c r="H135" s="54" t="s">
        <v>570</v>
      </c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  <c r="AE135" s="54"/>
      <c r="AF135" s="37"/>
    </row>
    <row r="136" spans="1:32" ht="12.75" customHeight="1">
      <c r="A136" s="54"/>
      <c r="B136" s="54"/>
      <c r="C136" s="103"/>
      <c r="D136" s="54"/>
      <c r="E136" s="37"/>
      <c r="F136" s="108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  <c r="AE136" s="54"/>
      <c r="AF136" s="37"/>
    </row>
    <row r="137" spans="1:32" ht="12.75" customHeight="1">
      <c r="A137" s="54"/>
      <c r="B137" s="54"/>
      <c r="C137" s="103"/>
      <c r="D137" s="54"/>
      <c r="E137" s="37"/>
      <c r="F137" s="108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2" ht="12.75" customHeight="1">
      <c r="A138" s="54"/>
      <c r="B138" s="54"/>
      <c r="C138" s="103"/>
      <c r="D138" s="54"/>
      <c r="E138" s="37"/>
      <c r="F138" s="108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2" ht="12.75" customHeight="1">
      <c r="A139" s="54"/>
      <c r="B139" s="54"/>
      <c r="C139" s="103"/>
      <c r="D139" s="54"/>
      <c r="E139" s="37"/>
      <c r="F139" s="108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2" ht="12.75" customHeight="1">
      <c r="A140" s="54"/>
      <c r="B140" s="54"/>
      <c r="C140" s="103"/>
      <c r="D140" s="54"/>
      <c r="E140" s="37"/>
      <c r="F140" s="108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2" ht="12.75" customHeight="1">
      <c r="A141" s="54"/>
      <c r="B141" s="54"/>
      <c r="C141" s="103"/>
      <c r="D141" s="54"/>
      <c r="E141" s="37"/>
      <c r="F141" s="108"/>
      <c r="G141" s="54"/>
      <c r="H141" s="37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2" ht="12.75" customHeight="1">
      <c r="A142" s="54"/>
      <c r="B142" s="54"/>
      <c r="C142" s="103"/>
      <c r="D142" s="54"/>
      <c r="E142" s="37"/>
      <c r="F142" s="108"/>
      <c r="G142" s="54"/>
      <c r="H142" s="37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2" ht="12.75" customHeight="1">
      <c r="A143" s="54"/>
      <c r="B143" s="54"/>
      <c r="C143" s="97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2" ht="38.25" customHeight="1">
      <c r="A144" s="37"/>
      <c r="B144" s="127" t="s">
        <v>571</v>
      </c>
      <c r="C144" s="127"/>
      <c r="D144" s="54"/>
      <c r="E144" s="127"/>
      <c r="F144" s="6"/>
      <c r="G144" s="6"/>
      <c r="H144" s="111"/>
      <c r="I144" s="6"/>
      <c r="J144" s="111"/>
      <c r="K144" s="112"/>
      <c r="L144" s="6"/>
      <c r="M144" s="6"/>
      <c r="N144" s="1"/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92" t="s">
        <v>16</v>
      </c>
      <c r="B145" s="93" t="s">
        <v>521</v>
      </c>
      <c r="C145" s="93"/>
      <c r="D145" s="94" t="s">
        <v>532</v>
      </c>
      <c r="E145" s="93" t="s">
        <v>533</v>
      </c>
      <c r="F145" s="93" t="s">
        <v>534</v>
      </c>
      <c r="G145" s="93" t="s">
        <v>572</v>
      </c>
      <c r="H145" s="93" t="s">
        <v>573</v>
      </c>
      <c r="I145" s="93" t="s">
        <v>537</v>
      </c>
      <c r="J145" s="128" t="s">
        <v>538</v>
      </c>
      <c r="K145" s="93" t="s">
        <v>539</v>
      </c>
      <c r="L145" s="93" t="s">
        <v>574</v>
      </c>
      <c r="M145" s="93" t="s">
        <v>542</v>
      </c>
      <c r="N145" s="94" t="s">
        <v>543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1</v>
      </c>
      <c r="B146" s="130">
        <v>41579</v>
      </c>
      <c r="C146" s="130"/>
      <c r="D146" s="131" t="s">
        <v>575</v>
      </c>
      <c r="E146" s="132" t="s">
        <v>545</v>
      </c>
      <c r="F146" s="133">
        <v>82</v>
      </c>
      <c r="G146" s="132" t="s">
        <v>576</v>
      </c>
      <c r="H146" s="132">
        <v>100</v>
      </c>
      <c r="I146" s="134">
        <v>100</v>
      </c>
      <c r="J146" s="135" t="s">
        <v>577</v>
      </c>
      <c r="K146" s="136">
        <f t="shared" ref="K146:K177" si="105">H146-F146</f>
        <v>18</v>
      </c>
      <c r="L146" s="137">
        <f t="shared" ref="L146:L177" si="106">K146/F146</f>
        <v>0.21951219512195122</v>
      </c>
      <c r="M146" s="132" t="s">
        <v>547</v>
      </c>
      <c r="N146" s="138">
        <v>42657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2</v>
      </c>
      <c r="B147" s="130">
        <v>41794</v>
      </c>
      <c r="C147" s="130"/>
      <c r="D147" s="131" t="s">
        <v>578</v>
      </c>
      <c r="E147" s="132" t="s">
        <v>556</v>
      </c>
      <c r="F147" s="133">
        <v>257</v>
      </c>
      <c r="G147" s="132" t="s">
        <v>576</v>
      </c>
      <c r="H147" s="132">
        <v>300</v>
      </c>
      <c r="I147" s="134">
        <v>300</v>
      </c>
      <c r="J147" s="135" t="s">
        <v>577</v>
      </c>
      <c r="K147" s="136">
        <f t="shared" si="105"/>
        <v>43</v>
      </c>
      <c r="L147" s="137">
        <f t="shared" si="106"/>
        <v>0.16731517509727625</v>
      </c>
      <c r="M147" s="132" t="s">
        <v>547</v>
      </c>
      <c r="N147" s="138">
        <v>41822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3</v>
      </c>
      <c r="B148" s="130">
        <v>41828</v>
      </c>
      <c r="C148" s="130"/>
      <c r="D148" s="131" t="s">
        <v>579</v>
      </c>
      <c r="E148" s="132" t="s">
        <v>556</v>
      </c>
      <c r="F148" s="133">
        <v>393</v>
      </c>
      <c r="G148" s="132" t="s">
        <v>576</v>
      </c>
      <c r="H148" s="132">
        <v>468</v>
      </c>
      <c r="I148" s="134">
        <v>468</v>
      </c>
      <c r="J148" s="135" t="s">
        <v>577</v>
      </c>
      <c r="K148" s="136">
        <f t="shared" si="105"/>
        <v>75</v>
      </c>
      <c r="L148" s="137">
        <f t="shared" si="106"/>
        <v>0.19083969465648856</v>
      </c>
      <c r="M148" s="132" t="s">
        <v>547</v>
      </c>
      <c r="N148" s="138">
        <v>41863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4</v>
      </c>
      <c r="B149" s="130">
        <v>41857</v>
      </c>
      <c r="C149" s="130"/>
      <c r="D149" s="131" t="s">
        <v>580</v>
      </c>
      <c r="E149" s="132" t="s">
        <v>556</v>
      </c>
      <c r="F149" s="133">
        <v>205</v>
      </c>
      <c r="G149" s="132" t="s">
        <v>576</v>
      </c>
      <c r="H149" s="132">
        <v>275</v>
      </c>
      <c r="I149" s="134">
        <v>250</v>
      </c>
      <c r="J149" s="135" t="s">
        <v>577</v>
      </c>
      <c r="K149" s="136">
        <f t="shared" si="105"/>
        <v>70</v>
      </c>
      <c r="L149" s="137">
        <f t="shared" si="106"/>
        <v>0.34146341463414637</v>
      </c>
      <c r="M149" s="132" t="s">
        <v>547</v>
      </c>
      <c r="N149" s="138">
        <v>41962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5</v>
      </c>
      <c r="B150" s="130">
        <v>41886</v>
      </c>
      <c r="C150" s="130"/>
      <c r="D150" s="131" t="s">
        <v>581</v>
      </c>
      <c r="E150" s="132" t="s">
        <v>556</v>
      </c>
      <c r="F150" s="133">
        <v>162</v>
      </c>
      <c r="G150" s="132" t="s">
        <v>576</v>
      </c>
      <c r="H150" s="132">
        <v>190</v>
      </c>
      <c r="I150" s="134">
        <v>190</v>
      </c>
      <c r="J150" s="135" t="s">
        <v>577</v>
      </c>
      <c r="K150" s="136">
        <f t="shared" si="105"/>
        <v>28</v>
      </c>
      <c r="L150" s="137">
        <f t="shared" si="106"/>
        <v>0.1728395061728395</v>
      </c>
      <c r="M150" s="132" t="s">
        <v>547</v>
      </c>
      <c r="N150" s="138">
        <v>42006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6</v>
      </c>
      <c r="B151" s="130">
        <v>41886</v>
      </c>
      <c r="C151" s="130"/>
      <c r="D151" s="131" t="s">
        <v>582</v>
      </c>
      <c r="E151" s="132" t="s">
        <v>556</v>
      </c>
      <c r="F151" s="133">
        <v>75</v>
      </c>
      <c r="G151" s="132" t="s">
        <v>576</v>
      </c>
      <c r="H151" s="132">
        <v>91.5</v>
      </c>
      <c r="I151" s="134" t="s">
        <v>569</v>
      </c>
      <c r="J151" s="135" t="s">
        <v>583</v>
      </c>
      <c r="K151" s="136">
        <f t="shared" si="105"/>
        <v>16.5</v>
      </c>
      <c r="L151" s="137">
        <f t="shared" si="106"/>
        <v>0.22</v>
      </c>
      <c r="M151" s="132" t="s">
        <v>547</v>
      </c>
      <c r="N151" s="138">
        <v>41954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7</v>
      </c>
      <c r="B152" s="130">
        <v>41913</v>
      </c>
      <c r="C152" s="130"/>
      <c r="D152" s="131" t="s">
        <v>584</v>
      </c>
      <c r="E152" s="132" t="s">
        <v>556</v>
      </c>
      <c r="F152" s="133">
        <v>850</v>
      </c>
      <c r="G152" s="132" t="s">
        <v>576</v>
      </c>
      <c r="H152" s="132">
        <v>982.5</v>
      </c>
      <c r="I152" s="134">
        <v>1050</v>
      </c>
      <c r="J152" s="135" t="s">
        <v>585</v>
      </c>
      <c r="K152" s="136">
        <f t="shared" si="105"/>
        <v>132.5</v>
      </c>
      <c r="L152" s="137">
        <f t="shared" si="106"/>
        <v>0.15588235294117647</v>
      </c>
      <c r="M152" s="132" t="s">
        <v>547</v>
      </c>
      <c r="N152" s="138">
        <v>42039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8</v>
      </c>
      <c r="B153" s="130">
        <v>41913</v>
      </c>
      <c r="C153" s="130"/>
      <c r="D153" s="131" t="s">
        <v>586</v>
      </c>
      <c r="E153" s="132" t="s">
        <v>556</v>
      </c>
      <c r="F153" s="133">
        <v>475</v>
      </c>
      <c r="G153" s="132" t="s">
        <v>576</v>
      </c>
      <c r="H153" s="132">
        <v>515</v>
      </c>
      <c r="I153" s="134">
        <v>600</v>
      </c>
      <c r="J153" s="135" t="s">
        <v>587</v>
      </c>
      <c r="K153" s="136">
        <f t="shared" si="105"/>
        <v>40</v>
      </c>
      <c r="L153" s="137">
        <f t="shared" si="106"/>
        <v>8.4210526315789472E-2</v>
      </c>
      <c r="M153" s="132" t="s">
        <v>547</v>
      </c>
      <c r="N153" s="138">
        <v>41939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9</v>
      </c>
      <c r="B154" s="130">
        <v>41913</v>
      </c>
      <c r="C154" s="130"/>
      <c r="D154" s="131" t="s">
        <v>588</v>
      </c>
      <c r="E154" s="132" t="s">
        <v>556</v>
      </c>
      <c r="F154" s="133">
        <v>86</v>
      </c>
      <c r="G154" s="132" t="s">
        <v>576</v>
      </c>
      <c r="H154" s="132">
        <v>99</v>
      </c>
      <c r="I154" s="134">
        <v>140</v>
      </c>
      <c r="J154" s="135" t="s">
        <v>589</v>
      </c>
      <c r="K154" s="136">
        <f t="shared" si="105"/>
        <v>13</v>
      </c>
      <c r="L154" s="137">
        <f t="shared" si="106"/>
        <v>0.15116279069767441</v>
      </c>
      <c r="M154" s="132" t="s">
        <v>547</v>
      </c>
      <c r="N154" s="138">
        <v>41939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10</v>
      </c>
      <c r="B155" s="130">
        <v>41926</v>
      </c>
      <c r="C155" s="130"/>
      <c r="D155" s="131" t="s">
        <v>590</v>
      </c>
      <c r="E155" s="132" t="s">
        <v>556</v>
      </c>
      <c r="F155" s="133">
        <v>496.6</v>
      </c>
      <c r="G155" s="132" t="s">
        <v>576</v>
      </c>
      <c r="H155" s="132">
        <v>621</v>
      </c>
      <c r="I155" s="134">
        <v>580</v>
      </c>
      <c r="J155" s="135" t="s">
        <v>577</v>
      </c>
      <c r="K155" s="136">
        <f t="shared" si="105"/>
        <v>124.39999999999998</v>
      </c>
      <c r="L155" s="137">
        <f t="shared" si="106"/>
        <v>0.25050342327829234</v>
      </c>
      <c r="M155" s="132" t="s">
        <v>547</v>
      </c>
      <c r="N155" s="138">
        <v>42605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11</v>
      </c>
      <c r="B156" s="130">
        <v>41926</v>
      </c>
      <c r="C156" s="130"/>
      <c r="D156" s="131" t="s">
        <v>591</v>
      </c>
      <c r="E156" s="132" t="s">
        <v>556</v>
      </c>
      <c r="F156" s="133">
        <v>2481.9</v>
      </c>
      <c r="G156" s="132" t="s">
        <v>576</v>
      </c>
      <c r="H156" s="132">
        <v>2840</v>
      </c>
      <c r="I156" s="134">
        <v>2870</v>
      </c>
      <c r="J156" s="135" t="s">
        <v>592</v>
      </c>
      <c r="K156" s="136">
        <f t="shared" si="105"/>
        <v>358.09999999999991</v>
      </c>
      <c r="L156" s="137">
        <f t="shared" si="106"/>
        <v>0.14428462065353154</v>
      </c>
      <c r="M156" s="132" t="s">
        <v>547</v>
      </c>
      <c r="N156" s="138">
        <v>42017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12</v>
      </c>
      <c r="B157" s="130">
        <v>41928</v>
      </c>
      <c r="C157" s="130"/>
      <c r="D157" s="131" t="s">
        <v>593</v>
      </c>
      <c r="E157" s="132" t="s">
        <v>556</v>
      </c>
      <c r="F157" s="133">
        <v>84.5</v>
      </c>
      <c r="G157" s="132" t="s">
        <v>576</v>
      </c>
      <c r="H157" s="132">
        <v>93</v>
      </c>
      <c r="I157" s="134">
        <v>110</v>
      </c>
      <c r="J157" s="135" t="s">
        <v>594</v>
      </c>
      <c r="K157" s="136">
        <f t="shared" si="105"/>
        <v>8.5</v>
      </c>
      <c r="L157" s="137">
        <f t="shared" si="106"/>
        <v>0.10059171597633136</v>
      </c>
      <c r="M157" s="132" t="s">
        <v>547</v>
      </c>
      <c r="N157" s="138">
        <v>41939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13</v>
      </c>
      <c r="B158" s="130">
        <v>41928</v>
      </c>
      <c r="C158" s="130"/>
      <c r="D158" s="131" t="s">
        <v>595</v>
      </c>
      <c r="E158" s="132" t="s">
        <v>556</v>
      </c>
      <c r="F158" s="133">
        <v>401</v>
      </c>
      <c r="G158" s="132" t="s">
        <v>576</v>
      </c>
      <c r="H158" s="132">
        <v>428</v>
      </c>
      <c r="I158" s="134">
        <v>450</v>
      </c>
      <c r="J158" s="135" t="s">
        <v>596</v>
      </c>
      <c r="K158" s="136">
        <f t="shared" si="105"/>
        <v>27</v>
      </c>
      <c r="L158" s="137">
        <f t="shared" si="106"/>
        <v>6.7331670822942641E-2</v>
      </c>
      <c r="M158" s="132" t="s">
        <v>547</v>
      </c>
      <c r="N158" s="138">
        <v>42020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14</v>
      </c>
      <c r="B159" s="130">
        <v>41928</v>
      </c>
      <c r="C159" s="130"/>
      <c r="D159" s="131" t="s">
        <v>597</v>
      </c>
      <c r="E159" s="132" t="s">
        <v>556</v>
      </c>
      <c r="F159" s="133">
        <v>101</v>
      </c>
      <c r="G159" s="132" t="s">
        <v>576</v>
      </c>
      <c r="H159" s="132">
        <v>112</v>
      </c>
      <c r="I159" s="134">
        <v>120</v>
      </c>
      <c r="J159" s="135" t="s">
        <v>598</v>
      </c>
      <c r="K159" s="136">
        <f t="shared" si="105"/>
        <v>11</v>
      </c>
      <c r="L159" s="137">
        <f t="shared" si="106"/>
        <v>0.10891089108910891</v>
      </c>
      <c r="M159" s="132" t="s">
        <v>547</v>
      </c>
      <c r="N159" s="138">
        <v>41939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15</v>
      </c>
      <c r="B160" s="130">
        <v>41954</v>
      </c>
      <c r="C160" s="130"/>
      <c r="D160" s="131" t="s">
        <v>599</v>
      </c>
      <c r="E160" s="132" t="s">
        <v>556</v>
      </c>
      <c r="F160" s="133">
        <v>59</v>
      </c>
      <c r="G160" s="132" t="s">
        <v>576</v>
      </c>
      <c r="H160" s="132">
        <v>76</v>
      </c>
      <c r="I160" s="134">
        <v>76</v>
      </c>
      <c r="J160" s="135" t="s">
        <v>577</v>
      </c>
      <c r="K160" s="136">
        <f t="shared" si="105"/>
        <v>17</v>
      </c>
      <c r="L160" s="137">
        <f t="shared" si="106"/>
        <v>0.28813559322033899</v>
      </c>
      <c r="M160" s="132" t="s">
        <v>547</v>
      </c>
      <c r="N160" s="138">
        <v>43032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16</v>
      </c>
      <c r="B161" s="130">
        <v>41954</v>
      </c>
      <c r="C161" s="130"/>
      <c r="D161" s="131" t="s">
        <v>588</v>
      </c>
      <c r="E161" s="132" t="s">
        <v>556</v>
      </c>
      <c r="F161" s="133">
        <v>99</v>
      </c>
      <c r="G161" s="132" t="s">
        <v>576</v>
      </c>
      <c r="H161" s="132">
        <v>120</v>
      </c>
      <c r="I161" s="134">
        <v>120</v>
      </c>
      <c r="J161" s="135" t="s">
        <v>565</v>
      </c>
      <c r="K161" s="136">
        <f t="shared" si="105"/>
        <v>21</v>
      </c>
      <c r="L161" s="137">
        <f t="shared" si="106"/>
        <v>0.21212121212121213</v>
      </c>
      <c r="M161" s="132" t="s">
        <v>547</v>
      </c>
      <c r="N161" s="138">
        <v>41960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17</v>
      </c>
      <c r="B162" s="130">
        <v>41956</v>
      </c>
      <c r="C162" s="130"/>
      <c r="D162" s="131" t="s">
        <v>600</v>
      </c>
      <c r="E162" s="132" t="s">
        <v>556</v>
      </c>
      <c r="F162" s="133">
        <v>22</v>
      </c>
      <c r="G162" s="132" t="s">
        <v>576</v>
      </c>
      <c r="H162" s="132">
        <v>33.549999999999997</v>
      </c>
      <c r="I162" s="134">
        <v>32</v>
      </c>
      <c r="J162" s="135" t="s">
        <v>601</v>
      </c>
      <c r="K162" s="136">
        <f t="shared" si="105"/>
        <v>11.549999999999997</v>
      </c>
      <c r="L162" s="137">
        <f t="shared" si="106"/>
        <v>0.52499999999999991</v>
      </c>
      <c r="M162" s="132" t="s">
        <v>547</v>
      </c>
      <c r="N162" s="138">
        <v>42188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18</v>
      </c>
      <c r="B163" s="130">
        <v>41976</v>
      </c>
      <c r="C163" s="130"/>
      <c r="D163" s="131" t="s">
        <v>602</v>
      </c>
      <c r="E163" s="132" t="s">
        <v>556</v>
      </c>
      <c r="F163" s="133">
        <v>440</v>
      </c>
      <c r="G163" s="132" t="s">
        <v>576</v>
      </c>
      <c r="H163" s="132">
        <v>520</v>
      </c>
      <c r="I163" s="134">
        <v>520</v>
      </c>
      <c r="J163" s="135" t="s">
        <v>603</v>
      </c>
      <c r="K163" s="136">
        <f t="shared" si="105"/>
        <v>80</v>
      </c>
      <c r="L163" s="137">
        <f t="shared" si="106"/>
        <v>0.18181818181818182</v>
      </c>
      <c r="M163" s="132" t="s">
        <v>547</v>
      </c>
      <c r="N163" s="138">
        <v>42208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19</v>
      </c>
      <c r="B164" s="130">
        <v>41976</v>
      </c>
      <c r="C164" s="130"/>
      <c r="D164" s="131" t="s">
        <v>604</v>
      </c>
      <c r="E164" s="132" t="s">
        <v>556</v>
      </c>
      <c r="F164" s="133">
        <v>360</v>
      </c>
      <c r="G164" s="132" t="s">
        <v>576</v>
      </c>
      <c r="H164" s="132">
        <v>427</v>
      </c>
      <c r="I164" s="134">
        <v>425</v>
      </c>
      <c r="J164" s="135" t="s">
        <v>605</v>
      </c>
      <c r="K164" s="136">
        <f t="shared" si="105"/>
        <v>67</v>
      </c>
      <c r="L164" s="137">
        <f t="shared" si="106"/>
        <v>0.18611111111111112</v>
      </c>
      <c r="M164" s="132" t="s">
        <v>547</v>
      </c>
      <c r="N164" s="138">
        <v>42058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20</v>
      </c>
      <c r="B165" s="130">
        <v>42012</v>
      </c>
      <c r="C165" s="130"/>
      <c r="D165" s="131" t="s">
        <v>606</v>
      </c>
      <c r="E165" s="132" t="s">
        <v>556</v>
      </c>
      <c r="F165" s="133">
        <v>360</v>
      </c>
      <c r="G165" s="132" t="s">
        <v>576</v>
      </c>
      <c r="H165" s="132">
        <v>455</v>
      </c>
      <c r="I165" s="134">
        <v>420</v>
      </c>
      <c r="J165" s="135" t="s">
        <v>607</v>
      </c>
      <c r="K165" s="136">
        <f t="shared" si="105"/>
        <v>95</v>
      </c>
      <c r="L165" s="137">
        <f t="shared" si="106"/>
        <v>0.2638888888888889</v>
      </c>
      <c r="M165" s="132" t="s">
        <v>547</v>
      </c>
      <c r="N165" s="138">
        <v>42024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21</v>
      </c>
      <c r="B166" s="130">
        <v>42012</v>
      </c>
      <c r="C166" s="130"/>
      <c r="D166" s="131" t="s">
        <v>608</v>
      </c>
      <c r="E166" s="132" t="s">
        <v>556</v>
      </c>
      <c r="F166" s="133">
        <v>130</v>
      </c>
      <c r="G166" s="132"/>
      <c r="H166" s="132">
        <v>175.5</v>
      </c>
      <c r="I166" s="134">
        <v>165</v>
      </c>
      <c r="J166" s="135" t="s">
        <v>609</v>
      </c>
      <c r="K166" s="136">
        <f t="shared" si="105"/>
        <v>45.5</v>
      </c>
      <c r="L166" s="137">
        <f t="shared" si="106"/>
        <v>0.35</v>
      </c>
      <c r="M166" s="132" t="s">
        <v>547</v>
      </c>
      <c r="N166" s="138">
        <v>43088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22</v>
      </c>
      <c r="B167" s="130">
        <v>42040</v>
      </c>
      <c r="C167" s="130"/>
      <c r="D167" s="131" t="s">
        <v>387</v>
      </c>
      <c r="E167" s="132" t="s">
        <v>545</v>
      </c>
      <c r="F167" s="133">
        <v>98</v>
      </c>
      <c r="G167" s="132"/>
      <c r="H167" s="132">
        <v>120</v>
      </c>
      <c r="I167" s="134">
        <v>120</v>
      </c>
      <c r="J167" s="135" t="s">
        <v>577</v>
      </c>
      <c r="K167" s="136">
        <f t="shared" si="105"/>
        <v>22</v>
      </c>
      <c r="L167" s="137">
        <f t="shared" si="106"/>
        <v>0.22448979591836735</v>
      </c>
      <c r="M167" s="132" t="s">
        <v>547</v>
      </c>
      <c r="N167" s="138">
        <v>42753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23</v>
      </c>
      <c r="B168" s="130">
        <v>42040</v>
      </c>
      <c r="C168" s="130"/>
      <c r="D168" s="131" t="s">
        <v>610</v>
      </c>
      <c r="E168" s="132" t="s">
        <v>545</v>
      </c>
      <c r="F168" s="133">
        <v>196</v>
      </c>
      <c r="G168" s="132"/>
      <c r="H168" s="132">
        <v>262</v>
      </c>
      <c r="I168" s="134">
        <v>255</v>
      </c>
      <c r="J168" s="135" t="s">
        <v>577</v>
      </c>
      <c r="K168" s="136">
        <f t="shared" si="105"/>
        <v>66</v>
      </c>
      <c r="L168" s="137">
        <f t="shared" si="106"/>
        <v>0.33673469387755101</v>
      </c>
      <c r="M168" s="132" t="s">
        <v>547</v>
      </c>
      <c r="N168" s="138">
        <v>42599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9">
        <v>24</v>
      </c>
      <c r="B169" s="140">
        <v>42067</v>
      </c>
      <c r="C169" s="140"/>
      <c r="D169" s="141" t="s">
        <v>386</v>
      </c>
      <c r="E169" s="142" t="s">
        <v>545</v>
      </c>
      <c r="F169" s="143">
        <v>235</v>
      </c>
      <c r="G169" s="143"/>
      <c r="H169" s="144">
        <v>77</v>
      </c>
      <c r="I169" s="144" t="s">
        <v>611</v>
      </c>
      <c r="J169" s="145" t="s">
        <v>612</v>
      </c>
      <c r="K169" s="146">
        <f t="shared" si="105"/>
        <v>-158</v>
      </c>
      <c r="L169" s="147">
        <f t="shared" si="106"/>
        <v>-0.67234042553191486</v>
      </c>
      <c r="M169" s="143" t="s">
        <v>557</v>
      </c>
      <c r="N169" s="140">
        <v>43522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25</v>
      </c>
      <c r="B170" s="130">
        <v>42067</v>
      </c>
      <c r="C170" s="130"/>
      <c r="D170" s="131" t="s">
        <v>613</v>
      </c>
      <c r="E170" s="132" t="s">
        <v>545</v>
      </c>
      <c r="F170" s="133">
        <v>185</v>
      </c>
      <c r="G170" s="132"/>
      <c r="H170" s="132">
        <v>224</v>
      </c>
      <c r="I170" s="134" t="s">
        <v>614</v>
      </c>
      <c r="J170" s="135" t="s">
        <v>577</v>
      </c>
      <c r="K170" s="136">
        <f t="shared" si="105"/>
        <v>39</v>
      </c>
      <c r="L170" s="137">
        <f t="shared" si="106"/>
        <v>0.21081081081081082</v>
      </c>
      <c r="M170" s="132" t="s">
        <v>547</v>
      </c>
      <c r="N170" s="138">
        <v>42647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39">
        <v>26</v>
      </c>
      <c r="B171" s="140">
        <v>42090</v>
      </c>
      <c r="C171" s="140"/>
      <c r="D171" s="148" t="s">
        <v>615</v>
      </c>
      <c r="E171" s="143" t="s">
        <v>545</v>
      </c>
      <c r="F171" s="143">
        <v>49.5</v>
      </c>
      <c r="G171" s="144"/>
      <c r="H171" s="144">
        <v>15.85</v>
      </c>
      <c r="I171" s="144">
        <v>67</v>
      </c>
      <c r="J171" s="145" t="s">
        <v>616</v>
      </c>
      <c r="K171" s="144">
        <f t="shared" si="105"/>
        <v>-33.65</v>
      </c>
      <c r="L171" s="149">
        <f t="shared" si="106"/>
        <v>-0.67979797979797973</v>
      </c>
      <c r="M171" s="143" t="s">
        <v>557</v>
      </c>
      <c r="N171" s="150">
        <v>43627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27</v>
      </c>
      <c r="B172" s="130">
        <v>42093</v>
      </c>
      <c r="C172" s="130"/>
      <c r="D172" s="131" t="s">
        <v>617</v>
      </c>
      <c r="E172" s="132" t="s">
        <v>545</v>
      </c>
      <c r="F172" s="133">
        <v>183.5</v>
      </c>
      <c r="G172" s="132"/>
      <c r="H172" s="132">
        <v>219</v>
      </c>
      <c r="I172" s="134">
        <v>218</v>
      </c>
      <c r="J172" s="135" t="s">
        <v>618</v>
      </c>
      <c r="K172" s="136">
        <f t="shared" si="105"/>
        <v>35.5</v>
      </c>
      <c r="L172" s="137">
        <f t="shared" si="106"/>
        <v>0.19346049046321526</v>
      </c>
      <c r="M172" s="132" t="s">
        <v>547</v>
      </c>
      <c r="N172" s="138">
        <v>42103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28</v>
      </c>
      <c r="B173" s="130">
        <v>42114</v>
      </c>
      <c r="C173" s="130"/>
      <c r="D173" s="131" t="s">
        <v>619</v>
      </c>
      <c r="E173" s="132" t="s">
        <v>545</v>
      </c>
      <c r="F173" s="133">
        <f>(227+237)/2</f>
        <v>232</v>
      </c>
      <c r="G173" s="132"/>
      <c r="H173" s="132">
        <v>298</v>
      </c>
      <c r="I173" s="134">
        <v>298</v>
      </c>
      <c r="J173" s="135" t="s">
        <v>577</v>
      </c>
      <c r="K173" s="136">
        <f t="shared" si="105"/>
        <v>66</v>
      </c>
      <c r="L173" s="137">
        <f t="shared" si="106"/>
        <v>0.28448275862068967</v>
      </c>
      <c r="M173" s="132" t="s">
        <v>547</v>
      </c>
      <c r="N173" s="138">
        <v>42823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29</v>
      </c>
      <c r="B174" s="130">
        <v>42128</v>
      </c>
      <c r="C174" s="130"/>
      <c r="D174" s="131" t="s">
        <v>620</v>
      </c>
      <c r="E174" s="132" t="s">
        <v>556</v>
      </c>
      <c r="F174" s="133">
        <v>385</v>
      </c>
      <c r="G174" s="132"/>
      <c r="H174" s="132">
        <f>212.5+331</f>
        <v>543.5</v>
      </c>
      <c r="I174" s="134">
        <v>510</v>
      </c>
      <c r="J174" s="135" t="s">
        <v>621</v>
      </c>
      <c r="K174" s="136">
        <f t="shared" si="105"/>
        <v>158.5</v>
      </c>
      <c r="L174" s="137">
        <f t="shared" si="106"/>
        <v>0.41168831168831171</v>
      </c>
      <c r="M174" s="132" t="s">
        <v>547</v>
      </c>
      <c r="N174" s="138">
        <v>42235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30</v>
      </c>
      <c r="B175" s="130">
        <v>42128</v>
      </c>
      <c r="C175" s="130"/>
      <c r="D175" s="131" t="s">
        <v>622</v>
      </c>
      <c r="E175" s="132" t="s">
        <v>556</v>
      </c>
      <c r="F175" s="133">
        <v>115.5</v>
      </c>
      <c r="G175" s="132"/>
      <c r="H175" s="132">
        <v>146</v>
      </c>
      <c r="I175" s="134">
        <v>142</v>
      </c>
      <c r="J175" s="135" t="s">
        <v>623</v>
      </c>
      <c r="K175" s="136">
        <f t="shared" si="105"/>
        <v>30.5</v>
      </c>
      <c r="L175" s="137">
        <f t="shared" si="106"/>
        <v>0.26406926406926406</v>
      </c>
      <c r="M175" s="132" t="s">
        <v>547</v>
      </c>
      <c r="N175" s="138">
        <v>42202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31</v>
      </c>
      <c r="B176" s="130">
        <v>42151</v>
      </c>
      <c r="C176" s="130"/>
      <c r="D176" s="131" t="s">
        <v>501</v>
      </c>
      <c r="E176" s="132" t="s">
        <v>556</v>
      </c>
      <c r="F176" s="133">
        <v>237.5</v>
      </c>
      <c r="G176" s="132"/>
      <c r="H176" s="132">
        <v>279.5</v>
      </c>
      <c r="I176" s="134">
        <v>278</v>
      </c>
      <c r="J176" s="135" t="s">
        <v>577</v>
      </c>
      <c r="K176" s="136">
        <f t="shared" si="105"/>
        <v>42</v>
      </c>
      <c r="L176" s="137">
        <f t="shared" si="106"/>
        <v>0.17684210526315788</v>
      </c>
      <c r="M176" s="132" t="s">
        <v>547</v>
      </c>
      <c r="N176" s="138">
        <v>42222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32</v>
      </c>
      <c r="B177" s="130">
        <v>42174</v>
      </c>
      <c r="C177" s="130"/>
      <c r="D177" s="131" t="s">
        <v>595</v>
      </c>
      <c r="E177" s="132" t="s">
        <v>545</v>
      </c>
      <c r="F177" s="133">
        <v>340</v>
      </c>
      <c r="G177" s="132"/>
      <c r="H177" s="132">
        <v>448</v>
      </c>
      <c r="I177" s="134">
        <v>448</v>
      </c>
      <c r="J177" s="135" t="s">
        <v>577</v>
      </c>
      <c r="K177" s="136">
        <f t="shared" si="105"/>
        <v>108</v>
      </c>
      <c r="L177" s="137">
        <f t="shared" si="106"/>
        <v>0.31764705882352939</v>
      </c>
      <c r="M177" s="132" t="s">
        <v>547</v>
      </c>
      <c r="N177" s="138">
        <v>43018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33</v>
      </c>
      <c r="B178" s="130">
        <v>42191</v>
      </c>
      <c r="C178" s="130"/>
      <c r="D178" s="131" t="s">
        <v>624</v>
      </c>
      <c r="E178" s="132" t="s">
        <v>545</v>
      </c>
      <c r="F178" s="133">
        <v>390</v>
      </c>
      <c r="G178" s="132"/>
      <c r="H178" s="132">
        <v>460</v>
      </c>
      <c r="I178" s="134">
        <v>460</v>
      </c>
      <c r="J178" s="135" t="s">
        <v>577</v>
      </c>
      <c r="K178" s="136">
        <f t="shared" ref="K178:K198" si="107">H178-F178</f>
        <v>70</v>
      </c>
      <c r="L178" s="137">
        <f t="shared" ref="L178:L198" si="108">K178/F178</f>
        <v>0.17948717948717949</v>
      </c>
      <c r="M178" s="132" t="s">
        <v>547</v>
      </c>
      <c r="N178" s="138">
        <v>42478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9">
        <v>34</v>
      </c>
      <c r="B179" s="140">
        <v>42195</v>
      </c>
      <c r="C179" s="140"/>
      <c r="D179" s="141" t="s">
        <v>625</v>
      </c>
      <c r="E179" s="142" t="s">
        <v>545</v>
      </c>
      <c r="F179" s="143">
        <v>122.5</v>
      </c>
      <c r="G179" s="143"/>
      <c r="H179" s="144">
        <v>61</v>
      </c>
      <c r="I179" s="144">
        <v>172</v>
      </c>
      <c r="J179" s="145" t="s">
        <v>626</v>
      </c>
      <c r="K179" s="146">
        <f t="shared" si="107"/>
        <v>-61.5</v>
      </c>
      <c r="L179" s="147">
        <f t="shared" si="108"/>
        <v>-0.50204081632653064</v>
      </c>
      <c r="M179" s="143" t="s">
        <v>557</v>
      </c>
      <c r="N179" s="140">
        <v>43333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35</v>
      </c>
      <c r="B180" s="130">
        <v>42219</v>
      </c>
      <c r="C180" s="130"/>
      <c r="D180" s="131" t="s">
        <v>627</v>
      </c>
      <c r="E180" s="132" t="s">
        <v>545</v>
      </c>
      <c r="F180" s="133">
        <v>297.5</v>
      </c>
      <c r="G180" s="132"/>
      <c r="H180" s="132">
        <v>350</v>
      </c>
      <c r="I180" s="134">
        <v>360</v>
      </c>
      <c r="J180" s="135" t="s">
        <v>628</v>
      </c>
      <c r="K180" s="136">
        <f t="shared" si="107"/>
        <v>52.5</v>
      </c>
      <c r="L180" s="137">
        <f t="shared" si="108"/>
        <v>0.17647058823529413</v>
      </c>
      <c r="M180" s="132" t="s">
        <v>547</v>
      </c>
      <c r="N180" s="138">
        <v>42232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36</v>
      </c>
      <c r="B181" s="130">
        <v>42219</v>
      </c>
      <c r="C181" s="130"/>
      <c r="D181" s="131" t="s">
        <v>629</v>
      </c>
      <c r="E181" s="132" t="s">
        <v>545</v>
      </c>
      <c r="F181" s="133">
        <v>115.5</v>
      </c>
      <c r="G181" s="132"/>
      <c r="H181" s="132">
        <v>149</v>
      </c>
      <c r="I181" s="134">
        <v>140</v>
      </c>
      <c r="J181" s="135" t="s">
        <v>630</v>
      </c>
      <c r="K181" s="136">
        <f t="shared" si="107"/>
        <v>33.5</v>
      </c>
      <c r="L181" s="137">
        <f t="shared" si="108"/>
        <v>0.29004329004329005</v>
      </c>
      <c r="M181" s="132" t="s">
        <v>547</v>
      </c>
      <c r="N181" s="138">
        <v>42740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37</v>
      </c>
      <c r="B182" s="130">
        <v>42251</v>
      </c>
      <c r="C182" s="130"/>
      <c r="D182" s="131" t="s">
        <v>501</v>
      </c>
      <c r="E182" s="132" t="s">
        <v>545</v>
      </c>
      <c r="F182" s="133">
        <v>226</v>
      </c>
      <c r="G182" s="132"/>
      <c r="H182" s="132">
        <v>292</v>
      </c>
      <c r="I182" s="134">
        <v>292</v>
      </c>
      <c r="J182" s="135" t="s">
        <v>631</v>
      </c>
      <c r="K182" s="136">
        <f t="shared" si="107"/>
        <v>66</v>
      </c>
      <c r="L182" s="137">
        <f t="shared" si="108"/>
        <v>0.29203539823008851</v>
      </c>
      <c r="M182" s="132" t="s">
        <v>547</v>
      </c>
      <c r="N182" s="138">
        <v>42286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38</v>
      </c>
      <c r="B183" s="130">
        <v>42254</v>
      </c>
      <c r="C183" s="130"/>
      <c r="D183" s="131" t="s">
        <v>619</v>
      </c>
      <c r="E183" s="132" t="s">
        <v>545</v>
      </c>
      <c r="F183" s="133">
        <v>232.5</v>
      </c>
      <c r="G183" s="132"/>
      <c r="H183" s="132">
        <v>312.5</v>
      </c>
      <c r="I183" s="134">
        <v>310</v>
      </c>
      <c r="J183" s="135" t="s">
        <v>577</v>
      </c>
      <c r="K183" s="136">
        <f t="shared" si="107"/>
        <v>80</v>
      </c>
      <c r="L183" s="137">
        <f t="shared" si="108"/>
        <v>0.34408602150537637</v>
      </c>
      <c r="M183" s="132" t="s">
        <v>547</v>
      </c>
      <c r="N183" s="138">
        <v>42823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39</v>
      </c>
      <c r="B184" s="130">
        <v>42268</v>
      </c>
      <c r="C184" s="130"/>
      <c r="D184" s="131" t="s">
        <v>632</v>
      </c>
      <c r="E184" s="132" t="s">
        <v>545</v>
      </c>
      <c r="F184" s="133">
        <v>196.5</v>
      </c>
      <c r="G184" s="132"/>
      <c r="H184" s="132">
        <v>238</v>
      </c>
      <c r="I184" s="134">
        <v>238</v>
      </c>
      <c r="J184" s="135" t="s">
        <v>631</v>
      </c>
      <c r="K184" s="136">
        <f t="shared" si="107"/>
        <v>41.5</v>
      </c>
      <c r="L184" s="137">
        <f t="shared" si="108"/>
        <v>0.21119592875318066</v>
      </c>
      <c r="M184" s="132" t="s">
        <v>547</v>
      </c>
      <c r="N184" s="138">
        <v>42291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40</v>
      </c>
      <c r="B185" s="130">
        <v>42271</v>
      </c>
      <c r="C185" s="130"/>
      <c r="D185" s="131" t="s">
        <v>575</v>
      </c>
      <c r="E185" s="132" t="s">
        <v>545</v>
      </c>
      <c r="F185" s="133">
        <v>65</v>
      </c>
      <c r="G185" s="132"/>
      <c r="H185" s="132">
        <v>82</v>
      </c>
      <c r="I185" s="134">
        <v>82</v>
      </c>
      <c r="J185" s="135" t="s">
        <v>631</v>
      </c>
      <c r="K185" s="136">
        <f t="shared" si="107"/>
        <v>17</v>
      </c>
      <c r="L185" s="137">
        <f t="shared" si="108"/>
        <v>0.26153846153846155</v>
      </c>
      <c r="M185" s="132" t="s">
        <v>547</v>
      </c>
      <c r="N185" s="138">
        <v>42578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41</v>
      </c>
      <c r="B186" s="130">
        <v>42291</v>
      </c>
      <c r="C186" s="130"/>
      <c r="D186" s="131" t="s">
        <v>633</v>
      </c>
      <c r="E186" s="132" t="s">
        <v>545</v>
      </c>
      <c r="F186" s="133">
        <v>144</v>
      </c>
      <c r="G186" s="132"/>
      <c r="H186" s="132">
        <v>182.5</v>
      </c>
      <c r="I186" s="134">
        <v>181</v>
      </c>
      <c r="J186" s="135" t="s">
        <v>631</v>
      </c>
      <c r="K186" s="136">
        <f t="shared" si="107"/>
        <v>38.5</v>
      </c>
      <c r="L186" s="137">
        <f t="shared" si="108"/>
        <v>0.2673611111111111</v>
      </c>
      <c r="M186" s="132" t="s">
        <v>547</v>
      </c>
      <c r="N186" s="138">
        <v>42817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42</v>
      </c>
      <c r="B187" s="130">
        <v>42291</v>
      </c>
      <c r="C187" s="130"/>
      <c r="D187" s="131" t="s">
        <v>634</v>
      </c>
      <c r="E187" s="132" t="s">
        <v>545</v>
      </c>
      <c r="F187" s="133">
        <v>264</v>
      </c>
      <c r="G187" s="132"/>
      <c r="H187" s="132">
        <v>311</v>
      </c>
      <c r="I187" s="134">
        <v>311</v>
      </c>
      <c r="J187" s="135" t="s">
        <v>631</v>
      </c>
      <c r="K187" s="136">
        <f t="shared" si="107"/>
        <v>47</v>
      </c>
      <c r="L187" s="137">
        <f t="shared" si="108"/>
        <v>0.17803030303030304</v>
      </c>
      <c r="M187" s="132" t="s">
        <v>547</v>
      </c>
      <c r="N187" s="138">
        <v>42604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43</v>
      </c>
      <c r="B188" s="130">
        <v>42318</v>
      </c>
      <c r="C188" s="130"/>
      <c r="D188" s="131" t="s">
        <v>635</v>
      </c>
      <c r="E188" s="132" t="s">
        <v>556</v>
      </c>
      <c r="F188" s="133">
        <v>549.5</v>
      </c>
      <c r="G188" s="132"/>
      <c r="H188" s="132">
        <v>630</v>
      </c>
      <c r="I188" s="134">
        <v>630</v>
      </c>
      <c r="J188" s="135" t="s">
        <v>631</v>
      </c>
      <c r="K188" s="136">
        <f t="shared" si="107"/>
        <v>80.5</v>
      </c>
      <c r="L188" s="137">
        <f t="shared" si="108"/>
        <v>0.1464968152866242</v>
      </c>
      <c r="M188" s="132" t="s">
        <v>547</v>
      </c>
      <c r="N188" s="138">
        <v>42419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44</v>
      </c>
      <c r="B189" s="130">
        <v>42342</v>
      </c>
      <c r="C189" s="130"/>
      <c r="D189" s="131" t="s">
        <v>636</v>
      </c>
      <c r="E189" s="132" t="s">
        <v>545</v>
      </c>
      <c r="F189" s="133">
        <v>1027.5</v>
      </c>
      <c r="G189" s="132"/>
      <c r="H189" s="132">
        <v>1315</v>
      </c>
      <c r="I189" s="134">
        <v>1250</v>
      </c>
      <c r="J189" s="135" t="s">
        <v>631</v>
      </c>
      <c r="K189" s="136">
        <f t="shared" si="107"/>
        <v>287.5</v>
      </c>
      <c r="L189" s="137">
        <f t="shared" si="108"/>
        <v>0.27980535279805352</v>
      </c>
      <c r="M189" s="132" t="s">
        <v>547</v>
      </c>
      <c r="N189" s="138">
        <v>43244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45</v>
      </c>
      <c r="B190" s="130">
        <v>42367</v>
      </c>
      <c r="C190" s="130"/>
      <c r="D190" s="131" t="s">
        <v>637</v>
      </c>
      <c r="E190" s="132" t="s">
        <v>545</v>
      </c>
      <c r="F190" s="133">
        <v>465</v>
      </c>
      <c r="G190" s="132"/>
      <c r="H190" s="132">
        <v>540</v>
      </c>
      <c r="I190" s="134">
        <v>540</v>
      </c>
      <c r="J190" s="135" t="s">
        <v>631</v>
      </c>
      <c r="K190" s="136">
        <f t="shared" si="107"/>
        <v>75</v>
      </c>
      <c r="L190" s="137">
        <f t="shared" si="108"/>
        <v>0.16129032258064516</v>
      </c>
      <c r="M190" s="132" t="s">
        <v>547</v>
      </c>
      <c r="N190" s="138">
        <v>42530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46</v>
      </c>
      <c r="B191" s="130">
        <v>42380</v>
      </c>
      <c r="C191" s="130"/>
      <c r="D191" s="131" t="s">
        <v>387</v>
      </c>
      <c r="E191" s="132" t="s">
        <v>556</v>
      </c>
      <c r="F191" s="133">
        <v>81</v>
      </c>
      <c r="G191" s="132"/>
      <c r="H191" s="132">
        <v>110</v>
      </c>
      <c r="I191" s="134">
        <v>110</v>
      </c>
      <c r="J191" s="135" t="s">
        <v>631</v>
      </c>
      <c r="K191" s="136">
        <f t="shared" si="107"/>
        <v>29</v>
      </c>
      <c r="L191" s="137">
        <f t="shared" si="108"/>
        <v>0.35802469135802467</v>
      </c>
      <c r="M191" s="132" t="s">
        <v>547</v>
      </c>
      <c r="N191" s="138">
        <v>42745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47</v>
      </c>
      <c r="B192" s="130">
        <v>42382</v>
      </c>
      <c r="C192" s="130"/>
      <c r="D192" s="131" t="s">
        <v>638</v>
      </c>
      <c r="E192" s="132" t="s">
        <v>556</v>
      </c>
      <c r="F192" s="133">
        <v>417.5</v>
      </c>
      <c r="G192" s="132"/>
      <c r="H192" s="132">
        <v>547</v>
      </c>
      <c r="I192" s="134">
        <v>535</v>
      </c>
      <c r="J192" s="135" t="s">
        <v>631</v>
      </c>
      <c r="K192" s="136">
        <f t="shared" si="107"/>
        <v>129.5</v>
      </c>
      <c r="L192" s="137">
        <f t="shared" si="108"/>
        <v>0.31017964071856285</v>
      </c>
      <c r="M192" s="132" t="s">
        <v>547</v>
      </c>
      <c r="N192" s="138">
        <v>42578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48</v>
      </c>
      <c r="B193" s="130">
        <v>42408</v>
      </c>
      <c r="C193" s="130"/>
      <c r="D193" s="131" t="s">
        <v>639</v>
      </c>
      <c r="E193" s="132" t="s">
        <v>545</v>
      </c>
      <c r="F193" s="133">
        <v>650</v>
      </c>
      <c r="G193" s="132"/>
      <c r="H193" s="132">
        <v>800</v>
      </c>
      <c r="I193" s="134">
        <v>800</v>
      </c>
      <c r="J193" s="135" t="s">
        <v>631</v>
      </c>
      <c r="K193" s="136">
        <f t="shared" si="107"/>
        <v>150</v>
      </c>
      <c r="L193" s="137">
        <f t="shared" si="108"/>
        <v>0.23076923076923078</v>
      </c>
      <c r="M193" s="132" t="s">
        <v>547</v>
      </c>
      <c r="N193" s="138">
        <v>43154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49</v>
      </c>
      <c r="B194" s="130">
        <v>42433</v>
      </c>
      <c r="C194" s="130"/>
      <c r="D194" s="131" t="s">
        <v>232</v>
      </c>
      <c r="E194" s="132" t="s">
        <v>545</v>
      </c>
      <c r="F194" s="133">
        <v>437.5</v>
      </c>
      <c r="G194" s="132"/>
      <c r="H194" s="132">
        <v>504.5</v>
      </c>
      <c r="I194" s="134">
        <v>522</v>
      </c>
      <c r="J194" s="135" t="s">
        <v>640</v>
      </c>
      <c r="K194" s="136">
        <f t="shared" si="107"/>
        <v>67</v>
      </c>
      <c r="L194" s="137">
        <f t="shared" si="108"/>
        <v>0.15314285714285714</v>
      </c>
      <c r="M194" s="132" t="s">
        <v>547</v>
      </c>
      <c r="N194" s="138">
        <v>42480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50</v>
      </c>
      <c r="B195" s="130">
        <v>42438</v>
      </c>
      <c r="C195" s="130"/>
      <c r="D195" s="131" t="s">
        <v>641</v>
      </c>
      <c r="E195" s="132" t="s">
        <v>545</v>
      </c>
      <c r="F195" s="133">
        <v>189.5</v>
      </c>
      <c r="G195" s="132"/>
      <c r="H195" s="132">
        <v>218</v>
      </c>
      <c r="I195" s="134">
        <v>218</v>
      </c>
      <c r="J195" s="135" t="s">
        <v>631</v>
      </c>
      <c r="K195" s="136">
        <f t="shared" si="107"/>
        <v>28.5</v>
      </c>
      <c r="L195" s="137">
        <f t="shared" si="108"/>
        <v>0.15039577836411611</v>
      </c>
      <c r="M195" s="132" t="s">
        <v>547</v>
      </c>
      <c r="N195" s="138">
        <v>43034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39">
        <v>51</v>
      </c>
      <c r="B196" s="140">
        <v>42471</v>
      </c>
      <c r="C196" s="140"/>
      <c r="D196" s="148" t="s">
        <v>642</v>
      </c>
      <c r="E196" s="143" t="s">
        <v>545</v>
      </c>
      <c r="F196" s="143">
        <v>36.5</v>
      </c>
      <c r="G196" s="144"/>
      <c r="H196" s="144">
        <v>15.85</v>
      </c>
      <c r="I196" s="144">
        <v>60</v>
      </c>
      <c r="J196" s="145" t="s">
        <v>643</v>
      </c>
      <c r="K196" s="146">
        <f t="shared" si="107"/>
        <v>-20.65</v>
      </c>
      <c r="L196" s="147">
        <f t="shared" si="108"/>
        <v>-0.5657534246575342</v>
      </c>
      <c r="M196" s="143" t="s">
        <v>557</v>
      </c>
      <c r="N196" s="151">
        <v>43627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52</v>
      </c>
      <c r="B197" s="130">
        <v>42472</v>
      </c>
      <c r="C197" s="130"/>
      <c r="D197" s="131" t="s">
        <v>644</v>
      </c>
      <c r="E197" s="132" t="s">
        <v>545</v>
      </c>
      <c r="F197" s="133">
        <v>93</v>
      </c>
      <c r="G197" s="132"/>
      <c r="H197" s="132">
        <v>149</v>
      </c>
      <c r="I197" s="134">
        <v>140</v>
      </c>
      <c r="J197" s="135" t="s">
        <v>645</v>
      </c>
      <c r="K197" s="136">
        <f t="shared" si="107"/>
        <v>56</v>
      </c>
      <c r="L197" s="137">
        <f t="shared" si="108"/>
        <v>0.60215053763440862</v>
      </c>
      <c r="M197" s="132" t="s">
        <v>547</v>
      </c>
      <c r="N197" s="138">
        <v>42740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53</v>
      </c>
      <c r="B198" s="130">
        <v>42472</v>
      </c>
      <c r="C198" s="130"/>
      <c r="D198" s="131" t="s">
        <v>646</v>
      </c>
      <c r="E198" s="132" t="s">
        <v>545</v>
      </c>
      <c r="F198" s="133">
        <v>130</v>
      </c>
      <c r="G198" s="132"/>
      <c r="H198" s="132">
        <v>150</v>
      </c>
      <c r="I198" s="134" t="s">
        <v>647</v>
      </c>
      <c r="J198" s="135" t="s">
        <v>631</v>
      </c>
      <c r="K198" s="136">
        <f t="shared" si="107"/>
        <v>20</v>
      </c>
      <c r="L198" s="137">
        <f t="shared" si="108"/>
        <v>0.15384615384615385</v>
      </c>
      <c r="M198" s="132" t="s">
        <v>547</v>
      </c>
      <c r="N198" s="138">
        <v>42564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54</v>
      </c>
      <c r="B199" s="130">
        <v>42473</v>
      </c>
      <c r="C199" s="130"/>
      <c r="D199" s="131" t="s">
        <v>648</v>
      </c>
      <c r="E199" s="132" t="s">
        <v>545</v>
      </c>
      <c r="F199" s="133">
        <v>196</v>
      </c>
      <c r="G199" s="132"/>
      <c r="H199" s="132">
        <v>299</v>
      </c>
      <c r="I199" s="134">
        <v>299</v>
      </c>
      <c r="J199" s="135" t="s">
        <v>631</v>
      </c>
      <c r="K199" s="136">
        <v>103</v>
      </c>
      <c r="L199" s="137">
        <v>0.52551020408163296</v>
      </c>
      <c r="M199" s="132" t="s">
        <v>547</v>
      </c>
      <c r="N199" s="138">
        <v>42620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55</v>
      </c>
      <c r="B200" s="130">
        <v>42473</v>
      </c>
      <c r="C200" s="130"/>
      <c r="D200" s="131" t="s">
        <v>649</v>
      </c>
      <c r="E200" s="132" t="s">
        <v>545</v>
      </c>
      <c r="F200" s="133">
        <v>88</v>
      </c>
      <c r="G200" s="132"/>
      <c r="H200" s="132">
        <v>103</v>
      </c>
      <c r="I200" s="134">
        <v>103</v>
      </c>
      <c r="J200" s="135" t="s">
        <v>631</v>
      </c>
      <c r="K200" s="136">
        <v>15</v>
      </c>
      <c r="L200" s="137">
        <v>0.170454545454545</v>
      </c>
      <c r="M200" s="132" t="s">
        <v>547</v>
      </c>
      <c r="N200" s="138">
        <v>42530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56</v>
      </c>
      <c r="B201" s="130">
        <v>42492</v>
      </c>
      <c r="C201" s="130"/>
      <c r="D201" s="131" t="s">
        <v>650</v>
      </c>
      <c r="E201" s="132" t="s">
        <v>545</v>
      </c>
      <c r="F201" s="133">
        <v>127.5</v>
      </c>
      <c r="G201" s="132"/>
      <c r="H201" s="132">
        <v>148</v>
      </c>
      <c r="I201" s="134" t="s">
        <v>651</v>
      </c>
      <c r="J201" s="135" t="s">
        <v>631</v>
      </c>
      <c r="K201" s="136">
        <f>H201-F201</f>
        <v>20.5</v>
      </c>
      <c r="L201" s="137">
        <f>K201/F201</f>
        <v>0.16078431372549021</v>
      </c>
      <c r="M201" s="132" t="s">
        <v>547</v>
      </c>
      <c r="N201" s="138">
        <v>42564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57</v>
      </c>
      <c r="B202" s="130">
        <v>42493</v>
      </c>
      <c r="C202" s="130"/>
      <c r="D202" s="131" t="s">
        <v>652</v>
      </c>
      <c r="E202" s="132" t="s">
        <v>545</v>
      </c>
      <c r="F202" s="133">
        <v>675</v>
      </c>
      <c r="G202" s="132"/>
      <c r="H202" s="132">
        <v>815</v>
      </c>
      <c r="I202" s="134" t="s">
        <v>653</v>
      </c>
      <c r="J202" s="135" t="s">
        <v>631</v>
      </c>
      <c r="K202" s="136">
        <f>H202-F202</f>
        <v>140</v>
      </c>
      <c r="L202" s="137">
        <f>K202/F202</f>
        <v>0.2074074074074074</v>
      </c>
      <c r="M202" s="132" t="s">
        <v>547</v>
      </c>
      <c r="N202" s="138">
        <v>43154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39">
        <v>58</v>
      </c>
      <c r="B203" s="140">
        <v>42522</v>
      </c>
      <c r="C203" s="140"/>
      <c r="D203" s="141" t="s">
        <v>654</v>
      </c>
      <c r="E203" s="142" t="s">
        <v>545</v>
      </c>
      <c r="F203" s="143">
        <v>500</v>
      </c>
      <c r="G203" s="143"/>
      <c r="H203" s="144">
        <v>232.5</v>
      </c>
      <c r="I203" s="144" t="s">
        <v>655</v>
      </c>
      <c r="J203" s="145" t="s">
        <v>656</v>
      </c>
      <c r="K203" s="146">
        <f>H203-F203</f>
        <v>-267.5</v>
      </c>
      <c r="L203" s="147">
        <f>K203/F203</f>
        <v>-0.53500000000000003</v>
      </c>
      <c r="M203" s="143" t="s">
        <v>557</v>
      </c>
      <c r="N203" s="140">
        <v>43735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59</v>
      </c>
      <c r="B204" s="130">
        <v>42527</v>
      </c>
      <c r="C204" s="130"/>
      <c r="D204" s="131" t="s">
        <v>503</v>
      </c>
      <c r="E204" s="132" t="s">
        <v>545</v>
      </c>
      <c r="F204" s="133">
        <v>110</v>
      </c>
      <c r="G204" s="132"/>
      <c r="H204" s="132">
        <v>126.5</v>
      </c>
      <c r="I204" s="134">
        <v>125</v>
      </c>
      <c r="J204" s="135" t="s">
        <v>583</v>
      </c>
      <c r="K204" s="136">
        <f>H204-F204</f>
        <v>16.5</v>
      </c>
      <c r="L204" s="137">
        <f>K204/F204</f>
        <v>0.15</v>
      </c>
      <c r="M204" s="132" t="s">
        <v>547</v>
      </c>
      <c r="N204" s="138">
        <v>42552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60</v>
      </c>
      <c r="B205" s="130">
        <v>42538</v>
      </c>
      <c r="C205" s="130"/>
      <c r="D205" s="131" t="s">
        <v>657</v>
      </c>
      <c r="E205" s="132" t="s">
        <v>545</v>
      </c>
      <c r="F205" s="133">
        <v>44</v>
      </c>
      <c r="G205" s="132"/>
      <c r="H205" s="132">
        <v>69.5</v>
      </c>
      <c r="I205" s="134">
        <v>69.5</v>
      </c>
      <c r="J205" s="135" t="s">
        <v>658</v>
      </c>
      <c r="K205" s="136">
        <f>H205-F205</f>
        <v>25.5</v>
      </c>
      <c r="L205" s="137">
        <f>K205/F205</f>
        <v>0.57954545454545459</v>
      </c>
      <c r="M205" s="132" t="s">
        <v>547</v>
      </c>
      <c r="N205" s="138">
        <v>42977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61</v>
      </c>
      <c r="B206" s="130">
        <v>42549</v>
      </c>
      <c r="C206" s="130"/>
      <c r="D206" s="131" t="s">
        <v>659</v>
      </c>
      <c r="E206" s="132" t="s">
        <v>545</v>
      </c>
      <c r="F206" s="133">
        <v>262.5</v>
      </c>
      <c r="G206" s="132"/>
      <c r="H206" s="132">
        <v>340</v>
      </c>
      <c r="I206" s="134">
        <v>333</v>
      </c>
      <c r="J206" s="135" t="s">
        <v>660</v>
      </c>
      <c r="K206" s="136">
        <v>77.5</v>
      </c>
      <c r="L206" s="137">
        <v>0.29523809523809502</v>
      </c>
      <c r="M206" s="132" t="s">
        <v>547</v>
      </c>
      <c r="N206" s="138">
        <v>43017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62</v>
      </c>
      <c r="B207" s="130">
        <v>42549</v>
      </c>
      <c r="C207" s="130"/>
      <c r="D207" s="131" t="s">
        <v>661</v>
      </c>
      <c r="E207" s="132" t="s">
        <v>545</v>
      </c>
      <c r="F207" s="133">
        <v>840</v>
      </c>
      <c r="G207" s="132"/>
      <c r="H207" s="132">
        <v>1230</v>
      </c>
      <c r="I207" s="134">
        <v>1230</v>
      </c>
      <c r="J207" s="135" t="s">
        <v>631</v>
      </c>
      <c r="K207" s="136">
        <v>390</v>
      </c>
      <c r="L207" s="137">
        <v>0.46428571428571402</v>
      </c>
      <c r="M207" s="132" t="s">
        <v>547</v>
      </c>
      <c r="N207" s="138">
        <v>42649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2">
        <v>63</v>
      </c>
      <c r="B208" s="153">
        <v>42556</v>
      </c>
      <c r="C208" s="153"/>
      <c r="D208" s="154" t="s">
        <v>662</v>
      </c>
      <c r="E208" s="155" t="s">
        <v>545</v>
      </c>
      <c r="F208" s="155">
        <v>395</v>
      </c>
      <c r="G208" s="156"/>
      <c r="H208" s="156">
        <f>(468.5+342.5)/2</f>
        <v>405.5</v>
      </c>
      <c r="I208" s="156">
        <v>510</v>
      </c>
      <c r="J208" s="157" t="s">
        <v>663</v>
      </c>
      <c r="K208" s="158">
        <f t="shared" ref="K208:K214" si="109">H208-F208</f>
        <v>10.5</v>
      </c>
      <c r="L208" s="159">
        <f t="shared" ref="L208:L214" si="110">K208/F208</f>
        <v>2.6582278481012658E-2</v>
      </c>
      <c r="M208" s="155" t="s">
        <v>564</v>
      </c>
      <c r="N208" s="153">
        <v>43606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39">
        <v>64</v>
      </c>
      <c r="B209" s="140">
        <v>42584</v>
      </c>
      <c r="C209" s="140"/>
      <c r="D209" s="141" t="s">
        <v>664</v>
      </c>
      <c r="E209" s="142" t="s">
        <v>556</v>
      </c>
      <c r="F209" s="143">
        <f>169.5-12.8</f>
        <v>156.69999999999999</v>
      </c>
      <c r="G209" s="143"/>
      <c r="H209" s="144">
        <v>77</v>
      </c>
      <c r="I209" s="144" t="s">
        <v>665</v>
      </c>
      <c r="J209" s="145" t="s">
        <v>666</v>
      </c>
      <c r="K209" s="146">
        <f t="shared" si="109"/>
        <v>-79.699999999999989</v>
      </c>
      <c r="L209" s="147">
        <f t="shared" si="110"/>
        <v>-0.50861518825781749</v>
      </c>
      <c r="M209" s="143" t="s">
        <v>557</v>
      </c>
      <c r="N209" s="140">
        <v>43522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39">
        <v>65</v>
      </c>
      <c r="B210" s="140">
        <v>42586</v>
      </c>
      <c r="C210" s="140"/>
      <c r="D210" s="141" t="s">
        <v>667</v>
      </c>
      <c r="E210" s="142" t="s">
        <v>545</v>
      </c>
      <c r="F210" s="143">
        <v>400</v>
      </c>
      <c r="G210" s="143"/>
      <c r="H210" s="144">
        <v>305</v>
      </c>
      <c r="I210" s="144">
        <v>475</v>
      </c>
      <c r="J210" s="145" t="s">
        <v>668</v>
      </c>
      <c r="K210" s="146">
        <f t="shared" si="109"/>
        <v>-95</v>
      </c>
      <c r="L210" s="147">
        <f t="shared" si="110"/>
        <v>-0.23749999999999999</v>
      </c>
      <c r="M210" s="143" t="s">
        <v>557</v>
      </c>
      <c r="N210" s="140">
        <v>43606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66</v>
      </c>
      <c r="B211" s="130">
        <v>42593</v>
      </c>
      <c r="C211" s="130"/>
      <c r="D211" s="131" t="s">
        <v>669</v>
      </c>
      <c r="E211" s="132" t="s">
        <v>545</v>
      </c>
      <c r="F211" s="133">
        <v>86.5</v>
      </c>
      <c r="G211" s="132"/>
      <c r="H211" s="132">
        <v>130</v>
      </c>
      <c r="I211" s="134">
        <v>130</v>
      </c>
      <c r="J211" s="135" t="s">
        <v>670</v>
      </c>
      <c r="K211" s="136">
        <f t="shared" si="109"/>
        <v>43.5</v>
      </c>
      <c r="L211" s="137">
        <f t="shared" si="110"/>
        <v>0.50289017341040465</v>
      </c>
      <c r="M211" s="132" t="s">
        <v>547</v>
      </c>
      <c r="N211" s="138">
        <v>43091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39">
        <v>67</v>
      </c>
      <c r="B212" s="140">
        <v>42600</v>
      </c>
      <c r="C212" s="140"/>
      <c r="D212" s="141" t="s">
        <v>119</v>
      </c>
      <c r="E212" s="142" t="s">
        <v>545</v>
      </c>
      <c r="F212" s="143">
        <v>133.5</v>
      </c>
      <c r="G212" s="143"/>
      <c r="H212" s="144">
        <v>126.5</v>
      </c>
      <c r="I212" s="144">
        <v>178</v>
      </c>
      <c r="J212" s="145" t="s">
        <v>671</v>
      </c>
      <c r="K212" s="146">
        <f t="shared" si="109"/>
        <v>-7</v>
      </c>
      <c r="L212" s="147">
        <f t="shared" si="110"/>
        <v>-5.2434456928838954E-2</v>
      </c>
      <c r="M212" s="143" t="s">
        <v>557</v>
      </c>
      <c r="N212" s="140">
        <v>42615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68</v>
      </c>
      <c r="B213" s="130">
        <v>42613</v>
      </c>
      <c r="C213" s="130"/>
      <c r="D213" s="131" t="s">
        <v>672</v>
      </c>
      <c r="E213" s="132" t="s">
        <v>545</v>
      </c>
      <c r="F213" s="133">
        <v>560</v>
      </c>
      <c r="G213" s="132"/>
      <c r="H213" s="132">
        <v>725</v>
      </c>
      <c r="I213" s="134">
        <v>725</v>
      </c>
      <c r="J213" s="135" t="s">
        <v>577</v>
      </c>
      <c r="K213" s="136">
        <f t="shared" si="109"/>
        <v>165</v>
      </c>
      <c r="L213" s="137">
        <f t="shared" si="110"/>
        <v>0.29464285714285715</v>
      </c>
      <c r="M213" s="132" t="s">
        <v>547</v>
      </c>
      <c r="N213" s="138">
        <v>42456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69</v>
      </c>
      <c r="B214" s="130">
        <v>42614</v>
      </c>
      <c r="C214" s="130"/>
      <c r="D214" s="131" t="s">
        <v>673</v>
      </c>
      <c r="E214" s="132" t="s">
        <v>545</v>
      </c>
      <c r="F214" s="133">
        <v>160.5</v>
      </c>
      <c r="G214" s="132"/>
      <c r="H214" s="132">
        <v>210</v>
      </c>
      <c r="I214" s="134">
        <v>210</v>
      </c>
      <c r="J214" s="135" t="s">
        <v>577</v>
      </c>
      <c r="K214" s="136">
        <f t="shared" si="109"/>
        <v>49.5</v>
      </c>
      <c r="L214" s="137">
        <f t="shared" si="110"/>
        <v>0.30841121495327101</v>
      </c>
      <c r="M214" s="132" t="s">
        <v>547</v>
      </c>
      <c r="N214" s="138">
        <v>42871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70</v>
      </c>
      <c r="B215" s="130">
        <v>42646</v>
      </c>
      <c r="C215" s="130"/>
      <c r="D215" s="131" t="s">
        <v>396</v>
      </c>
      <c r="E215" s="132" t="s">
        <v>545</v>
      </c>
      <c r="F215" s="133">
        <v>430</v>
      </c>
      <c r="G215" s="132"/>
      <c r="H215" s="132">
        <v>596</v>
      </c>
      <c r="I215" s="134">
        <v>575</v>
      </c>
      <c r="J215" s="135" t="s">
        <v>674</v>
      </c>
      <c r="K215" s="136">
        <v>166</v>
      </c>
      <c r="L215" s="137">
        <v>0.38604651162790699</v>
      </c>
      <c r="M215" s="132" t="s">
        <v>547</v>
      </c>
      <c r="N215" s="138">
        <v>42769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71</v>
      </c>
      <c r="B216" s="130">
        <v>42657</v>
      </c>
      <c r="C216" s="130"/>
      <c r="D216" s="131" t="s">
        <v>675</v>
      </c>
      <c r="E216" s="132" t="s">
        <v>545</v>
      </c>
      <c r="F216" s="133">
        <v>280</v>
      </c>
      <c r="G216" s="132"/>
      <c r="H216" s="132">
        <v>345</v>
      </c>
      <c r="I216" s="134">
        <v>345</v>
      </c>
      <c r="J216" s="135" t="s">
        <v>577</v>
      </c>
      <c r="K216" s="136">
        <f t="shared" ref="K216:K221" si="111">H216-F216</f>
        <v>65</v>
      </c>
      <c r="L216" s="137">
        <f>K216/F216</f>
        <v>0.23214285714285715</v>
      </c>
      <c r="M216" s="132" t="s">
        <v>547</v>
      </c>
      <c r="N216" s="138">
        <v>42814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72</v>
      </c>
      <c r="B217" s="130">
        <v>42657</v>
      </c>
      <c r="C217" s="130"/>
      <c r="D217" s="131" t="s">
        <v>676</v>
      </c>
      <c r="E217" s="132" t="s">
        <v>545</v>
      </c>
      <c r="F217" s="133">
        <v>245</v>
      </c>
      <c r="G217" s="132"/>
      <c r="H217" s="132">
        <v>325.5</v>
      </c>
      <c r="I217" s="134">
        <v>330</v>
      </c>
      <c r="J217" s="135" t="s">
        <v>677</v>
      </c>
      <c r="K217" s="136">
        <f t="shared" si="111"/>
        <v>80.5</v>
      </c>
      <c r="L217" s="137">
        <f>K217/F217</f>
        <v>0.32857142857142857</v>
      </c>
      <c r="M217" s="132" t="s">
        <v>547</v>
      </c>
      <c r="N217" s="138">
        <v>42769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73</v>
      </c>
      <c r="B218" s="130">
        <v>42660</v>
      </c>
      <c r="C218" s="130"/>
      <c r="D218" s="131" t="s">
        <v>678</v>
      </c>
      <c r="E218" s="132" t="s">
        <v>545</v>
      </c>
      <c r="F218" s="133">
        <v>125</v>
      </c>
      <c r="G218" s="132"/>
      <c r="H218" s="132">
        <v>160</v>
      </c>
      <c r="I218" s="134">
        <v>160</v>
      </c>
      <c r="J218" s="135" t="s">
        <v>631</v>
      </c>
      <c r="K218" s="136">
        <f t="shared" si="111"/>
        <v>35</v>
      </c>
      <c r="L218" s="137">
        <v>0.28000000000000003</v>
      </c>
      <c r="M218" s="132" t="s">
        <v>547</v>
      </c>
      <c r="N218" s="138">
        <v>42803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74</v>
      </c>
      <c r="B219" s="130">
        <v>42660</v>
      </c>
      <c r="C219" s="130"/>
      <c r="D219" s="131" t="s">
        <v>679</v>
      </c>
      <c r="E219" s="132" t="s">
        <v>545</v>
      </c>
      <c r="F219" s="133">
        <v>114</v>
      </c>
      <c r="G219" s="132"/>
      <c r="H219" s="132">
        <v>145</v>
      </c>
      <c r="I219" s="134">
        <v>145</v>
      </c>
      <c r="J219" s="135" t="s">
        <v>631</v>
      </c>
      <c r="K219" s="136">
        <f t="shared" si="111"/>
        <v>31</v>
      </c>
      <c r="L219" s="137">
        <f>K219/F219</f>
        <v>0.27192982456140352</v>
      </c>
      <c r="M219" s="132" t="s">
        <v>547</v>
      </c>
      <c r="N219" s="138">
        <v>42859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75</v>
      </c>
      <c r="B220" s="130">
        <v>42660</v>
      </c>
      <c r="C220" s="130"/>
      <c r="D220" s="131" t="s">
        <v>680</v>
      </c>
      <c r="E220" s="132" t="s">
        <v>545</v>
      </c>
      <c r="F220" s="133">
        <v>212</v>
      </c>
      <c r="G220" s="132"/>
      <c r="H220" s="132">
        <v>280</v>
      </c>
      <c r="I220" s="134">
        <v>276</v>
      </c>
      <c r="J220" s="135" t="s">
        <v>681</v>
      </c>
      <c r="K220" s="136">
        <f t="shared" si="111"/>
        <v>68</v>
      </c>
      <c r="L220" s="137">
        <f>K220/F220</f>
        <v>0.32075471698113206</v>
      </c>
      <c r="M220" s="132" t="s">
        <v>547</v>
      </c>
      <c r="N220" s="138">
        <v>42858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76</v>
      </c>
      <c r="B221" s="130">
        <v>42678</v>
      </c>
      <c r="C221" s="130"/>
      <c r="D221" s="131" t="s">
        <v>439</v>
      </c>
      <c r="E221" s="132" t="s">
        <v>545</v>
      </c>
      <c r="F221" s="133">
        <v>155</v>
      </c>
      <c r="G221" s="132"/>
      <c r="H221" s="132">
        <v>210</v>
      </c>
      <c r="I221" s="134">
        <v>210</v>
      </c>
      <c r="J221" s="135" t="s">
        <v>682</v>
      </c>
      <c r="K221" s="136">
        <f t="shared" si="111"/>
        <v>55</v>
      </c>
      <c r="L221" s="137">
        <f>K221/F221</f>
        <v>0.35483870967741937</v>
      </c>
      <c r="M221" s="132" t="s">
        <v>547</v>
      </c>
      <c r="N221" s="138">
        <v>42944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39">
        <v>77</v>
      </c>
      <c r="B222" s="140">
        <v>42710</v>
      </c>
      <c r="C222" s="140"/>
      <c r="D222" s="141" t="s">
        <v>683</v>
      </c>
      <c r="E222" s="142" t="s">
        <v>545</v>
      </c>
      <c r="F222" s="143">
        <v>150.5</v>
      </c>
      <c r="G222" s="143"/>
      <c r="H222" s="144">
        <v>72.5</v>
      </c>
      <c r="I222" s="144">
        <v>174</v>
      </c>
      <c r="J222" s="145" t="s">
        <v>684</v>
      </c>
      <c r="K222" s="146">
        <v>-78</v>
      </c>
      <c r="L222" s="147">
        <v>-0.51827242524916906</v>
      </c>
      <c r="M222" s="143" t="s">
        <v>557</v>
      </c>
      <c r="N222" s="140">
        <v>43333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78</v>
      </c>
      <c r="B223" s="130">
        <v>42712</v>
      </c>
      <c r="C223" s="130"/>
      <c r="D223" s="131" t="s">
        <v>685</v>
      </c>
      <c r="E223" s="132" t="s">
        <v>545</v>
      </c>
      <c r="F223" s="133">
        <v>380</v>
      </c>
      <c r="G223" s="132"/>
      <c r="H223" s="132">
        <v>478</v>
      </c>
      <c r="I223" s="134">
        <v>468</v>
      </c>
      <c r="J223" s="135" t="s">
        <v>631</v>
      </c>
      <c r="K223" s="136">
        <f>H223-F223</f>
        <v>98</v>
      </c>
      <c r="L223" s="137">
        <f>K223/F223</f>
        <v>0.25789473684210529</v>
      </c>
      <c r="M223" s="132" t="s">
        <v>547</v>
      </c>
      <c r="N223" s="138">
        <v>43025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79</v>
      </c>
      <c r="B224" s="130">
        <v>42734</v>
      </c>
      <c r="C224" s="130"/>
      <c r="D224" s="131" t="s">
        <v>118</v>
      </c>
      <c r="E224" s="132" t="s">
        <v>545</v>
      </c>
      <c r="F224" s="133">
        <v>305</v>
      </c>
      <c r="G224" s="132"/>
      <c r="H224" s="132">
        <v>375</v>
      </c>
      <c r="I224" s="134">
        <v>375</v>
      </c>
      <c r="J224" s="135" t="s">
        <v>631</v>
      </c>
      <c r="K224" s="136">
        <f>H224-F224</f>
        <v>70</v>
      </c>
      <c r="L224" s="137">
        <f>K224/F224</f>
        <v>0.22950819672131148</v>
      </c>
      <c r="M224" s="132" t="s">
        <v>547</v>
      </c>
      <c r="N224" s="138">
        <v>42768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80</v>
      </c>
      <c r="B225" s="130">
        <v>42739</v>
      </c>
      <c r="C225" s="130"/>
      <c r="D225" s="131" t="s">
        <v>102</v>
      </c>
      <c r="E225" s="132" t="s">
        <v>545</v>
      </c>
      <c r="F225" s="133">
        <v>99.5</v>
      </c>
      <c r="G225" s="132"/>
      <c r="H225" s="132">
        <v>158</v>
      </c>
      <c r="I225" s="134">
        <v>158</v>
      </c>
      <c r="J225" s="135" t="s">
        <v>631</v>
      </c>
      <c r="K225" s="136">
        <f>H225-F225</f>
        <v>58.5</v>
      </c>
      <c r="L225" s="137">
        <f>K225/F225</f>
        <v>0.5879396984924623</v>
      </c>
      <c r="M225" s="132" t="s">
        <v>547</v>
      </c>
      <c r="N225" s="138">
        <v>42898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81</v>
      </c>
      <c r="B226" s="130">
        <v>42739</v>
      </c>
      <c r="C226" s="130"/>
      <c r="D226" s="131" t="s">
        <v>102</v>
      </c>
      <c r="E226" s="132" t="s">
        <v>545</v>
      </c>
      <c r="F226" s="133">
        <v>99.5</v>
      </c>
      <c r="G226" s="132"/>
      <c r="H226" s="132">
        <v>158</v>
      </c>
      <c r="I226" s="134">
        <v>158</v>
      </c>
      <c r="J226" s="135" t="s">
        <v>631</v>
      </c>
      <c r="K226" s="136">
        <v>58.5</v>
      </c>
      <c r="L226" s="137">
        <v>0.58793969849246197</v>
      </c>
      <c r="M226" s="132" t="s">
        <v>547</v>
      </c>
      <c r="N226" s="138">
        <v>42898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82</v>
      </c>
      <c r="B227" s="130">
        <v>42786</v>
      </c>
      <c r="C227" s="130"/>
      <c r="D227" s="131" t="s">
        <v>205</v>
      </c>
      <c r="E227" s="132" t="s">
        <v>545</v>
      </c>
      <c r="F227" s="133">
        <v>140.5</v>
      </c>
      <c r="G227" s="132"/>
      <c r="H227" s="132">
        <v>220</v>
      </c>
      <c r="I227" s="134">
        <v>220</v>
      </c>
      <c r="J227" s="135" t="s">
        <v>631</v>
      </c>
      <c r="K227" s="136">
        <f>H227-F227</f>
        <v>79.5</v>
      </c>
      <c r="L227" s="137">
        <f>K227/F227</f>
        <v>0.5658362989323843</v>
      </c>
      <c r="M227" s="132" t="s">
        <v>547</v>
      </c>
      <c r="N227" s="138">
        <v>42864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83</v>
      </c>
      <c r="B228" s="130">
        <v>42786</v>
      </c>
      <c r="C228" s="130"/>
      <c r="D228" s="131" t="s">
        <v>686</v>
      </c>
      <c r="E228" s="132" t="s">
        <v>545</v>
      </c>
      <c r="F228" s="133">
        <v>202.5</v>
      </c>
      <c r="G228" s="132"/>
      <c r="H228" s="132">
        <v>234</v>
      </c>
      <c r="I228" s="134">
        <v>234</v>
      </c>
      <c r="J228" s="135" t="s">
        <v>631</v>
      </c>
      <c r="K228" s="136">
        <v>31.5</v>
      </c>
      <c r="L228" s="137">
        <v>0.155555555555556</v>
      </c>
      <c r="M228" s="132" t="s">
        <v>547</v>
      </c>
      <c r="N228" s="138">
        <v>42836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84</v>
      </c>
      <c r="B229" s="130">
        <v>42818</v>
      </c>
      <c r="C229" s="130"/>
      <c r="D229" s="131" t="s">
        <v>687</v>
      </c>
      <c r="E229" s="132" t="s">
        <v>545</v>
      </c>
      <c r="F229" s="133">
        <v>300.5</v>
      </c>
      <c r="G229" s="132"/>
      <c r="H229" s="132">
        <v>417.5</v>
      </c>
      <c r="I229" s="134">
        <v>420</v>
      </c>
      <c r="J229" s="135" t="s">
        <v>688</v>
      </c>
      <c r="K229" s="136">
        <f>H229-F229</f>
        <v>117</v>
      </c>
      <c r="L229" s="137">
        <f>K229/F229</f>
        <v>0.38935108153078202</v>
      </c>
      <c r="M229" s="132" t="s">
        <v>547</v>
      </c>
      <c r="N229" s="138">
        <v>43070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85</v>
      </c>
      <c r="B230" s="130">
        <v>42818</v>
      </c>
      <c r="C230" s="130"/>
      <c r="D230" s="131" t="s">
        <v>661</v>
      </c>
      <c r="E230" s="132" t="s">
        <v>545</v>
      </c>
      <c r="F230" s="133">
        <v>850</v>
      </c>
      <c r="G230" s="132"/>
      <c r="H230" s="132">
        <v>1042.5</v>
      </c>
      <c r="I230" s="134">
        <v>1023</v>
      </c>
      <c r="J230" s="135" t="s">
        <v>689</v>
      </c>
      <c r="K230" s="136">
        <v>192.5</v>
      </c>
      <c r="L230" s="137">
        <v>0.22647058823529401</v>
      </c>
      <c r="M230" s="132" t="s">
        <v>547</v>
      </c>
      <c r="N230" s="138">
        <v>42830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86</v>
      </c>
      <c r="B231" s="130">
        <v>42830</v>
      </c>
      <c r="C231" s="130"/>
      <c r="D231" s="131" t="s">
        <v>465</v>
      </c>
      <c r="E231" s="132" t="s">
        <v>545</v>
      </c>
      <c r="F231" s="133">
        <v>785</v>
      </c>
      <c r="G231" s="132"/>
      <c r="H231" s="132">
        <v>930</v>
      </c>
      <c r="I231" s="134">
        <v>920</v>
      </c>
      <c r="J231" s="135" t="s">
        <v>690</v>
      </c>
      <c r="K231" s="136">
        <f>H231-F231</f>
        <v>145</v>
      </c>
      <c r="L231" s="137">
        <f>K231/F231</f>
        <v>0.18471337579617833</v>
      </c>
      <c r="M231" s="132" t="s">
        <v>547</v>
      </c>
      <c r="N231" s="138">
        <v>42976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39">
        <v>87</v>
      </c>
      <c r="B232" s="140">
        <v>42831</v>
      </c>
      <c r="C232" s="140"/>
      <c r="D232" s="141" t="s">
        <v>691</v>
      </c>
      <c r="E232" s="142" t="s">
        <v>545</v>
      </c>
      <c r="F232" s="143">
        <v>40</v>
      </c>
      <c r="G232" s="143"/>
      <c r="H232" s="144">
        <v>13.1</v>
      </c>
      <c r="I232" s="144">
        <v>60</v>
      </c>
      <c r="J232" s="145" t="s">
        <v>692</v>
      </c>
      <c r="K232" s="146">
        <v>-26.9</v>
      </c>
      <c r="L232" s="147">
        <v>-0.67249999999999999</v>
      </c>
      <c r="M232" s="143" t="s">
        <v>557</v>
      </c>
      <c r="N232" s="140">
        <v>43138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88</v>
      </c>
      <c r="B233" s="130">
        <v>42837</v>
      </c>
      <c r="C233" s="130"/>
      <c r="D233" s="131" t="s">
        <v>100</v>
      </c>
      <c r="E233" s="132" t="s">
        <v>545</v>
      </c>
      <c r="F233" s="133">
        <v>289.5</v>
      </c>
      <c r="G233" s="132"/>
      <c r="H233" s="132">
        <v>354</v>
      </c>
      <c r="I233" s="134">
        <v>360</v>
      </c>
      <c r="J233" s="135" t="s">
        <v>693</v>
      </c>
      <c r="K233" s="136">
        <f t="shared" ref="K233:K241" si="112">H233-F233</f>
        <v>64.5</v>
      </c>
      <c r="L233" s="137">
        <f t="shared" ref="L233:L241" si="113">K233/F233</f>
        <v>0.22279792746113988</v>
      </c>
      <c r="M233" s="132" t="s">
        <v>547</v>
      </c>
      <c r="N233" s="138">
        <v>43040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89</v>
      </c>
      <c r="B234" s="130">
        <v>42845</v>
      </c>
      <c r="C234" s="130"/>
      <c r="D234" s="131" t="s">
        <v>413</v>
      </c>
      <c r="E234" s="132" t="s">
        <v>545</v>
      </c>
      <c r="F234" s="133">
        <v>700</v>
      </c>
      <c r="G234" s="132"/>
      <c r="H234" s="132">
        <v>840</v>
      </c>
      <c r="I234" s="134">
        <v>840</v>
      </c>
      <c r="J234" s="135" t="s">
        <v>694</v>
      </c>
      <c r="K234" s="136">
        <f t="shared" si="112"/>
        <v>140</v>
      </c>
      <c r="L234" s="137">
        <f t="shared" si="113"/>
        <v>0.2</v>
      </c>
      <c r="M234" s="132" t="s">
        <v>547</v>
      </c>
      <c r="N234" s="138">
        <v>42893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9">
        <v>90</v>
      </c>
      <c r="B235" s="130">
        <v>42887</v>
      </c>
      <c r="C235" s="130"/>
      <c r="D235" s="131" t="s">
        <v>695</v>
      </c>
      <c r="E235" s="132" t="s">
        <v>545</v>
      </c>
      <c r="F235" s="133">
        <v>130</v>
      </c>
      <c r="G235" s="132"/>
      <c r="H235" s="132">
        <v>144.25</v>
      </c>
      <c r="I235" s="134">
        <v>170</v>
      </c>
      <c r="J235" s="135" t="s">
        <v>696</v>
      </c>
      <c r="K235" s="136">
        <f t="shared" si="112"/>
        <v>14.25</v>
      </c>
      <c r="L235" s="137">
        <f t="shared" si="113"/>
        <v>0.10961538461538461</v>
      </c>
      <c r="M235" s="132" t="s">
        <v>547</v>
      </c>
      <c r="N235" s="138">
        <v>43675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9">
        <v>91</v>
      </c>
      <c r="B236" s="130">
        <v>42901</v>
      </c>
      <c r="C236" s="130"/>
      <c r="D236" s="131" t="s">
        <v>697</v>
      </c>
      <c r="E236" s="132" t="s">
        <v>545</v>
      </c>
      <c r="F236" s="133">
        <v>214.5</v>
      </c>
      <c r="G236" s="132"/>
      <c r="H236" s="132">
        <v>262</v>
      </c>
      <c r="I236" s="134">
        <v>262</v>
      </c>
      <c r="J236" s="135" t="s">
        <v>566</v>
      </c>
      <c r="K236" s="136">
        <f t="shared" si="112"/>
        <v>47.5</v>
      </c>
      <c r="L236" s="137">
        <f t="shared" si="113"/>
        <v>0.22144522144522144</v>
      </c>
      <c r="M236" s="132" t="s">
        <v>547</v>
      </c>
      <c r="N236" s="138">
        <v>42977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92</v>
      </c>
      <c r="B237" s="161">
        <v>42933</v>
      </c>
      <c r="C237" s="161"/>
      <c r="D237" s="162" t="s">
        <v>698</v>
      </c>
      <c r="E237" s="163" t="s">
        <v>545</v>
      </c>
      <c r="F237" s="164">
        <v>370</v>
      </c>
      <c r="G237" s="163"/>
      <c r="H237" s="163">
        <v>447.5</v>
      </c>
      <c r="I237" s="165">
        <v>450</v>
      </c>
      <c r="J237" s="166" t="s">
        <v>631</v>
      </c>
      <c r="K237" s="136">
        <f t="shared" si="112"/>
        <v>77.5</v>
      </c>
      <c r="L237" s="167">
        <f t="shared" si="113"/>
        <v>0.20945945945945946</v>
      </c>
      <c r="M237" s="163" t="s">
        <v>547</v>
      </c>
      <c r="N237" s="168">
        <v>43035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93</v>
      </c>
      <c r="B238" s="161">
        <v>42943</v>
      </c>
      <c r="C238" s="161"/>
      <c r="D238" s="162" t="s">
        <v>203</v>
      </c>
      <c r="E238" s="163" t="s">
        <v>545</v>
      </c>
      <c r="F238" s="164">
        <v>657.5</v>
      </c>
      <c r="G238" s="163"/>
      <c r="H238" s="163">
        <v>825</v>
      </c>
      <c r="I238" s="165">
        <v>820</v>
      </c>
      <c r="J238" s="166" t="s">
        <v>631</v>
      </c>
      <c r="K238" s="136">
        <f t="shared" si="112"/>
        <v>167.5</v>
      </c>
      <c r="L238" s="167">
        <f t="shared" si="113"/>
        <v>0.25475285171102663</v>
      </c>
      <c r="M238" s="163" t="s">
        <v>547</v>
      </c>
      <c r="N238" s="168">
        <v>43090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9">
        <v>94</v>
      </c>
      <c r="B239" s="130">
        <v>42964</v>
      </c>
      <c r="C239" s="130"/>
      <c r="D239" s="131" t="s">
        <v>374</v>
      </c>
      <c r="E239" s="132" t="s">
        <v>545</v>
      </c>
      <c r="F239" s="133">
        <v>605</v>
      </c>
      <c r="G239" s="132"/>
      <c r="H239" s="132">
        <v>750</v>
      </c>
      <c r="I239" s="134">
        <v>750</v>
      </c>
      <c r="J239" s="135" t="s">
        <v>690</v>
      </c>
      <c r="K239" s="136">
        <f t="shared" si="112"/>
        <v>145</v>
      </c>
      <c r="L239" s="137">
        <f t="shared" si="113"/>
        <v>0.23966942148760331</v>
      </c>
      <c r="M239" s="132" t="s">
        <v>547</v>
      </c>
      <c r="N239" s="138">
        <v>43027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39">
        <v>95</v>
      </c>
      <c r="B240" s="140">
        <v>42979</v>
      </c>
      <c r="C240" s="140"/>
      <c r="D240" s="148" t="s">
        <v>699</v>
      </c>
      <c r="E240" s="143" t="s">
        <v>545</v>
      </c>
      <c r="F240" s="143">
        <v>255</v>
      </c>
      <c r="G240" s="144"/>
      <c r="H240" s="144">
        <v>217.25</v>
      </c>
      <c r="I240" s="144">
        <v>320</v>
      </c>
      <c r="J240" s="145" t="s">
        <v>700</v>
      </c>
      <c r="K240" s="146">
        <f t="shared" si="112"/>
        <v>-37.75</v>
      </c>
      <c r="L240" s="149">
        <f t="shared" si="113"/>
        <v>-0.14803921568627451</v>
      </c>
      <c r="M240" s="143" t="s">
        <v>557</v>
      </c>
      <c r="N240" s="140">
        <v>43661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96</v>
      </c>
      <c r="B241" s="130">
        <v>42997</v>
      </c>
      <c r="C241" s="130"/>
      <c r="D241" s="131" t="s">
        <v>701</v>
      </c>
      <c r="E241" s="132" t="s">
        <v>545</v>
      </c>
      <c r="F241" s="133">
        <v>215</v>
      </c>
      <c r="G241" s="132"/>
      <c r="H241" s="132">
        <v>258</v>
      </c>
      <c r="I241" s="134">
        <v>258</v>
      </c>
      <c r="J241" s="135" t="s">
        <v>631</v>
      </c>
      <c r="K241" s="136">
        <f t="shared" si="112"/>
        <v>43</v>
      </c>
      <c r="L241" s="137">
        <f t="shared" si="113"/>
        <v>0.2</v>
      </c>
      <c r="M241" s="132" t="s">
        <v>547</v>
      </c>
      <c r="N241" s="138">
        <v>43040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9">
        <v>97</v>
      </c>
      <c r="B242" s="130">
        <v>42997</v>
      </c>
      <c r="C242" s="130"/>
      <c r="D242" s="131" t="s">
        <v>701</v>
      </c>
      <c r="E242" s="132" t="s">
        <v>545</v>
      </c>
      <c r="F242" s="133">
        <v>215</v>
      </c>
      <c r="G242" s="132"/>
      <c r="H242" s="132">
        <v>258</v>
      </c>
      <c r="I242" s="134">
        <v>258</v>
      </c>
      <c r="J242" s="166" t="s">
        <v>631</v>
      </c>
      <c r="K242" s="136">
        <v>43</v>
      </c>
      <c r="L242" s="137">
        <v>0.2</v>
      </c>
      <c r="M242" s="132" t="s">
        <v>547</v>
      </c>
      <c r="N242" s="138">
        <v>43040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98</v>
      </c>
      <c r="B243" s="161">
        <v>42998</v>
      </c>
      <c r="C243" s="161"/>
      <c r="D243" s="162" t="s">
        <v>702</v>
      </c>
      <c r="E243" s="163" t="s">
        <v>545</v>
      </c>
      <c r="F243" s="133">
        <v>75</v>
      </c>
      <c r="G243" s="163"/>
      <c r="H243" s="163">
        <v>90</v>
      </c>
      <c r="I243" s="165">
        <v>90</v>
      </c>
      <c r="J243" s="135" t="s">
        <v>703</v>
      </c>
      <c r="K243" s="136">
        <f t="shared" ref="K243:K248" si="114">H243-F243</f>
        <v>15</v>
      </c>
      <c r="L243" s="137">
        <f t="shared" ref="L243:L248" si="115">K243/F243</f>
        <v>0.2</v>
      </c>
      <c r="M243" s="132" t="s">
        <v>547</v>
      </c>
      <c r="N243" s="138">
        <v>43019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99</v>
      </c>
      <c r="B244" s="161">
        <v>43011</v>
      </c>
      <c r="C244" s="161"/>
      <c r="D244" s="162" t="s">
        <v>704</v>
      </c>
      <c r="E244" s="163" t="s">
        <v>545</v>
      </c>
      <c r="F244" s="164">
        <v>315</v>
      </c>
      <c r="G244" s="163"/>
      <c r="H244" s="163">
        <v>392</v>
      </c>
      <c r="I244" s="165">
        <v>384</v>
      </c>
      <c r="J244" s="166" t="s">
        <v>705</v>
      </c>
      <c r="K244" s="136">
        <f t="shared" si="114"/>
        <v>77</v>
      </c>
      <c r="L244" s="167">
        <f t="shared" si="115"/>
        <v>0.24444444444444444</v>
      </c>
      <c r="M244" s="163" t="s">
        <v>547</v>
      </c>
      <c r="N244" s="168">
        <v>43017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100</v>
      </c>
      <c r="B245" s="161">
        <v>43013</v>
      </c>
      <c r="C245" s="161"/>
      <c r="D245" s="162" t="s">
        <v>443</v>
      </c>
      <c r="E245" s="163" t="s">
        <v>545</v>
      </c>
      <c r="F245" s="164">
        <v>145</v>
      </c>
      <c r="G245" s="163"/>
      <c r="H245" s="163">
        <v>179</v>
      </c>
      <c r="I245" s="165">
        <v>180</v>
      </c>
      <c r="J245" s="166" t="s">
        <v>706</v>
      </c>
      <c r="K245" s="136">
        <f t="shared" si="114"/>
        <v>34</v>
      </c>
      <c r="L245" s="167">
        <f t="shared" si="115"/>
        <v>0.23448275862068965</v>
      </c>
      <c r="M245" s="163" t="s">
        <v>547</v>
      </c>
      <c r="N245" s="168">
        <v>43025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101</v>
      </c>
      <c r="B246" s="161">
        <v>43014</v>
      </c>
      <c r="C246" s="161"/>
      <c r="D246" s="162" t="s">
        <v>349</v>
      </c>
      <c r="E246" s="163" t="s">
        <v>545</v>
      </c>
      <c r="F246" s="164">
        <v>256</v>
      </c>
      <c r="G246" s="163"/>
      <c r="H246" s="163">
        <v>323</v>
      </c>
      <c r="I246" s="165">
        <v>320</v>
      </c>
      <c r="J246" s="166" t="s">
        <v>631</v>
      </c>
      <c r="K246" s="136">
        <f t="shared" si="114"/>
        <v>67</v>
      </c>
      <c r="L246" s="167">
        <f t="shared" si="115"/>
        <v>0.26171875</v>
      </c>
      <c r="M246" s="163" t="s">
        <v>547</v>
      </c>
      <c r="N246" s="168">
        <v>43067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102</v>
      </c>
      <c r="B247" s="161">
        <v>43017</v>
      </c>
      <c r="C247" s="161"/>
      <c r="D247" s="162" t="s">
        <v>363</v>
      </c>
      <c r="E247" s="163" t="s">
        <v>545</v>
      </c>
      <c r="F247" s="164">
        <v>137.5</v>
      </c>
      <c r="G247" s="163"/>
      <c r="H247" s="163">
        <v>184</v>
      </c>
      <c r="I247" s="165">
        <v>183</v>
      </c>
      <c r="J247" s="166" t="s">
        <v>707</v>
      </c>
      <c r="K247" s="136">
        <f t="shared" si="114"/>
        <v>46.5</v>
      </c>
      <c r="L247" s="167">
        <f t="shared" si="115"/>
        <v>0.33818181818181819</v>
      </c>
      <c r="M247" s="163" t="s">
        <v>547</v>
      </c>
      <c r="N247" s="168">
        <v>43108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103</v>
      </c>
      <c r="B248" s="161">
        <v>43018</v>
      </c>
      <c r="C248" s="161"/>
      <c r="D248" s="162" t="s">
        <v>708</v>
      </c>
      <c r="E248" s="163" t="s">
        <v>545</v>
      </c>
      <c r="F248" s="164">
        <v>125.5</v>
      </c>
      <c r="G248" s="163"/>
      <c r="H248" s="163">
        <v>158</v>
      </c>
      <c r="I248" s="165">
        <v>155</v>
      </c>
      <c r="J248" s="166" t="s">
        <v>709</v>
      </c>
      <c r="K248" s="136">
        <f t="shared" si="114"/>
        <v>32.5</v>
      </c>
      <c r="L248" s="167">
        <f t="shared" si="115"/>
        <v>0.25896414342629481</v>
      </c>
      <c r="M248" s="163" t="s">
        <v>547</v>
      </c>
      <c r="N248" s="168">
        <v>43067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104</v>
      </c>
      <c r="B249" s="161">
        <v>43018</v>
      </c>
      <c r="C249" s="161"/>
      <c r="D249" s="162" t="s">
        <v>710</v>
      </c>
      <c r="E249" s="163" t="s">
        <v>545</v>
      </c>
      <c r="F249" s="164">
        <v>895</v>
      </c>
      <c r="G249" s="163"/>
      <c r="H249" s="163">
        <v>1122.5</v>
      </c>
      <c r="I249" s="165">
        <v>1078</v>
      </c>
      <c r="J249" s="166" t="s">
        <v>711</v>
      </c>
      <c r="K249" s="136">
        <v>227.5</v>
      </c>
      <c r="L249" s="167">
        <v>0.25418994413407803</v>
      </c>
      <c r="M249" s="163" t="s">
        <v>547</v>
      </c>
      <c r="N249" s="168">
        <v>43117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105</v>
      </c>
      <c r="B250" s="161">
        <v>43020</v>
      </c>
      <c r="C250" s="161"/>
      <c r="D250" s="162" t="s">
        <v>358</v>
      </c>
      <c r="E250" s="163" t="s">
        <v>545</v>
      </c>
      <c r="F250" s="164">
        <v>525</v>
      </c>
      <c r="G250" s="163"/>
      <c r="H250" s="163">
        <v>629</v>
      </c>
      <c r="I250" s="165">
        <v>629</v>
      </c>
      <c r="J250" s="166" t="s">
        <v>631</v>
      </c>
      <c r="K250" s="136">
        <v>104</v>
      </c>
      <c r="L250" s="167">
        <v>0.19809523809523799</v>
      </c>
      <c r="M250" s="163" t="s">
        <v>547</v>
      </c>
      <c r="N250" s="168">
        <v>43119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106</v>
      </c>
      <c r="B251" s="161">
        <v>43046</v>
      </c>
      <c r="C251" s="161"/>
      <c r="D251" s="162" t="s">
        <v>391</v>
      </c>
      <c r="E251" s="163" t="s">
        <v>545</v>
      </c>
      <c r="F251" s="164">
        <v>740</v>
      </c>
      <c r="G251" s="163"/>
      <c r="H251" s="163">
        <v>892.5</v>
      </c>
      <c r="I251" s="165">
        <v>900</v>
      </c>
      <c r="J251" s="166" t="s">
        <v>712</v>
      </c>
      <c r="K251" s="136">
        <f>H251-F251</f>
        <v>152.5</v>
      </c>
      <c r="L251" s="167">
        <f>K251/F251</f>
        <v>0.20608108108108109</v>
      </c>
      <c r="M251" s="163" t="s">
        <v>547</v>
      </c>
      <c r="N251" s="168">
        <v>43052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29">
        <v>107</v>
      </c>
      <c r="B252" s="130">
        <v>43073</v>
      </c>
      <c r="C252" s="130"/>
      <c r="D252" s="131" t="s">
        <v>713</v>
      </c>
      <c r="E252" s="132" t="s">
        <v>545</v>
      </c>
      <c r="F252" s="133">
        <v>118.5</v>
      </c>
      <c r="G252" s="132"/>
      <c r="H252" s="132">
        <v>143.5</v>
      </c>
      <c r="I252" s="134">
        <v>145</v>
      </c>
      <c r="J252" s="135" t="s">
        <v>714</v>
      </c>
      <c r="K252" s="136">
        <f>H252-F252</f>
        <v>25</v>
      </c>
      <c r="L252" s="137">
        <f>K252/F252</f>
        <v>0.2109704641350211</v>
      </c>
      <c r="M252" s="132" t="s">
        <v>547</v>
      </c>
      <c r="N252" s="138">
        <v>43097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39">
        <v>108</v>
      </c>
      <c r="B253" s="140">
        <v>43090</v>
      </c>
      <c r="C253" s="140"/>
      <c r="D253" s="141" t="s">
        <v>418</v>
      </c>
      <c r="E253" s="142" t="s">
        <v>545</v>
      </c>
      <c r="F253" s="143">
        <v>715</v>
      </c>
      <c r="G253" s="143"/>
      <c r="H253" s="144">
        <v>500</v>
      </c>
      <c r="I253" s="144">
        <v>872</v>
      </c>
      <c r="J253" s="145" t="s">
        <v>715</v>
      </c>
      <c r="K253" s="146">
        <f>H253-F253</f>
        <v>-215</v>
      </c>
      <c r="L253" s="147">
        <f>K253/F253</f>
        <v>-0.30069930069930068</v>
      </c>
      <c r="M253" s="143" t="s">
        <v>557</v>
      </c>
      <c r="N253" s="140">
        <v>43670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29">
        <v>109</v>
      </c>
      <c r="B254" s="130">
        <v>43098</v>
      </c>
      <c r="C254" s="130"/>
      <c r="D254" s="131" t="s">
        <v>704</v>
      </c>
      <c r="E254" s="132" t="s">
        <v>545</v>
      </c>
      <c r="F254" s="133">
        <v>435</v>
      </c>
      <c r="G254" s="132"/>
      <c r="H254" s="132">
        <v>542.5</v>
      </c>
      <c r="I254" s="134">
        <v>539</v>
      </c>
      <c r="J254" s="135" t="s">
        <v>631</v>
      </c>
      <c r="K254" s="136">
        <v>107.5</v>
      </c>
      <c r="L254" s="137">
        <v>0.247126436781609</v>
      </c>
      <c r="M254" s="132" t="s">
        <v>547</v>
      </c>
      <c r="N254" s="138">
        <v>43206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29">
        <v>110</v>
      </c>
      <c r="B255" s="130">
        <v>43098</v>
      </c>
      <c r="C255" s="130"/>
      <c r="D255" s="131" t="s">
        <v>517</v>
      </c>
      <c r="E255" s="132" t="s">
        <v>545</v>
      </c>
      <c r="F255" s="133">
        <v>885</v>
      </c>
      <c r="G255" s="132"/>
      <c r="H255" s="132">
        <v>1090</v>
      </c>
      <c r="I255" s="134">
        <v>1084</v>
      </c>
      <c r="J255" s="135" t="s">
        <v>631</v>
      </c>
      <c r="K255" s="136">
        <v>205</v>
      </c>
      <c r="L255" s="137">
        <v>0.23163841807909599</v>
      </c>
      <c r="M255" s="132" t="s">
        <v>547</v>
      </c>
      <c r="N255" s="138">
        <v>43213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9">
        <v>111</v>
      </c>
      <c r="B256" s="170">
        <v>43192</v>
      </c>
      <c r="C256" s="170"/>
      <c r="D256" s="148" t="s">
        <v>716</v>
      </c>
      <c r="E256" s="143" t="s">
        <v>545</v>
      </c>
      <c r="F256" s="171">
        <v>478.5</v>
      </c>
      <c r="G256" s="143"/>
      <c r="H256" s="143">
        <v>442</v>
      </c>
      <c r="I256" s="144">
        <v>613</v>
      </c>
      <c r="J256" s="145" t="s">
        <v>717</v>
      </c>
      <c r="K256" s="146">
        <f>H256-F256</f>
        <v>-36.5</v>
      </c>
      <c r="L256" s="147">
        <f>K256/F256</f>
        <v>-7.6280041797283177E-2</v>
      </c>
      <c r="M256" s="143" t="s">
        <v>557</v>
      </c>
      <c r="N256" s="140">
        <v>43762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39">
        <v>112</v>
      </c>
      <c r="B257" s="140">
        <v>43194</v>
      </c>
      <c r="C257" s="140"/>
      <c r="D257" s="141" t="s">
        <v>718</v>
      </c>
      <c r="E257" s="142" t="s">
        <v>545</v>
      </c>
      <c r="F257" s="143">
        <f>141.5-7.3</f>
        <v>134.19999999999999</v>
      </c>
      <c r="G257" s="143"/>
      <c r="H257" s="144">
        <v>77</v>
      </c>
      <c r="I257" s="144">
        <v>180</v>
      </c>
      <c r="J257" s="145" t="s">
        <v>719</v>
      </c>
      <c r="K257" s="146">
        <f>H257-F257</f>
        <v>-57.199999999999989</v>
      </c>
      <c r="L257" s="147">
        <f>K257/F257</f>
        <v>-0.42622950819672129</v>
      </c>
      <c r="M257" s="143" t="s">
        <v>557</v>
      </c>
      <c r="N257" s="140">
        <v>43522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39">
        <v>113</v>
      </c>
      <c r="B258" s="140">
        <v>43209</v>
      </c>
      <c r="C258" s="140"/>
      <c r="D258" s="141" t="s">
        <v>720</v>
      </c>
      <c r="E258" s="142" t="s">
        <v>545</v>
      </c>
      <c r="F258" s="143">
        <v>430</v>
      </c>
      <c r="G258" s="143"/>
      <c r="H258" s="144">
        <v>220</v>
      </c>
      <c r="I258" s="144">
        <v>537</v>
      </c>
      <c r="J258" s="145" t="s">
        <v>721</v>
      </c>
      <c r="K258" s="146">
        <f>H258-F258</f>
        <v>-210</v>
      </c>
      <c r="L258" s="147">
        <f>K258/F258</f>
        <v>-0.48837209302325579</v>
      </c>
      <c r="M258" s="143" t="s">
        <v>557</v>
      </c>
      <c r="N258" s="140">
        <v>43252</v>
      </c>
      <c r="O258" s="54"/>
      <c r="P258" s="54"/>
      <c r="Q258" s="198"/>
      <c r="R258" s="54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114</v>
      </c>
      <c r="B259" s="161">
        <v>43220</v>
      </c>
      <c r="C259" s="161"/>
      <c r="D259" s="162" t="s">
        <v>722</v>
      </c>
      <c r="E259" s="163" t="s">
        <v>545</v>
      </c>
      <c r="F259" s="163">
        <v>153.5</v>
      </c>
      <c r="G259" s="163"/>
      <c r="H259" s="163">
        <v>196</v>
      </c>
      <c r="I259" s="165">
        <v>196</v>
      </c>
      <c r="J259" s="135" t="s">
        <v>723</v>
      </c>
      <c r="K259" s="136">
        <f>H259-F259</f>
        <v>42.5</v>
      </c>
      <c r="L259" s="137">
        <f>K259/F259</f>
        <v>0.27687296416938112</v>
      </c>
      <c r="M259" s="132" t="s">
        <v>547</v>
      </c>
      <c r="N259" s="138">
        <v>43605</v>
      </c>
      <c r="O259" s="54"/>
      <c r="P259" s="54"/>
      <c r="Q259" s="198"/>
      <c r="R259" s="54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39">
        <v>115</v>
      </c>
      <c r="B260" s="140">
        <v>43306</v>
      </c>
      <c r="C260" s="140"/>
      <c r="D260" s="141" t="s">
        <v>691</v>
      </c>
      <c r="E260" s="142" t="s">
        <v>545</v>
      </c>
      <c r="F260" s="143">
        <v>27.5</v>
      </c>
      <c r="G260" s="143"/>
      <c r="H260" s="144">
        <v>13.1</v>
      </c>
      <c r="I260" s="144">
        <v>60</v>
      </c>
      <c r="J260" s="145" t="s">
        <v>724</v>
      </c>
      <c r="K260" s="146">
        <v>-14.4</v>
      </c>
      <c r="L260" s="147">
        <v>-0.52363636363636401</v>
      </c>
      <c r="M260" s="143" t="s">
        <v>557</v>
      </c>
      <c r="N260" s="140">
        <v>43138</v>
      </c>
      <c r="O260" s="54"/>
      <c r="P260" s="54"/>
      <c r="Q260" s="198"/>
      <c r="R260" s="54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9">
        <v>116</v>
      </c>
      <c r="B261" s="170">
        <v>43318</v>
      </c>
      <c r="C261" s="170"/>
      <c r="D261" s="148" t="s">
        <v>725</v>
      </c>
      <c r="E261" s="143" t="s">
        <v>545</v>
      </c>
      <c r="F261" s="143">
        <v>148.5</v>
      </c>
      <c r="G261" s="143"/>
      <c r="H261" s="143">
        <v>102</v>
      </c>
      <c r="I261" s="144">
        <v>182</v>
      </c>
      <c r="J261" s="145" t="s">
        <v>726</v>
      </c>
      <c r="K261" s="146">
        <f>H261-F261</f>
        <v>-46.5</v>
      </c>
      <c r="L261" s="147">
        <f>K261/F261</f>
        <v>-0.31313131313131315</v>
      </c>
      <c r="M261" s="143" t="s">
        <v>557</v>
      </c>
      <c r="N261" s="140">
        <v>43661</v>
      </c>
      <c r="O261" s="54"/>
      <c r="P261" s="54"/>
      <c r="Q261" s="198"/>
      <c r="R261" s="54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29">
        <v>117</v>
      </c>
      <c r="B262" s="130">
        <v>43335</v>
      </c>
      <c r="C262" s="130"/>
      <c r="D262" s="131" t="s">
        <v>727</v>
      </c>
      <c r="E262" s="132" t="s">
        <v>545</v>
      </c>
      <c r="F262" s="163">
        <v>285</v>
      </c>
      <c r="G262" s="132"/>
      <c r="H262" s="132">
        <v>355</v>
      </c>
      <c r="I262" s="134">
        <v>364</v>
      </c>
      <c r="J262" s="135" t="s">
        <v>728</v>
      </c>
      <c r="K262" s="136">
        <v>70</v>
      </c>
      <c r="L262" s="137">
        <v>0.24561403508771901</v>
      </c>
      <c r="M262" s="132" t="s">
        <v>547</v>
      </c>
      <c r="N262" s="138">
        <v>43455</v>
      </c>
      <c r="O262" s="54"/>
      <c r="P262" s="54"/>
      <c r="Q262" s="198"/>
      <c r="R262" s="54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29">
        <v>118</v>
      </c>
      <c r="B263" s="130">
        <v>43341</v>
      </c>
      <c r="C263" s="130"/>
      <c r="D263" s="131" t="s">
        <v>383</v>
      </c>
      <c r="E263" s="132" t="s">
        <v>545</v>
      </c>
      <c r="F263" s="163">
        <v>525</v>
      </c>
      <c r="G263" s="132"/>
      <c r="H263" s="132">
        <v>585</v>
      </c>
      <c r="I263" s="134">
        <v>635</v>
      </c>
      <c r="J263" s="135" t="s">
        <v>729</v>
      </c>
      <c r="K263" s="136">
        <f t="shared" ref="K263:K294" si="116">H263-F263</f>
        <v>60</v>
      </c>
      <c r="L263" s="137">
        <f t="shared" ref="L263:L294" si="117">K263/F263</f>
        <v>0.11428571428571428</v>
      </c>
      <c r="M263" s="132" t="s">
        <v>547</v>
      </c>
      <c r="N263" s="138">
        <v>43662</v>
      </c>
      <c r="O263" s="54"/>
      <c r="P263" s="54"/>
      <c r="Q263" s="198"/>
      <c r="R263" s="54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29">
        <v>119</v>
      </c>
      <c r="B264" s="130">
        <v>43395</v>
      </c>
      <c r="C264" s="130"/>
      <c r="D264" s="131" t="s">
        <v>374</v>
      </c>
      <c r="E264" s="132" t="s">
        <v>545</v>
      </c>
      <c r="F264" s="163">
        <v>475</v>
      </c>
      <c r="G264" s="132"/>
      <c r="H264" s="132">
        <v>574</v>
      </c>
      <c r="I264" s="134">
        <v>570</v>
      </c>
      <c r="J264" s="135" t="s">
        <v>631</v>
      </c>
      <c r="K264" s="136">
        <f t="shared" si="116"/>
        <v>99</v>
      </c>
      <c r="L264" s="137">
        <f t="shared" si="117"/>
        <v>0.20842105263157895</v>
      </c>
      <c r="M264" s="132" t="s">
        <v>547</v>
      </c>
      <c r="N264" s="138">
        <v>43403</v>
      </c>
      <c r="O264" s="54"/>
      <c r="P264" s="54"/>
      <c r="Q264" s="198"/>
      <c r="R264" s="54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120</v>
      </c>
      <c r="B265" s="161">
        <v>43397</v>
      </c>
      <c r="C265" s="161"/>
      <c r="D265" s="162" t="s">
        <v>730</v>
      </c>
      <c r="E265" s="163" t="s">
        <v>545</v>
      </c>
      <c r="F265" s="163">
        <v>707.5</v>
      </c>
      <c r="G265" s="163"/>
      <c r="H265" s="163">
        <v>872</v>
      </c>
      <c r="I265" s="165">
        <v>872</v>
      </c>
      <c r="J265" s="166" t="s">
        <v>631</v>
      </c>
      <c r="K265" s="136">
        <f t="shared" si="116"/>
        <v>164.5</v>
      </c>
      <c r="L265" s="167">
        <f t="shared" si="117"/>
        <v>0.23250883392226149</v>
      </c>
      <c r="M265" s="163" t="s">
        <v>547</v>
      </c>
      <c r="N265" s="168">
        <v>43482</v>
      </c>
      <c r="O265" s="54"/>
      <c r="P265" s="54"/>
      <c r="Q265" s="198"/>
      <c r="R265" s="54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121</v>
      </c>
      <c r="B266" s="161">
        <v>43398</v>
      </c>
      <c r="C266" s="161"/>
      <c r="D266" s="162" t="s">
        <v>731</v>
      </c>
      <c r="E266" s="163" t="s">
        <v>545</v>
      </c>
      <c r="F266" s="163">
        <v>162</v>
      </c>
      <c r="G266" s="163"/>
      <c r="H266" s="163">
        <v>204</v>
      </c>
      <c r="I266" s="165">
        <v>209</v>
      </c>
      <c r="J266" s="166" t="s">
        <v>732</v>
      </c>
      <c r="K266" s="136">
        <f t="shared" si="116"/>
        <v>42</v>
      </c>
      <c r="L266" s="167">
        <f t="shared" si="117"/>
        <v>0.25925925925925924</v>
      </c>
      <c r="M266" s="163" t="s">
        <v>547</v>
      </c>
      <c r="N266" s="168">
        <v>43539</v>
      </c>
      <c r="O266" s="54"/>
      <c r="P266" s="54"/>
      <c r="Q266" s="198"/>
      <c r="R266" s="54"/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122</v>
      </c>
      <c r="B267" s="161">
        <v>43399</v>
      </c>
      <c r="C267" s="161"/>
      <c r="D267" s="162" t="s">
        <v>459</v>
      </c>
      <c r="E267" s="163" t="s">
        <v>545</v>
      </c>
      <c r="F267" s="163">
        <v>240</v>
      </c>
      <c r="G267" s="163"/>
      <c r="H267" s="163">
        <v>297</v>
      </c>
      <c r="I267" s="165">
        <v>297</v>
      </c>
      <c r="J267" s="166" t="s">
        <v>631</v>
      </c>
      <c r="K267" s="172">
        <f t="shared" si="116"/>
        <v>57</v>
      </c>
      <c r="L267" s="167">
        <f t="shared" si="117"/>
        <v>0.23749999999999999</v>
      </c>
      <c r="M267" s="163" t="s">
        <v>547</v>
      </c>
      <c r="N267" s="168">
        <v>43417</v>
      </c>
      <c r="O267" s="54"/>
      <c r="P267" s="54"/>
      <c r="Q267" s="198"/>
      <c r="R267" s="54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29">
        <v>123</v>
      </c>
      <c r="B268" s="130">
        <v>43439</v>
      </c>
      <c r="C268" s="130"/>
      <c r="D268" s="131" t="s">
        <v>733</v>
      </c>
      <c r="E268" s="132" t="s">
        <v>545</v>
      </c>
      <c r="F268" s="132">
        <v>202.5</v>
      </c>
      <c r="G268" s="132"/>
      <c r="H268" s="132">
        <v>255</v>
      </c>
      <c r="I268" s="134">
        <v>252</v>
      </c>
      <c r="J268" s="135" t="s">
        <v>631</v>
      </c>
      <c r="K268" s="136">
        <f t="shared" si="116"/>
        <v>52.5</v>
      </c>
      <c r="L268" s="137">
        <f t="shared" si="117"/>
        <v>0.25925925925925924</v>
      </c>
      <c r="M268" s="132" t="s">
        <v>547</v>
      </c>
      <c r="N268" s="138">
        <v>43542</v>
      </c>
      <c r="O268" s="54"/>
      <c r="P268" s="54"/>
      <c r="Q268" s="198"/>
      <c r="R268" s="37" t="s">
        <v>856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124</v>
      </c>
      <c r="B269" s="161">
        <v>43465</v>
      </c>
      <c r="C269" s="130"/>
      <c r="D269" s="162" t="s">
        <v>156</v>
      </c>
      <c r="E269" s="163" t="s">
        <v>545</v>
      </c>
      <c r="F269" s="163">
        <v>710</v>
      </c>
      <c r="G269" s="163"/>
      <c r="H269" s="163">
        <v>866</v>
      </c>
      <c r="I269" s="165">
        <v>866</v>
      </c>
      <c r="J269" s="166" t="s">
        <v>631</v>
      </c>
      <c r="K269" s="136">
        <f t="shared" si="116"/>
        <v>156</v>
      </c>
      <c r="L269" s="137">
        <f t="shared" si="117"/>
        <v>0.21971830985915494</v>
      </c>
      <c r="M269" s="132" t="s">
        <v>547</v>
      </c>
      <c r="N269" s="138">
        <v>43553</v>
      </c>
      <c r="O269" s="54"/>
      <c r="P269" s="54"/>
      <c r="Q269" s="198"/>
      <c r="R269" s="37" t="s">
        <v>856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125</v>
      </c>
      <c r="B270" s="161">
        <v>43522</v>
      </c>
      <c r="C270" s="161"/>
      <c r="D270" s="162" t="s">
        <v>170</v>
      </c>
      <c r="E270" s="163" t="s">
        <v>545</v>
      </c>
      <c r="F270" s="163">
        <v>337.25</v>
      </c>
      <c r="G270" s="163"/>
      <c r="H270" s="163">
        <v>398.5</v>
      </c>
      <c r="I270" s="165">
        <v>411</v>
      </c>
      <c r="J270" s="135" t="s">
        <v>734</v>
      </c>
      <c r="K270" s="136">
        <f t="shared" si="116"/>
        <v>61.25</v>
      </c>
      <c r="L270" s="137">
        <f t="shared" si="117"/>
        <v>0.1816160118606375</v>
      </c>
      <c r="M270" s="132" t="s">
        <v>547</v>
      </c>
      <c r="N270" s="138">
        <v>43760</v>
      </c>
      <c r="O270" s="54"/>
      <c r="P270" s="54"/>
      <c r="Q270" s="198"/>
      <c r="R270" s="37" t="s">
        <v>856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73">
        <v>126</v>
      </c>
      <c r="B271" s="174">
        <v>43559</v>
      </c>
      <c r="C271" s="174"/>
      <c r="D271" s="175" t="s">
        <v>735</v>
      </c>
      <c r="E271" s="176" t="s">
        <v>545</v>
      </c>
      <c r="F271" s="176">
        <v>130</v>
      </c>
      <c r="G271" s="176"/>
      <c r="H271" s="176">
        <v>65</v>
      </c>
      <c r="I271" s="177">
        <v>158</v>
      </c>
      <c r="J271" s="145" t="s">
        <v>736</v>
      </c>
      <c r="K271" s="146">
        <f t="shared" si="116"/>
        <v>-65</v>
      </c>
      <c r="L271" s="147">
        <f t="shared" si="117"/>
        <v>-0.5</v>
      </c>
      <c r="M271" s="143" t="s">
        <v>557</v>
      </c>
      <c r="N271" s="140">
        <v>43726</v>
      </c>
      <c r="O271" s="54"/>
      <c r="P271" s="54"/>
      <c r="Q271" s="198"/>
      <c r="R271" s="37" t="s">
        <v>854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127</v>
      </c>
      <c r="B272" s="161">
        <v>43017</v>
      </c>
      <c r="C272" s="161"/>
      <c r="D272" s="162" t="s">
        <v>205</v>
      </c>
      <c r="E272" s="163" t="s">
        <v>545</v>
      </c>
      <c r="F272" s="163">
        <v>141.5</v>
      </c>
      <c r="G272" s="163"/>
      <c r="H272" s="163">
        <v>183.5</v>
      </c>
      <c r="I272" s="165">
        <v>210</v>
      </c>
      <c r="J272" s="135" t="s">
        <v>732</v>
      </c>
      <c r="K272" s="136">
        <f t="shared" si="116"/>
        <v>42</v>
      </c>
      <c r="L272" s="137">
        <f t="shared" si="117"/>
        <v>0.29681978798586572</v>
      </c>
      <c r="M272" s="132" t="s">
        <v>547</v>
      </c>
      <c r="N272" s="138">
        <v>43042</v>
      </c>
      <c r="O272" s="54"/>
      <c r="P272" s="54"/>
      <c r="Q272" s="198"/>
      <c r="R272" s="37" t="s">
        <v>854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73">
        <v>128</v>
      </c>
      <c r="B273" s="174">
        <v>43074</v>
      </c>
      <c r="C273" s="174"/>
      <c r="D273" s="175" t="s">
        <v>737</v>
      </c>
      <c r="E273" s="176" t="s">
        <v>545</v>
      </c>
      <c r="F273" s="171">
        <v>172</v>
      </c>
      <c r="G273" s="176"/>
      <c r="H273" s="176">
        <v>155.25</v>
      </c>
      <c r="I273" s="177">
        <v>230</v>
      </c>
      <c r="J273" s="145" t="s">
        <v>738</v>
      </c>
      <c r="K273" s="146">
        <f t="shared" si="116"/>
        <v>-16.75</v>
      </c>
      <c r="L273" s="147">
        <f t="shared" si="117"/>
        <v>-9.7383720930232565E-2</v>
      </c>
      <c r="M273" s="143" t="s">
        <v>557</v>
      </c>
      <c r="N273" s="140">
        <v>43787</v>
      </c>
      <c r="O273" s="54"/>
      <c r="P273" s="54"/>
      <c r="Q273" s="198"/>
      <c r="R273" s="37" t="s">
        <v>854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129</v>
      </c>
      <c r="B274" s="161">
        <v>43398</v>
      </c>
      <c r="C274" s="161"/>
      <c r="D274" s="162" t="s">
        <v>117</v>
      </c>
      <c r="E274" s="163" t="s">
        <v>545</v>
      </c>
      <c r="F274" s="163">
        <v>698.5</v>
      </c>
      <c r="G274" s="163"/>
      <c r="H274" s="163">
        <v>890</v>
      </c>
      <c r="I274" s="165">
        <v>890</v>
      </c>
      <c r="J274" s="135" t="s">
        <v>739</v>
      </c>
      <c r="K274" s="136">
        <f t="shared" si="116"/>
        <v>191.5</v>
      </c>
      <c r="L274" s="137">
        <f t="shared" si="117"/>
        <v>0.27415891195418757</v>
      </c>
      <c r="M274" s="132" t="s">
        <v>547</v>
      </c>
      <c r="N274" s="138">
        <v>44328</v>
      </c>
      <c r="O274" s="54"/>
      <c r="P274" s="54"/>
      <c r="Q274" s="198"/>
      <c r="R274" s="37" t="s">
        <v>856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130</v>
      </c>
      <c r="B275" s="161">
        <v>42877</v>
      </c>
      <c r="C275" s="161"/>
      <c r="D275" s="162" t="s">
        <v>740</v>
      </c>
      <c r="E275" s="163" t="s">
        <v>545</v>
      </c>
      <c r="F275" s="163">
        <v>127.6</v>
      </c>
      <c r="G275" s="163"/>
      <c r="H275" s="163">
        <v>138</v>
      </c>
      <c r="I275" s="165">
        <v>190</v>
      </c>
      <c r="J275" s="135" t="s">
        <v>741</v>
      </c>
      <c r="K275" s="136">
        <f t="shared" si="116"/>
        <v>10.400000000000006</v>
      </c>
      <c r="L275" s="137">
        <f t="shared" si="117"/>
        <v>8.1504702194357417E-2</v>
      </c>
      <c r="M275" s="132" t="s">
        <v>547</v>
      </c>
      <c r="N275" s="138">
        <v>43774</v>
      </c>
      <c r="O275" s="54"/>
      <c r="P275" s="54"/>
      <c r="Q275" s="198"/>
      <c r="R275" s="37" t="s">
        <v>854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131</v>
      </c>
      <c r="B276" s="161">
        <v>43158</v>
      </c>
      <c r="C276" s="161"/>
      <c r="D276" s="162" t="s">
        <v>742</v>
      </c>
      <c r="E276" s="163" t="s">
        <v>545</v>
      </c>
      <c r="F276" s="163">
        <v>317</v>
      </c>
      <c r="G276" s="163"/>
      <c r="H276" s="163">
        <v>382.5</v>
      </c>
      <c r="I276" s="165">
        <v>398</v>
      </c>
      <c r="J276" s="135" t="s">
        <v>743</v>
      </c>
      <c r="K276" s="136">
        <f t="shared" si="116"/>
        <v>65.5</v>
      </c>
      <c r="L276" s="137">
        <f t="shared" si="117"/>
        <v>0.20662460567823343</v>
      </c>
      <c r="M276" s="132" t="s">
        <v>547</v>
      </c>
      <c r="N276" s="138">
        <v>44238</v>
      </c>
      <c r="O276" s="54"/>
      <c r="P276" s="54"/>
      <c r="Q276" s="198"/>
      <c r="R276" s="37" t="s">
        <v>854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73">
        <v>132</v>
      </c>
      <c r="B277" s="174">
        <v>43164</v>
      </c>
      <c r="C277" s="174"/>
      <c r="D277" s="175" t="s">
        <v>162</v>
      </c>
      <c r="E277" s="176" t="s">
        <v>545</v>
      </c>
      <c r="F277" s="171">
        <f>510-14.4</f>
        <v>495.6</v>
      </c>
      <c r="G277" s="176"/>
      <c r="H277" s="176">
        <v>350</v>
      </c>
      <c r="I277" s="177">
        <v>672</v>
      </c>
      <c r="J277" s="145" t="s">
        <v>744</v>
      </c>
      <c r="K277" s="146">
        <f t="shared" si="116"/>
        <v>-145.60000000000002</v>
      </c>
      <c r="L277" s="147">
        <f t="shared" si="117"/>
        <v>-0.29378531073446329</v>
      </c>
      <c r="M277" s="143" t="s">
        <v>557</v>
      </c>
      <c r="N277" s="140">
        <v>43887</v>
      </c>
      <c r="O277" s="54"/>
      <c r="P277" s="54"/>
      <c r="Q277" s="198"/>
      <c r="R277" s="37" t="s">
        <v>856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73">
        <v>133</v>
      </c>
      <c r="B278" s="174">
        <v>43237</v>
      </c>
      <c r="C278" s="174"/>
      <c r="D278" s="175" t="s">
        <v>745</v>
      </c>
      <c r="E278" s="176" t="s">
        <v>545</v>
      </c>
      <c r="F278" s="171">
        <v>230.3</v>
      </c>
      <c r="G278" s="176"/>
      <c r="H278" s="176">
        <v>102.5</v>
      </c>
      <c r="I278" s="177">
        <v>348</v>
      </c>
      <c r="J278" s="145" t="s">
        <v>746</v>
      </c>
      <c r="K278" s="146">
        <f t="shared" si="116"/>
        <v>-127.80000000000001</v>
      </c>
      <c r="L278" s="147">
        <f t="shared" si="117"/>
        <v>-0.55492835432045162</v>
      </c>
      <c r="M278" s="143" t="s">
        <v>557</v>
      </c>
      <c r="N278" s="140">
        <v>43896</v>
      </c>
      <c r="O278" s="54"/>
      <c r="P278" s="54"/>
      <c r="Q278" s="198"/>
      <c r="R278" s="37" t="s">
        <v>856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134</v>
      </c>
      <c r="B279" s="161">
        <v>43258</v>
      </c>
      <c r="C279" s="161"/>
      <c r="D279" s="162" t="s">
        <v>422</v>
      </c>
      <c r="E279" s="163" t="s">
        <v>545</v>
      </c>
      <c r="F279" s="163">
        <f>342.5-5.1</f>
        <v>337.4</v>
      </c>
      <c r="G279" s="163"/>
      <c r="H279" s="163">
        <v>412.5</v>
      </c>
      <c r="I279" s="165">
        <v>439</v>
      </c>
      <c r="J279" s="135" t="s">
        <v>747</v>
      </c>
      <c r="K279" s="136">
        <f t="shared" si="116"/>
        <v>75.100000000000023</v>
      </c>
      <c r="L279" s="137">
        <f t="shared" si="117"/>
        <v>0.22258446947243635</v>
      </c>
      <c r="M279" s="132" t="s">
        <v>547</v>
      </c>
      <c r="N279" s="138">
        <v>44230</v>
      </c>
      <c r="O279" s="54"/>
      <c r="P279" s="54"/>
      <c r="Q279" s="198"/>
      <c r="R279" s="37" t="s">
        <v>854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54">
        <v>135</v>
      </c>
      <c r="B280" s="153">
        <v>43285</v>
      </c>
      <c r="C280" s="153"/>
      <c r="D280" s="154" t="s">
        <v>56</v>
      </c>
      <c r="E280" s="155" t="s">
        <v>545</v>
      </c>
      <c r="F280" s="155">
        <f>127.5-5.53</f>
        <v>121.97</v>
      </c>
      <c r="G280" s="156"/>
      <c r="H280" s="156">
        <v>122.5</v>
      </c>
      <c r="I280" s="156">
        <v>170</v>
      </c>
      <c r="J280" s="157" t="s">
        <v>748</v>
      </c>
      <c r="K280" s="158">
        <f t="shared" si="116"/>
        <v>0.53000000000000114</v>
      </c>
      <c r="L280" s="159">
        <f t="shared" si="117"/>
        <v>4.3453308190538747E-3</v>
      </c>
      <c r="M280" s="155" t="s">
        <v>564</v>
      </c>
      <c r="N280" s="153">
        <v>44431</v>
      </c>
      <c r="O280" s="54"/>
      <c r="P280" s="54"/>
      <c r="Q280" s="198"/>
      <c r="R280" s="37" t="s">
        <v>856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73">
        <v>136</v>
      </c>
      <c r="B281" s="174">
        <v>43294</v>
      </c>
      <c r="C281" s="174"/>
      <c r="D281" s="175" t="s">
        <v>749</v>
      </c>
      <c r="E281" s="176" t="s">
        <v>545</v>
      </c>
      <c r="F281" s="171">
        <v>46.5</v>
      </c>
      <c r="G281" s="176"/>
      <c r="H281" s="176">
        <v>17</v>
      </c>
      <c r="I281" s="177">
        <v>59</v>
      </c>
      <c r="J281" s="145" t="s">
        <v>750</v>
      </c>
      <c r="K281" s="146">
        <f t="shared" si="116"/>
        <v>-29.5</v>
      </c>
      <c r="L281" s="147">
        <f t="shared" si="117"/>
        <v>-0.63440860215053763</v>
      </c>
      <c r="M281" s="143" t="s">
        <v>557</v>
      </c>
      <c r="N281" s="140">
        <v>43887</v>
      </c>
      <c r="O281" s="54"/>
      <c r="P281" s="54"/>
      <c r="Q281" s="198"/>
      <c r="R281" s="37" t="s">
        <v>856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137</v>
      </c>
      <c r="B282" s="161">
        <v>43396</v>
      </c>
      <c r="C282" s="161"/>
      <c r="D282" s="162" t="s">
        <v>406</v>
      </c>
      <c r="E282" s="163" t="s">
        <v>545</v>
      </c>
      <c r="F282" s="163">
        <v>156.5</v>
      </c>
      <c r="G282" s="163"/>
      <c r="H282" s="163">
        <v>207.5</v>
      </c>
      <c r="I282" s="165">
        <v>191</v>
      </c>
      <c r="J282" s="135" t="s">
        <v>631</v>
      </c>
      <c r="K282" s="136">
        <f t="shared" si="116"/>
        <v>51</v>
      </c>
      <c r="L282" s="137">
        <f t="shared" si="117"/>
        <v>0.32587859424920129</v>
      </c>
      <c r="M282" s="132" t="s">
        <v>547</v>
      </c>
      <c r="N282" s="138">
        <v>44369</v>
      </c>
      <c r="O282" s="54"/>
      <c r="P282" s="54"/>
      <c r="Q282" s="198"/>
      <c r="R282" s="37" t="s">
        <v>856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138</v>
      </c>
      <c r="B283" s="161">
        <v>43439</v>
      </c>
      <c r="C283" s="161"/>
      <c r="D283" s="162" t="s">
        <v>337</v>
      </c>
      <c r="E283" s="163" t="s">
        <v>545</v>
      </c>
      <c r="F283" s="163">
        <v>259.5</v>
      </c>
      <c r="G283" s="163"/>
      <c r="H283" s="163">
        <v>320</v>
      </c>
      <c r="I283" s="165">
        <v>320</v>
      </c>
      <c r="J283" s="135" t="s">
        <v>631</v>
      </c>
      <c r="K283" s="136">
        <f t="shared" si="116"/>
        <v>60.5</v>
      </c>
      <c r="L283" s="137">
        <f t="shared" si="117"/>
        <v>0.23314065510597304</v>
      </c>
      <c r="M283" s="132" t="s">
        <v>547</v>
      </c>
      <c r="N283" s="138">
        <v>44323</v>
      </c>
      <c r="O283" s="54"/>
      <c r="P283" s="54"/>
      <c r="Q283" s="198"/>
      <c r="R283" s="37" t="s">
        <v>856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73">
        <v>139</v>
      </c>
      <c r="B284" s="174">
        <v>43439</v>
      </c>
      <c r="C284" s="174"/>
      <c r="D284" s="175" t="s">
        <v>751</v>
      </c>
      <c r="E284" s="176" t="s">
        <v>545</v>
      </c>
      <c r="F284" s="176">
        <v>715</v>
      </c>
      <c r="G284" s="176"/>
      <c r="H284" s="176">
        <v>445</v>
      </c>
      <c r="I284" s="177">
        <v>840</v>
      </c>
      <c r="J284" s="145" t="s">
        <v>752</v>
      </c>
      <c r="K284" s="146">
        <f t="shared" si="116"/>
        <v>-270</v>
      </c>
      <c r="L284" s="147">
        <f t="shared" si="117"/>
        <v>-0.3776223776223776</v>
      </c>
      <c r="M284" s="143" t="s">
        <v>557</v>
      </c>
      <c r="N284" s="140">
        <v>43800</v>
      </c>
      <c r="O284" s="54"/>
      <c r="P284" s="54"/>
      <c r="Q284" s="198"/>
      <c r="R284" s="37" t="s">
        <v>856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140</v>
      </c>
      <c r="B285" s="161">
        <v>43469</v>
      </c>
      <c r="C285" s="161"/>
      <c r="D285" s="162" t="s">
        <v>176</v>
      </c>
      <c r="E285" s="163" t="s">
        <v>545</v>
      </c>
      <c r="F285" s="163">
        <v>875</v>
      </c>
      <c r="G285" s="163"/>
      <c r="H285" s="163">
        <v>1165</v>
      </c>
      <c r="I285" s="165">
        <v>1185</v>
      </c>
      <c r="J285" s="135" t="s">
        <v>753</v>
      </c>
      <c r="K285" s="136">
        <f t="shared" si="116"/>
        <v>290</v>
      </c>
      <c r="L285" s="137">
        <f t="shared" si="117"/>
        <v>0.33142857142857141</v>
      </c>
      <c r="M285" s="132" t="s">
        <v>547</v>
      </c>
      <c r="N285" s="138">
        <v>43847</v>
      </c>
      <c r="O285" s="54"/>
      <c r="P285" s="54"/>
      <c r="Q285" s="198"/>
      <c r="R285" s="37" t="s">
        <v>856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141</v>
      </c>
      <c r="B286" s="161">
        <v>43559</v>
      </c>
      <c r="C286" s="161"/>
      <c r="D286" s="162" t="s">
        <v>355</v>
      </c>
      <c r="E286" s="163" t="s">
        <v>545</v>
      </c>
      <c r="F286" s="163">
        <f>387-14.63</f>
        <v>372.37</v>
      </c>
      <c r="G286" s="163"/>
      <c r="H286" s="163">
        <v>490</v>
      </c>
      <c r="I286" s="165">
        <v>490</v>
      </c>
      <c r="J286" s="135" t="s">
        <v>631</v>
      </c>
      <c r="K286" s="136">
        <f t="shared" si="116"/>
        <v>117.63</v>
      </c>
      <c r="L286" s="137">
        <f t="shared" si="117"/>
        <v>0.31589548030185027</v>
      </c>
      <c r="M286" s="132" t="s">
        <v>547</v>
      </c>
      <c r="N286" s="138">
        <v>43850</v>
      </c>
      <c r="O286" s="54"/>
      <c r="P286" s="54"/>
      <c r="Q286" s="198"/>
      <c r="R286" s="37" t="s">
        <v>856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73">
        <v>142</v>
      </c>
      <c r="B287" s="174">
        <v>43578</v>
      </c>
      <c r="C287" s="174"/>
      <c r="D287" s="175" t="s">
        <v>754</v>
      </c>
      <c r="E287" s="176" t="s">
        <v>556</v>
      </c>
      <c r="F287" s="176">
        <v>220</v>
      </c>
      <c r="G287" s="176"/>
      <c r="H287" s="176">
        <v>127.5</v>
      </c>
      <c r="I287" s="177">
        <v>284</v>
      </c>
      <c r="J287" s="145" t="s">
        <v>755</v>
      </c>
      <c r="K287" s="146">
        <f t="shared" si="116"/>
        <v>-92.5</v>
      </c>
      <c r="L287" s="147">
        <f t="shared" si="117"/>
        <v>-0.42045454545454547</v>
      </c>
      <c r="M287" s="143" t="s">
        <v>557</v>
      </c>
      <c r="N287" s="140">
        <v>43896</v>
      </c>
      <c r="O287" s="54"/>
      <c r="P287" s="54"/>
      <c r="Q287" s="198"/>
      <c r="R287" s="37" t="s">
        <v>856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143</v>
      </c>
      <c r="B288" s="161">
        <v>43622</v>
      </c>
      <c r="C288" s="161"/>
      <c r="D288" s="162" t="s">
        <v>460</v>
      </c>
      <c r="E288" s="163" t="s">
        <v>556</v>
      </c>
      <c r="F288" s="163">
        <v>332.8</v>
      </c>
      <c r="G288" s="163"/>
      <c r="H288" s="163">
        <v>405</v>
      </c>
      <c r="I288" s="165">
        <v>419</v>
      </c>
      <c r="J288" s="135" t="s">
        <v>756</v>
      </c>
      <c r="K288" s="136">
        <f t="shared" si="116"/>
        <v>72.199999999999989</v>
      </c>
      <c r="L288" s="137">
        <f t="shared" si="117"/>
        <v>0.21694711538461534</v>
      </c>
      <c r="M288" s="132" t="s">
        <v>547</v>
      </c>
      <c r="N288" s="138">
        <v>43860</v>
      </c>
      <c r="O288" s="54"/>
      <c r="P288" s="54"/>
      <c r="Q288" s="198"/>
      <c r="R288" s="37" t="s">
        <v>854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54">
        <v>144</v>
      </c>
      <c r="B289" s="153">
        <v>43641</v>
      </c>
      <c r="C289" s="153"/>
      <c r="D289" s="154" t="s">
        <v>168</v>
      </c>
      <c r="E289" s="155" t="s">
        <v>545</v>
      </c>
      <c r="F289" s="155">
        <v>386</v>
      </c>
      <c r="G289" s="156"/>
      <c r="H289" s="156">
        <v>395</v>
      </c>
      <c r="I289" s="156">
        <v>452</v>
      </c>
      <c r="J289" s="157" t="s">
        <v>757</v>
      </c>
      <c r="K289" s="158">
        <f t="shared" si="116"/>
        <v>9</v>
      </c>
      <c r="L289" s="159">
        <f t="shared" si="117"/>
        <v>2.3316062176165803E-2</v>
      </c>
      <c r="M289" s="155" t="s">
        <v>564</v>
      </c>
      <c r="N289" s="153">
        <v>43868</v>
      </c>
      <c r="O289" s="54"/>
      <c r="P289" s="54"/>
      <c r="Q289" s="198"/>
      <c r="R289" s="37" t="s">
        <v>854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54">
        <v>145</v>
      </c>
      <c r="B290" s="153">
        <v>43707</v>
      </c>
      <c r="C290" s="153"/>
      <c r="D290" s="154" t="s">
        <v>143</v>
      </c>
      <c r="E290" s="155" t="s">
        <v>545</v>
      </c>
      <c r="F290" s="155">
        <v>137.5</v>
      </c>
      <c r="G290" s="156"/>
      <c r="H290" s="156">
        <v>138.5</v>
      </c>
      <c r="I290" s="156">
        <v>190</v>
      </c>
      <c r="J290" s="157" t="s">
        <v>758</v>
      </c>
      <c r="K290" s="158">
        <f t="shared" si="116"/>
        <v>1</v>
      </c>
      <c r="L290" s="159">
        <f t="shared" si="117"/>
        <v>7.2727272727272727E-3</v>
      </c>
      <c r="M290" s="155" t="s">
        <v>564</v>
      </c>
      <c r="N290" s="153">
        <v>44432</v>
      </c>
      <c r="O290" s="54"/>
      <c r="P290" s="54"/>
      <c r="Q290" s="198"/>
      <c r="R290" s="37" t="s">
        <v>856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146</v>
      </c>
      <c r="B291" s="161">
        <v>43731</v>
      </c>
      <c r="C291" s="161"/>
      <c r="D291" s="162" t="s">
        <v>415</v>
      </c>
      <c r="E291" s="163" t="s">
        <v>545</v>
      </c>
      <c r="F291" s="163">
        <v>235</v>
      </c>
      <c r="G291" s="163"/>
      <c r="H291" s="163">
        <v>295</v>
      </c>
      <c r="I291" s="165">
        <v>296</v>
      </c>
      <c r="J291" s="135" t="s">
        <v>759</v>
      </c>
      <c r="K291" s="136">
        <f t="shared" si="116"/>
        <v>60</v>
      </c>
      <c r="L291" s="137">
        <f t="shared" si="117"/>
        <v>0.25531914893617019</v>
      </c>
      <c r="M291" s="132" t="s">
        <v>547</v>
      </c>
      <c r="N291" s="138">
        <v>43844</v>
      </c>
      <c r="O291" s="54"/>
      <c r="P291" s="54"/>
      <c r="Q291" s="198"/>
      <c r="R291" s="37" t="s">
        <v>854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147</v>
      </c>
      <c r="B292" s="161">
        <v>43752</v>
      </c>
      <c r="C292" s="161"/>
      <c r="D292" s="162" t="s">
        <v>760</v>
      </c>
      <c r="E292" s="163" t="s">
        <v>545</v>
      </c>
      <c r="F292" s="163">
        <v>277.5</v>
      </c>
      <c r="G292" s="163"/>
      <c r="H292" s="163">
        <v>333</v>
      </c>
      <c r="I292" s="165">
        <v>333</v>
      </c>
      <c r="J292" s="135" t="s">
        <v>761</v>
      </c>
      <c r="K292" s="136">
        <f t="shared" si="116"/>
        <v>55.5</v>
      </c>
      <c r="L292" s="137">
        <f t="shared" si="117"/>
        <v>0.2</v>
      </c>
      <c r="M292" s="132" t="s">
        <v>547</v>
      </c>
      <c r="N292" s="138">
        <v>43846</v>
      </c>
      <c r="O292" s="54"/>
      <c r="P292" s="54"/>
      <c r="Q292" s="198"/>
      <c r="R292" s="37" t="s">
        <v>856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148</v>
      </c>
      <c r="B293" s="161">
        <v>43752</v>
      </c>
      <c r="C293" s="161"/>
      <c r="D293" s="162" t="s">
        <v>762</v>
      </c>
      <c r="E293" s="163" t="s">
        <v>545</v>
      </c>
      <c r="F293" s="163">
        <v>930</v>
      </c>
      <c r="G293" s="163"/>
      <c r="H293" s="163">
        <v>1165</v>
      </c>
      <c r="I293" s="165">
        <v>1200</v>
      </c>
      <c r="J293" s="135" t="s">
        <v>763</v>
      </c>
      <c r="K293" s="136">
        <f t="shared" si="116"/>
        <v>235</v>
      </c>
      <c r="L293" s="137">
        <f t="shared" si="117"/>
        <v>0.25268817204301075</v>
      </c>
      <c r="M293" s="132" t="s">
        <v>547</v>
      </c>
      <c r="N293" s="138">
        <v>43847</v>
      </c>
      <c r="O293" s="54"/>
      <c r="P293" s="54"/>
      <c r="Q293" s="198"/>
      <c r="R293" s="37" t="s">
        <v>854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149</v>
      </c>
      <c r="B294" s="161">
        <v>43753</v>
      </c>
      <c r="C294" s="161"/>
      <c r="D294" s="162" t="s">
        <v>764</v>
      </c>
      <c r="E294" s="163" t="s">
        <v>545</v>
      </c>
      <c r="F294" s="133">
        <v>111</v>
      </c>
      <c r="G294" s="163"/>
      <c r="H294" s="163">
        <v>141</v>
      </c>
      <c r="I294" s="165">
        <v>141</v>
      </c>
      <c r="J294" s="135" t="s">
        <v>765</v>
      </c>
      <c r="K294" s="136">
        <f t="shared" si="116"/>
        <v>30</v>
      </c>
      <c r="L294" s="137">
        <f t="shared" si="117"/>
        <v>0.27027027027027029</v>
      </c>
      <c r="M294" s="132" t="s">
        <v>547</v>
      </c>
      <c r="N294" s="138">
        <v>44328</v>
      </c>
      <c r="O294" s="54"/>
      <c r="P294" s="54"/>
      <c r="Q294" s="198"/>
      <c r="R294" s="37" t="s">
        <v>854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150</v>
      </c>
      <c r="B295" s="161">
        <v>43753</v>
      </c>
      <c r="C295" s="161"/>
      <c r="D295" s="162" t="s">
        <v>766</v>
      </c>
      <c r="E295" s="163" t="s">
        <v>545</v>
      </c>
      <c r="F295" s="133">
        <v>296</v>
      </c>
      <c r="G295" s="163"/>
      <c r="H295" s="163">
        <v>370</v>
      </c>
      <c r="I295" s="165">
        <v>370</v>
      </c>
      <c r="J295" s="135" t="s">
        <v>631</v>
      </c>
      <c r="K295" s="136">
        <f t="shared" ref="K295:K320" si="118">H295-F295</f>
        <v>74</v>
      </c>
      <c r="L295" s="137">
        <f t="shared" ref="L295:L320" si="119">K295/F295</f>
        <v>0.25</v>
      </c>
      <c r="M295" s="132" t="s">
        <v>547</v>
      </c>
      <c r="N295" s="138">
        <v>43853</v>
      </c>
      <c r="O295" s="54"/>
      <c r="P295" s="54"/>
      <c r="Q295" s="198"/>
      <c r="R295" s="37" t="s">
        <v>854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151</v>
      </c>
      <c r="B296" s="161">
        <v>43754</v>
      </c>
      <c r="C296" s="161"/>
      <c r="D296" s="162" t="s">
        <v>767</v>
      </c>
      <c r="E296" s="163" t="s">
        <v>545</v>
      </c>
      <c r="F296" s="133">
        <v>300</v>
      </c>
      <c r="G296" s="163"/>
      <c r="H296" s="163">
        <v>382.5</v>
      </c>
      <c r="I296" s="165">
        <v>344</v>
      </c>
      <c r="J296" s="135" t="s">
        <v>768</v>
      </c>
      <c r="K296" s="136">
        <f t="shared" si="118"/>
        <v>82.5</v>
      </c>
      <c r="L296" s="137">
        <f t="shared" si="119"/>
        <v>0.27500000000000002</v>
      </c>
      <c r="M296" s="132" t="s">
        <v>547</v>
      </c>
      <c r="N296" s="138">
        <v>44238</v>
      </c>
      <c r="O296" s="54"/>
      <c r="P296" s="54"/>
      <c r="Q296" s="198"/>
      <c r="R296" s="37" t="s">
        <v>854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152</v>
      </c>
      <c r="B297" s="161">
        <v>43832</v>
      </c>
      <c r="C297" s="161"/>
      <c r="D297" s="162" t="s">
        <v>769</v>
      </c>
      <c r="E297" s="163" t="s">
        <v>545</v>
      </c>
      <c r="F297" s="133">
        <v>495</v>
      </c>
      <c r="G297" s="163"/>
      <c r="H297" s="163">
        <v>595</v>
      </c>
      <c r="I297" s="165">
        <v>590</v>
      </c>
      <c r="J297" s="135" t="s">
        <v>567</v>
      </c>
      <c r="K297" s="136">
        <f t="shared" si="118"/>
        <v>100</v>
      </c>
      <c r="L297" s="137">
        <f t="shared" si="119"/>
        <v>0.20202020202020202</v>
      </c>
      <c r="M297" s="132" t="s">
        <v>547</v>
      </c>
      <c r="N297" s="138">
        <v>44589</v>
      </c>
      <c r="O297" s="54"/>
      <c r="P297" s="54"/>
      <c r="Q297" s="198"/>
      <c r="R297" s="37" t="s">
        <v>854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153</v>
      </c>
      <c r="B298" s="161">
        <v>43966</v>
      </c>
      <c r="C298" s="161"/>
      <c r="D298" s="162" t="s">
        <v>74</v>
      </c>
      <c r="E298" s="163" t="s">
        <v>545</v>
      </c>
      <c r="F298" s="133">
        <v>67.5</v>
      </c>
      <c r="G298" s="163"/>
      <c r="H298" s="163">
        <v>86</v>
      </c>
      <c r="I298" s="165">
        <v>86</v>
      </c>
      <c r="J298" s="135" t="s">
        <v>770</v>
      </c>
      <c r="K298" s="136">
        <f t="shared" si="118"/>
        <v>18.5</v>
      </c>
      <c r="L298" s="137">
        <f t="shared" si="119"/>
        <v>0.27407407407407408</v>
      </c>
      <c r="M298" s="132" t="s">
        <v>547</v>
      </c>
      <c r="N298" s="138">
        <v>44008</v>
      </c>
      <c r="O298" s="54"/>
      <c r="P298" s="54"/>
      <c r="Q298" s="198"/>
      <c r="R298" s="37" t="s">
        <v>854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154</v>
      </c>
      <c r="B299" s="161">
        <v>44035</v>
      </c>
      <c r="C299" s="161"/>
      <c r="D299" s="162" t="s">
        <v>459</v>
      </c>
      <c r="E299" s="163" t="s">
        <v>545</v>
      </c>
      <c r="F299" s="133">
        <v>231</v>
      </c>
      <c r="G299" s="163"/>
      <c r="H299" s="163">
        <v>281</v>
      </c>
      <c r="I299" s="165">
        <v>281</v>
      </c>
      <c r="J299" s="135" t="s">
        <v>631</v>
      </c>
      <c r="K299" s="136">
        <f t="shared" si="118"/>
        <v>50</v>
      </c>
      <c r="L299" s="137">
        <f t="shared" si="119"/>
        <v>0.21645021645021645</v>
      </c>
      <c r="M299" s="132" t="s">
        <v>547</v>
      </c>
      <c r="N299" s="138">
        <v>44358</v>
      </c>
      <c r="O299" s="54"/>
      <c r="P299" s="54"/>
      <c r="Q299" s="198"/>
      <c r="R299" s="37" t="s">
        <v>854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155</v>
      </c>
      <c r="B300" s="161">
        <v>44092</v>
      </c>
      <c r="C300" s="161"/>
      <c r="D300" s="162" t="s">
        <v>141</v>
      </c>
      <c r="E300" s="163" t="s">
        <v>545</v>
      </c>
      <c r="F300" s="163">
        <v>206</v>
      </c>
      <c r="G300" s="163"/>
      <c r="H300" s="163">
        <v>248</v>
      </c>
      <c r="I300" s="165">
        <v>248</v>
      </c>
      <c r="J300" s="135" t="s">
        <v>631</v>
      </c>
      <c r="K300" s="136">
        <f t="shared" si="118"/>
        <v>42</v>
      </c>
      <c r="L300" s="137">
        <f t="shared" si="119"/>
        <v>0.20388349514563106</v>
      </c>
      <c r="M300" s="132" t="s">
        <v>547</v>
      </c>
      <c r="N300" s="138">
        <v>44214</v>
      </c>
      <c r="O300" s="54"/>
      <c r="P300" s="54"/>
      <c r="Q300" s="198"/>
      <c r="R300" s="37" t="s">
        <v>854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156</v>
      </c>
      <c r="B301" s="161">
        <v>44140</v>
      </c>
      <c r="C301" s="161"/>
      <c r="D301" s="162" t="s">
        <v>141</v>
      </c>
      <c r="E301" s="163" t="s">
        <v>545</v>
      </c>
      <c r="F301" s="163">
        <v>182.5</v>
      </c>
      <c r="G301" s="163"/>
      <c r="H301" s="163">
        <v>248</v>
      </c>
      <c r="I301" s="165">
        <v>248</v>
      </c>
      <c r="J301" s="135" t="s">
        <v>631</v>
      </c>
      <c r="K301" s="136">
        <f t="shared" si="118"/>
        <v>65.5</v>
      </c>
      <c r="L301" s="137">
        <f t="shared" si="119"/>
        <v>0.35890410958904112</v>
      </c>
      <c r="M301" s="132" t="s">
        <v>547</v>
      </c>
      <c r="N301" s="138">
        <v>44214</v>
      </c>
      <c r="O301" s="54"/>
      <c r="P301" s="54"/>
      <c r="Q301" s="198"/>
      <c r="R301" s="37" t="s">
        <v>854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157</v>
      </c>
      <c r="B302" s="161">
        <v>44140</v>
      </c>
      <c r="C302" s="161"/>
      <c r="D302" s="162" t="s">
        <v>337</v>
      </c>
      <c r="E302" s="163" t="s">
        <v>545</v>
      </c>
      <c r="F302" s="163">
        <v>247.5</v>
      </c>
      <c r="G302" s="163"/>
      <c r="H302" s="163">
        <v>320</v>
      </c>
      <c r="I302" s="165">
        <v>320</v>
      </c>
      <c r="J302" s="135" t="s">
        <v>631</v>
      </c>
      <c r="K302" s="136">
        <f t="shared" si="118"/>
        <v>72.5</v>
      </c>
      <c r="L302" s="137">
        <f t="shared" si="119"/>
        <v>0.29292929292929293</v>
      </c>
      <c r="M302" s="132" t="s">
        <v>547</v>
      </c>
      <c r="N302" s="138">
        <v>44323</v>
      </c>
      <c r="O302" s="54"/>
      <c r="P302" s="54"/>
      <c r="Q302" s="198"/>
      <c r="R302" s="37" t="s">
        <v>854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158</v>
      </c>
      <c r="B303" s="161">
        <v>44140</v>
      </c>
      <c r="C303" s="161"/>
      <c r="D303" s="162" t="s">
        <v>199</v>
      </c>
      <c r="E303" s="163" t="s">
        <v>545</v>
      </c>
      <c r="F303" s="133">
        <v>925</v>
      </c>
      <c r="G303" s="163"/>
      <c r="H303" s="163">
        <v>1095</v>
      </c>
      <c r="I303" s="165">
        <v>1093</v>
      </c>
      <c r="J303" s="135" t="s">
        <v>771</v>
      </c>
      <c r="K303" s="136">
        <f t="shared" si="118"/>
        <v>170</v>
      </c>
      <c r="L303" s="137">
        <f t="shared" si="119"/>
        <v>0.18378378378378379</v>
      </c>
      <c r="M303" s="132" t="s">
        <v>547</v>
      </c>
      <c r="N303" s="138">
        <v>44201</v>
      </c>
      <c r="O303" s="54"/>
      <c r="P303" s="54"/>
      <c r="Q303" s="198"/>
      <c r="R303" s="37" t="s">
        <v>854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159</v>
      </c>
      <c r="B304" s="161">
        <v>44140</v>
      </c>
      <c r="C304" s="161"/>
      <c r="D304" s="162" t="s">
        <v>355</v>
      </c>
      <c r="E304" s="163" t="s">
        <v>545</v>
      </c>
      <c r="F304" s="133">
        <v>332.5</v>
      </c>
      <c r="G304" s="163"/>
      <c r="H304" s="163">
        <v>393</v>
      </c>
      <c r="I304" s="165">
        <v>406</v>
      </c>
      <c r="J304" s="135" t="s">
        <v>772</v>
      </c>
      <c r="K304" s="136">
        <f t="shared" si="118"/>
        <v>60.5</v>
      </c>
      <c r="L304" s="137">
        <f t="shared" si="119"/>
        <v>0.18195488721804512</v>
      </c>
      <c r="M304" s="132" t="s">
        <v>547</v>
      </c>
      <c r="N304" s="138">
        <v>44256</v>
      </c>
      <c r="O304" s="54"/>
      <c r="P304" s="54"/>
      <c r="Q304" s="198"/>
      <c r="R304" s="37" t="s">
        <v>854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0" ht="12.75" customHeight="1">
      <c r="A305" s="160">
        <v>160</v>
      </c>
      <c r="B305" s="161">
        <v>44141</v>
      </c>
      <c r="C305" s="161"/>
      <c r="D305" s="162" t="s">
        <v>459</v>
      </c>
      <c r="E305" s="163" t="s">
        <v>545</v>
      </c>
      <c r="F305" s="133">
        <v>231</v>
      </c>
      <c r="G305" s="163"/>
      <c r="H305" s="163">
        <v>281</v>
      </c>
      <c r="I305" s="165">
        <v>281</v>
      </c>
      <c r="J305" s="135" t="s">
        <v>631</v>
      </c>
      <c r="K305" s="136">
        <f t="shared" si="118"/>
        <v>50</v>
      </c>
      <c r="L305" s="137">
        <f t="shared" si="119"/>
        <v>0.21645021645021645</v>
      </c>
      <c r="M305" s="132" t="s">
        <v>547</v>
      </c>
      <c r="N305" s="138">
        <v>44358</v>
      </c>
      <c r="O305" s="54"/>
      <c r="P305" s="54"/>
      <c r="Q305" s="198"/>
      <c r="R305" s="37" t="s">
        <v>854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0" ht="12.75" customHeight="1">
      <c r="A306" s="160">
        <v>161</v>
      </c>
      <c r="B306" s="161">
        <v>44187</v>
      </c>
      <c r="C306" s="161"/>
      <c r="D306" s="162" t="s">
        <v>773</v>
      </c>
      <c r="E306" s="163" t="s">
        <v>545</v>
      </c>
      <c r="F306" s="133">
        <v>190</v>
      </c>
      <c r="G306" s="163"/>
      <c r="H306" s="163">
        <v>239</v>
      </c>
      <c r="I306" s="165">
        <v>239</v>
      </c>
      <c r="J306" s="135" t="s">
        <v>774</v>
      </c>
      <c r="K306" s="136">
        <f t="shared" si="118"/>
        <v>49</v>
      </c>
      <c r="L306" s="137">
        <f t="shared" si="119"/>
        <v>0.25789473684210529</v>
      </c>
      <c r="M306" s="132" t="s">
        <v>547</v>
      </c>
      <c r="N306" s="138">
        <v>44844</v>
      </c>
      <c r="O306" s="54"/>
      <c r="P306" s="54"/>
      <c r="Q306" s="198"/>
      <c r="R306" s="37" t="s">
        <v>854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0" ht="12.75" customHeight="1">
      <c r="A307" s="160">
        <v>162</v>
      </c>
      <c r="B307" s="161">
        <v>44258</v>
      </c>
      <c r="C307" s="161"/>
      <c r="D307" s="162" t="s">
        <v>769</v>
      </c>
      <c r="E307" s="163" t="s">
        <v>545</v>
      </c>
      <c r="F307" s="133">
        <v>495</v>
      </c>
      <c r="G307" s="163"/>
      <c r="H307" s="163">
        <v>595</v>
      </c>
      <c r="I307" s="165">
        <v>590</v>
      </c>
      <c r="J307" s="135" t="s">
        <v>567</v>
      </c>
      <c r="K307" s="136">
        <f t="shared" si="118"/>
        <v>100</v>
      </c>
      <c r="L307" s="137">
        <f t="shared" si="119"/>
        <v>0.20202020202020202</v>
      </c>
      <c r="M307" s="132" t="s">
        <v>547</v>
      </c>
      <c r="N307" s="138">
        <v>44589</v>
      </c>
      <c r="O307" s="54"/>
      <c r="P307" s="54"/>
      <c r="Q307" s="198"/>
      <c r="R307" s="37" t="s">
        <v>854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0" ht="12.75" customHeight="1">
      <c r="A308" s="160">
        <v>163</v>
      </c>
      <c r="B308" s="161">
        <v>44274</v>
      </c>
      <c r="C308" s="161"/>
      <c r="D308" s="162" t="s">
        <v>355</v>
      </c>
      <c r="E308" s="163" t="s">
        <v>545</v>
      </c>
      <c r="F308" s="133">
        <v>355</v>
      </c>
      <c r="G308" s="163"/>
      <c r="H308" s="163">
        <v>422.5</v>
      </c>
      <c r="I308" s="165">
        <v>420</v>
      </c>
      <c r="J308" s="135" t="s">
        <v>775</v>
      </c>
      <c r="K308" s="136">
        <f t="shared" si="118"/>
        <v>67.5</v>
      </c>
      <c r="L308" s="137">
        <f t="shared" si="119"/>
        <v>0.19014084507042253</v>
      </c>
      <c r="M308" s="132" t="s">
        <v>547</v>
      </c>
      <c r="N308" s="138">
        <v>44361</v>
      </c>
      <c r="O308" s="54"/>
      <c r="P308" s="54"/>
      <c r="R308" s="37" t="s">
        <v>854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0" ht="12.75" customHeight="1">
      <c r="A309" s="160">
        <v>164</v>
      </c>
      <c r="B309" s="161">
        <v>44295</v>
      </c>
      <c r="C309" s="161"/>
      <c r="D309" s="162" t="s">
        <v>319</v>
      </c>
      <c r="E309" s="163" t="s">
        <v>545</v>
      </c>
      <c r="F309" s="133">
        <v>555</v>
      </c>
      <c r="G309" s="163"/>
      <c r="H309" s="163">
        <v>663</v>
      </c>
      <c r="I309" s="165">
        <v>663</v>
      </c>
      <c r="J309" s="135" t="s">
        <v>776</v>
      </c>
      <c r="K309" s="136">
        <f t="shared" si="118"/>
        <v>108</v>
      </c>
      <c r="L309" s="137">
        <f t="shared" si="119"/>
        <v>0.19459459459459461</v>
      </c>
      <c r="M309" s="132" t="s">
        <v>547</v>
      </c>
      <c r="N309" s="138">
        <v>44321</v>
      </c>
      <c r="O309" s="54"/>
      <c r="P309" s="54"/>
      <c r="Q309" s="198"/>
      <c r="R309" s="37" t="s">
        <v>854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0" ht="12.75" customHeight="1">
      <c r="A310" s="160">
        <v>165</v>
      </c>
      <c r="B310" s="161">
        <v>44308</v>
      </c>
      <c r="C310" s="161"/>
      <c r="D310" s="162" t="s">
        <v>740</v>
      </c>
      <c r="E310" s="163" t="s">
        <v>545</v>
      </c>
      <c r="F310" s="133">
        <v>126.5</v>
      </c>
      <c r="G310" s="163"/>
      <c r="H310" s="163">
        <v>155</v>
      </c>
      <c r="I310" s="165">
        <v>155</v>
      </c>
      <c r="J310" s="135" t="s">
        <v>631</v>
      </c>
      <c r="K310" s="136">
        <f t="shared" si="118"/>
        <v>28.5</v>
      </c>
      <c r="L310" s="137">
        <f t="shared" si="119"/>
        <v>0.22529644268774704</v>
      </c>
      <c r="M310" s="132" t="s">
        <v>547</v>
      </c>
      <c r="N310" s="138">
        <v>44362</v>
      </c>
      <c r="O310" s="54"/>
      <c r="P310" s="54"/>
      <c r="R310" s="37" t="s">
        <v>854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0" ht="12.75" customHeight="1">
      <c r="A311" s="139">
        <v>166</v>
      </c>
      <c r="B311" s="170">
        <v>44368</v>
      </c>
      <c r="C311" s="170"/>
      <c r="D311" s="141" t="s">
        <v>777</v>
      </c>
      <c r="E311" s="143" t="s">
        <v>545</v>
      </c>
      <c r="F311" s="171">
        <v>287.5</v>
      </c>
      <c r="G311" s="143"/>
      <c r="H311" s="143">
        <v>245</v>
      </c>
      <c r="I311" s="144">
        <v>344</v>
      </c>
      <c r="J311" s="145" t="s">
        <v>778</v>
      </c>
      <c r="K311" s="146">
        <f t="shared" si="118"/>
        <v>-42.5</v>
      </c>
      <c r="L311" s="147">
        <f t="shared" si="119"/>
        <v>-0.14782608695652175</v>
      </c>
      <c r="M311" s="143" t="s">
        <v>557</v>
      </c>
      <c r="N311" s="140">
        <v>44508</v>
      </c>
      <c r="O311" s="54"/>
      <c r="P311" s="54"/>
      <c r="R311" s="37" t="s">
        <v>854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0" ht="12.75" customHeight="1">
      <c r="A312" s="160">
        <v>167</v>
      </c>
      <c r="B312" s="161">
        <v>44368</v>
      </c>
      <c r="C312" s="161"/>
      <c r="D312" s="162" t="s">
        <v>459</v>
      </c>
      <c r="E312" s="163" t="s">
        <v>545</v>
      </c>
      <c r="F312" s="133">
        <v>241</v>
      </c>
      <c r="G312" s="163"/>
      <c r="H312" s="163">
        <v>298</v>
      </c>
      <c r="I312" s="165">
        <v>320</v>
      </c>
      <c r="J312" s="135" t="s">
        <v>631</v>
      </c>
      <c r="K312" s="136">
        <f t="shared" si="118"/>
        <v>57</v>
      </c>
      <c r="L312" s="137">
        <f t="shared" si="119"/>
        <v>0.23651452282157676</v>
      </c>
      <c r="M312" s="132" t="s">
        <v>547</v>
      </c>
      <c r="N312" s="138">
        <v>44802</v>
      </c>
      <c r="O312" s="54"/>
      <c r="P312" s="54"/>
      <c r="R312" s="37" t="s">
        <v>854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0" ht="12.75" customHeight="1">
      <c r="A313" s="160">
        <v>168</v>
      </c>
      <c r="B313" s="161">
        <v>44406</v>
      </c>
      <c r="C313" s="161"/>
      <c r="D313" s="162" t="s">
        <v>740</v>
      </c>
      <c r="E313" s="163" t="s">
        <v>545</v>
      </c>
      <c r="F313" s="133">
        <v>162.5</v>
      </c>
      <c r="G313" s="163"/>
      <c r="H313" s="163">
        <v>200</v>
      </c>
      <c r="I313" s="165">
        <v>200</v>
      </c>
      <c r="J313" s="135" t="s">
        <v>631</v>
      </c>
      <c r="K313" s="136">
        <f t="shared" si="118"/>
        <v>37.5</v>
      </c>
      <c r="L313" s="137">
        <f t="shared" si="119"/>
        <v>0.23076923076923078</v>
      </c>
      <c r="M313" s="132" t="s">
        <v>547</v>
      </c>
      <c r="N313" s="138">
        <v>44802</v>
      </c>
      <c r="O313" s="54"/>
      <c r="P313" s="54"/>
      <c r="R313" s="37" t="s">
        <v>854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0" ht="12.75" customHeight="1">
      <c r="A314" s="160">
        <v>169</v>
      </c>
      <c r="B314" s="161">
        <v>44462</v>
      </c>
      <c r="C314" s="161"/>
      <c r="D314" s="162" t="s">
        <v>423</v>
      </c>
      <c r="E314" s="163" t="s">
        <v>545</v>
      </c>
      <c r="F314" s="133">
        <v>1235</v>
      </c>
      <c r="G314" s="163"/>
      <c r="H314" s="163">
        <v>1505</v>
      </c>
      <c r="I314" s="165">
        <v>1500</v>
      </c>
      <c r="J314" s="135" t="s">
        <v>631</v>
      </c>
      <c r="K314" s="136">
        <f t="shared" si="118"/>
        <v>270</v>
      </c>
      <c r="L314" s="137">
        <f t="shared" si="119"/>
        <v>0.21862348178137653</v>
      </c>
      <c r="M314" s="132" t="s">
        <v>547</v>
      </c>
      <c r="N314" s="138">
        <v>44564</v>
      </c>
      <c r="O314" s="54"/>
      <c r="P314" s="54"/>
      <c r="R314" s="37" t="s">
        <v>854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0" ht="12.75" customHeight="1">
      <c r="A315" s="160">
        <v>170</v>
      </c>
      <c r="B315" s="161">
        <v>44480</v>
      </c>
      <c r="C315" s="161"/>
      <c r="D315" s="162" t="s">
        <v>779</v>
      </c>
      <c r="E315" s="163" t="s">
        <v>545</v>
      </c>
      <c r="F315" s="133">
        <v>58.75</v>
      </c>
      <c r="G315" s="163"/>
      <c r="H315" s="163">
        <v>64.25</v>
      </c>
      <c r="I315" s="165"/>
      <c r="J315" s="135" t="s">
        <v>631</v>
      </c>
      <c r="K315" s="136">
        <f t="shared" si="118"/>
        <v>5.5</v>
      </c>
      <c r="L315" s="137">
        <f t="shared" si="119"/>
        <v>9.3617021276595741E-2</v>
      </c>
      <c r="M315" s="132" t="s">
        <v>547</v>
      </c>
      <c r="N315" s="138">
        <v>45322</v>
      </c>
      <c r="O315" s="54"/>
      <c r="P315" s="54"/>
      <c r="R315" s="37" t="s">
        <v>854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0" ht="12.75" customHeight="1">
      <c r="A316" s="129">
        <v>171</v>
      </c>
      <c r="B316" s="130">
        <v>44481</v>
      </c>
      <c r="C316" s="130"/>
      <c r="D316" s="131" t="s">
        <v>273</v>
      </c>
      <c r="E316" s="132" t="s">
        <v>545</v>
      </c>
      <c r="F316" s="133">
        <v>315</v>
      </c>
      <c r="G316" s="132"/>
      <c r="H316" s="132">
        <v>335</v>
      </c>
      <c r="I316" s="134">
        <v>380</v>
      </c>
      <c r="J316" s="135" t="s">
        <v>822</v>
      </c>
      <c r="K316" s="136">
        <f t="shared" si="118"/>
        <v>20</v>
      </c>
      <c r="L316" s="137">
        <f t="shared" si="119"/>
        <v>6.3492063492063489E-2</v>
      </c>
      <c r="M316" s="132" t="s">
        <v>547</v>
      </c>
      <c r="N316" s="138">
        <v>45297</v>
      </c>
      <c r="O316" s="54"/>
      <c r="P316" s="54"/>
      <c r="R316" s="37" t="s">
        <v>854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0" ht="12.75" customHeight="1">
      <c r="A317" s="129">
        <v>172</v>
      </c>
      <c r="B317" s="130">
        <v>44481</v>
      </c>
      <c r="C317" s="130"/>
      <c r="D317" s="131" t="s">
        <v>780</v>
      </c>
      <c r="E317" s="132" t="s">
        <v>545</v>
      </c>
      <c r="F317" s="133">
        <v>45.5</v>
      </c>
      <c r="G317" s="132"/>
      <c r="H317" s="132">
        <v>56.5</v>
      </c>
      <c r="I317" s="134">
        <v>56</v>
      </c>
      <c r="J317" s="135" t="s">
        <v>631</v>
      </c>
      <c r="K317" s="136">
        <f t="shared" si="118"/>
        <v>11</v>
      </c>
      <c r="L317" s="137">
        <f t="shared" si="119"/>
        <v>0.24175824175824176</v>
      </c>
      <c r="M317" s="132" t="s">
        <v>547</v>
      </c>
      <c r="N317" s="138">
        <v>44881</v>
      </c>
      <c r="O317" s="54"/>
      <c r="P317" s="54"/>
      <c r="R317" s="37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0" ht="12.75" customHeight="1">
      <c r="A318" s="129">
        <v>173</v>
      </c>
      <c r="B318" s="130">
        <v>44551</v>
      </c>
      <c r="C318" s="130"/>
      <c r="D318" s="131" t="s">
        <v>128</v>
      </c>
      <c r="E318" s="132" t="s">
        <v>545</v>
      </c>
      <c r="F318" s="133">
        <v>2300</v>
      </c>
      <c r="G318" s="132"/>
      <c r="H318" s="132">
        <f>(2820+2200)/2</f>
        <v>2510</v>
      </c>
      <c r="I318" s="134">
        <v>3000</v>
      </c>
      <c r="J318" s="135" t="s">
        <v>781</v>
      </c>
      <c r="K318" s="136">
        <f t="shared" si="118"/>
        <v>210</v>
      </c>
      <c r="L318" s="137">
        <f t="shared" si="119"/>
        <v>9.1304347826086957E-2</v>
      </c>
      <c r="M318" s="132" t="s">
        <v>547</v>
      </c>
      <c r="N318" s="138">
        <v>44649</v>
      </c>
      <c r="O318" s="54"/>
      <c r="P318" s="54"/>
      <c r="R318" s="37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0" ht="12.75" customHeight="1">
      <c r="A319" s="129">
        <v>174</v>
      </c>
      <c r="B319" s="130">
        <v>44606</v>
      </c>
      <c r="C319" s="130"/>
      <c r="D319" s="131" t="s">
        <v>413</v>
      </c>
      <c r="E319" s="132" t="s">
        <v>545</v>
      </c>
      <c r="F319" s="133">
        <v>635</v>
      </c>
      <c r="G319" s="132"/>
      <c r="H319" s="132">
        <v>700</v>
      </c>
      <c r="I319" s="134">
        <v>764</v>
      </c>
      <c r="J319" s="135" t="s">
        <v>806</v>
      </c>
      <c r="K319" s="136">
        <f t="shared" si="118"/>
        <v>65</v>
      </c>
      <c r="L319" s="137">
        <f t="shared" si="119"/>
        <v>0.10236220472440945</v>
      </c>
      <c r="M319" s="132" t="s">
        <v>547</v>
      </c>
      <c r="N319" s="138">
        <v>45159</v>
      </c>
      <c r="O319" s="54"/>
      <c r="P319" s="54"/>
      <c r="R319" s="37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0" ht="12.75" customHeight="1">
      <c r="A320" s="129">
        <v>175</v>
      </c>
      <c r="B320" s="130">
        <v>44613</v>
      </c>
      <c r="C320" s="130"/>
      <c r="D320" s="131" t="s">
        <v>423</v>
      </c>
      <c r="E320" s="132" t="s">
        <v>545</v>
      </c>
      <c r="F320" s="133">
        <v>1255</v>
      </c>
      <c r="G320" s="132"/>
      <c r="H320" s="132">
        <v>1515</v>
      </c>
      <c r="I320" s="134">
        <v>1510</v>
      </c>
      <c r="J320" s="135" t="s">
        <v>631</v>
      </c>
      <c r="K320" s="136">
        <f t="shared" si="118"/>
        <v>260</v>
      </c>
      <c r="L320" s="137">
        <f t="shared" si="119"/>
        <v>0.20717131474103587</v>
      </c>
      <c r="M320" s="132" t="s">
        <v>547</v>
      </c>
      <c r="N320" s="138">
        <v>44834</v>
      </c>
      <c r="O320" s="54"/>
      <c r="P320" s="54"/>
      <c r="R320" s="37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1:38" ht="12.75" customHeight="1">
      <c r="A321" s="259">
        <v>176</v>
      </c>
      <c r="B321" s="250">
        <v>44670</v>
      </c>
      <c r="C321" s="250"/>
      <c r="D321" s="251" t="s">
        <v>510</v>
      </c>
      <c r="E321" s="252" t="s">
        <v>545</v>
      </c>
      <c r="F321" s="253">
        <v>445</v>
      </c>
      <c r="G321" s="253"/>
      <c r="H321" s="253">
        <v>460</v>
      </c>
      <c r="I321" s="253">
        <v>553</v>
      </c>
      <c r="J321" s="254" t="s">
        <v>844</v>
      </c>
      <c r="K321" s="255">
        <f t="shared" ref="K321" si="120">H321-F321</f>
        <v>15</v>
      </c>
      <c r="L321" s="256">
        <f t="shared" ref="L321" si="121">K321/F321</f>
        <v>3.3707865168539325E-2</v>
      </c>
      <c r="M321" s="257" t="s">
        <v>564</v>
      </c>
      <c r="N321" s="258">
        <v>45397</v>
      </c>
      <c r="O321" s="54"/>
      <c r="P321" s="54"/>
      <c r="R321" s="37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1:38" ht="12.75" customHeight="1">
      <c r="A322" s="160">
        <v>177</v>
      </c>
      <c r="B322" s="161">
        <v>44746</v>
      </c>
      <c r="C322" s="161"/>
      <c r="D322" s="162" t="s">
        <v>782</v>
      </c>
      <c r="E322" s="163" t="s">
        <v>545</v>
      </c>
      <c r="F322" s="163">
        <v>207.5</v>
      </c>
      <c r="G322" s="163"/>
      <c r="H322" s="163">
        <v>254</v>
      </c>
      <c r="I322" s="165">
        <v>254</v>
      </c>
      <c r="J322" s="135" t="s">
        <v>631</v>
      </c>
      <c r="K322" s="136">
        <f t="shared" ref="K322:K332" si="122">H322-F322</f>
        <v>46.5</v>
      </c>
      <c r="L322" s="137">
        <f t="shared" ref="L322:L332" si="123">K322/F322</f>
        <v>0.22409638554216868</v>
      </c>
      <c r="M322" s="132" t="s">
        <v>547</v>
      </c>
      <c r="N322" s="138">
        <v>44792</v>
      </c>
      <c r="O322" s="54"/>
      <c r="P322" s="54"/>
      <c r="R322" s="37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1:38" ht="12.75" customHeight="1">
      <c r="A323" s="160">
        <v>178</v>
      </c>
      <c r="B323" s="161">
        <v>44775</v>
      </c>
      <c r="C323" s="161"/>
      <c r="D323" s="162" t="s">
        <v>461</v>
      </c>
      <c r="E323" s="163" t="s">
        <v>545</v>
      </c>
      <c r="F323" s="163">
        <v>31.25</v>
      </c>
      <c r="G323" s="163"/>
      <c r="H323" s="163">
        <v>38.75</v>
      </c>
      <c r="I323" s="165">
        <v>38</v>
      </c>
      <c r="J323" s="135" t="s">
        <v>631</v>
      </c>
      <c r="K323" s="136">
        <f t="shared" si="122"/>
        <v>7.5</v>
      </c>
      <c r="L323" s="137">
        <f t="shared" si="123"/>
        <v>0.24</v>
      </c>
      <c r="M323" s="132" t="s">
        <v>547</v>
      </c>
      <c r="N323" s="138">
        <v>44844</v>
      </c>
      <c r="O323" s="54"/>
      <c r="P323" s="54"/>
      <c r="R323" s="37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1:38" ht="12.75" customHeight="1">
      <c r="A324" s="160">
        <v>179</v>
      </c>
      <c r="B324" s="161">
        <v>44841</v>
      </c>
      <c r="C324" s="161"/>
      <c r="D324" s="162" t="s">
        <v>783</v>
      </c>
      <c r="E324" s="163" t="s">
        <v>545</v>
      </c>
      <c r="F324" s="133">
        <v>665</v>
      </c>
      <c r="G324" s="163"/>
      <c r="H324" s="163">
        <v>807.5</v>
      </c>
      <c r="I324" s="165">
        <v>840</v>
      </c>
      <c r="J324" s="135" t="s">
        <v>781</v>
      </c>
      <c r="K324" s="136">
        <f t="shared" si="122"/>
        <v>142.5</v>
      </c>
      <c r="L324" s="137">
        <f t="shared" si="123"/>
        <v>0.21428571428571427</v>
      </c>
      <c r="M324" s="132" t="s">
        <v>547</v>
      </c>
      <c r="N324" s="138">
        <v>45097</v>
      </c>
      <c r="O324" s="54"/>
      <c r="P324" s="54"/>
      <c r="R324" s="37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1:38" ht="12.75" customHeight="1">
      <c r="A325" s="160">
        <v>180</v>
      </c>
      <c r="B325" s="161">
        <v>44844</v>
      </c>
      <c r="C325" s="161"/>
      <c r="D325" s="162" t="s">
        <v>415</v>
      </c>
      <c r="E325" s="163" t="s">
        <v>545</v>
      </c>
      <c r="F325" s="133">
        <v>227.5</v>
      </c>
      <c r="G325" s="163"/>
      <c r="H325" s="163">
        <v>270</v>
      </c>
      <c r="I325" s="165">
        <v>291</v>
      </c>
      <c r="J325" s="135" t="s">
        <v>808</v>
      </c>
      <c r="K325" s="136">
        <f t="shared" si="122"/>
        <v>42.5</v>
      </c>
      <c r="L325" s="137">
        <f t="shared" si="123"/>
        <v>0.18681318681318682</v>
      </c>
      <c r="M325" s="132" t="s">
        <v>547</v>
      </c>
      <c r="N325" s="138">
        <v>45160</v>
      </c>
      <c r="O325" s="54"/>
      <c r="P325" s="54"/>
      <c r="R325" s="37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1:38" ht="12.75" customHeight="1">
      <c r="A326" s="160">
        <v>181</v>
      </c>
      <c r="B326" s="161">
        <v>44845</v>
      </c>
      <c r="C326" s="161"/>
      <c r="D326" s="162" t="s">
        <v>413</v>
      </c>
      <c r="E326" s="163" t="s">
        <v>545</v>
      </c>
      <c r="F326" s="133">
        <v>555</v>
      </c>
      <c r="G326" s="163"/>
      <c r="H326" s="163">
        <v>700</v>
      </c>
      <c r="I326" s="165">
        <v>765</v>
      </c>
      <c r="J326" s="135" t="s">
        <v>807</v>
      </c>
      <c r="K326" s="136">
        <f t="shared" si="122"/>
        <v>145</v>
      </c>
      <c r="L326" s="137">
        <f t="shared" si="123"/>
        <v>0.26126126126126126</v>
      </c>
      <c r="M326" s="132" t="s">
        <v>547</v>
      </c>
      <c r="N326" s="138">
        <v>45159</v>
      </c>
      <c r="O326" s="54"/>
      <c r="P326" s="54"/>
      <c r="R326" s="37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1:38" ht="12.75" customHeight="1">
      <c r="A327" s="160">
        <v>182</v>
      </c>
      <c r="B327" s="161">
        <v>44981</v>
      </c>
      <c r="C327" s="161"/>
      <c r="D327" s="162" t="s">
        <v>428</v>
      </c>
      <c r="E327" s="163" t="s">
        <v>545</v>
      </c>
      <c r="F327" s="133">
        <v>1675</v>
      </c>
      <c r="G327" s="163"/>
      <c r="H327" s="163">
        <v>2080</v>
      </c>
      <c r="I327" s="165">
        <v>2080</v>
      </c>
      <c r="J327" s="135" t="s">
        <v>631</v>
      </c>
      <c r="K327" s="136">
        <f t="shared" si="122"/>
        <v>405</v>
      </c>
      <c r="L327" s="137">
        <f t="shared" si="123"/>
        <v>0.2417910447761194</v>
      </c>
      <c r="M327" s="132" t="s">
        <v>547</v>
      </c>
      <c r="N327" s="138">
        <v>45119</v>
      </c>
      <c r="O327" s="54"/>
      <c r="P327" s="54"/>
      <c r="R327" s="37" t="s">
        <v>857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1:38" ht="12.75" customHeight="1">
      <c r="A328" s="160">
        <v>183</v>
      </c>
      <c r="B328" s="161">
        <v>44986</v>
      </c>
      <c r="C328" s="161"/>
      <c r="D328" s="162" t="s">
        <v>461</v>
      </c>
      <c r="E328" s="163" t="s">
        <v>545</v>
      </c>
      <c r="F328" s="133">
        <v>57.5</v>
      </c>
      <c r="G328" s="163"/>
      <c r="H328" s="163">
        <v>120</v>
      </c>
      <c r="I328" s="165">
        <v>120</v>
      </c>
      <c r="J328" s="135" t="s">
        <v>631</v>
      </c>
      <c r="K328" s="136">
        <f t="shared" si="122"/>
        <v>62.5</v>
      </c>
      <c r="L328" s="137">
        <f t="shared" si="123"/>
        <v>1.0869565217391304</v>
      </c>
      <c r="M328" s="132" t="s">
        <v>547</v>
      </c>
      <c r="N328" s="138">
        <v>45049</v>
      </c>
      <c r="O328" s="54"/>
      <c r="P328" s="54"/>
      <c r="R328" s="37" t="s">
        <v>857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1:38" ht="12.75" customHeight="1">
      <c r="A329" s="160">
        <v>184</v>
      </c>
      <c r="B329" s="161">
        <v>45008</v>
      </c>
      <c r="C329" s="161"/>
      <c r="D329" s="162" t="s">
        <v>475</v>
      </c>
      <c r="E329" s="163" t="s">
        <v>545</v>
      </c>
      <c r="F329" s="133">
        <v>2765</v>
      </c>
      <c r="G329" s="163"/>
      <c r="H329" s="163">
        <v>3547.5</v>
      </c>
      <c r="I329" s="165">
        <v>3523</v>
      </c>
      <c r="J329" s="135" t="s">
        <v>631</v>
      </c>
      <c r="K329" s="136">
        <f t="shared" si="122"/>
        <v>782.5</v>
      </c>
      <c r="L329" s="137">
        <f t="shared" si="123"/>
        <v>0.28300180831826399</v>
      </c>
      <c r="M329" s="132" t="s">
        <v>547</v>
      </c>
      <c r="N329" s="138">
        <v>45177</v>
      </c>
      <c r="O329" s="54"/>
      <c r="P329" s="54"/>
      <c r="R329" s="37" t="s">
        <v>857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1:38" ht="12.75" customHeight="1">
      <c r="A330" s="160">
        <v>185</v>
      </c>
      <c r="B330" s="161">
        <v>45027</v>
      </c>
      <c r="C330" s="161"/>
      <c r="D330" s="162" t="s">
        <v>784</v>
      </c>
      <c r="E330" s="163" t="s">
        <v>545</v>
      </c>
      <c r="F330" s="163">
        <v>460</v>
      </c>
      <c r="G330" s="163"/>
      <c r="H330" s="163">
        <v>825</v>
      </c>
      <c r="I330" s="165">
        <v>810</v>
      </c>
      <c r="J330" s="135" t="s">
        <v>631</v>
      </c>
      <c r="K330" s="136">
        <f t="shared" si="122"/>
        <v>365</v>
      </c>
      <c r="L330" s="137">
        <f t="shared" si="123"/>
        <v>0.79347826086956519</v>
      </c>
      <c r="M330" s="132" t="s">
        <v>547</v>
      </c>
      <c r="N330" s="138">
        <v>45155</v>
      </c>
      <c r="O330" s="54"/>
      <c r="P330" s="54"/>
      <c r="R330" s="37" t="s">
        <v>857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8" ht="12.75" customHeight="1">
      <c r="A331" s="160">
        <v>186</v>
      </c>
      <c r="B331" s="161">
        <v>45050</v>
      </c>
      <c r="C331" s="161"/>
      <c r="D331" s="162" t="s">
        <v>41</v>
      </c>
      <c r="E331" s="163" t="s">
        <v>545</v>
      </c>
      <c r="F331" s="163">
        <v>3630</v>
      </c>
      <c r="G331" s="163"/>
      <c r="H331" s="163">
        <v>5150</v>
      </c>
      <c r="I331" s="165">
        <v>5040</v>
      </c>
      <c r="J331" s="135" t="s">
        <v>631</v>
      </c>
      <c r="K331" s="136">
        <f t="shared" si="122"/>
        <v>1520</v>
      </c>
      <c r="L331" s="137">
        <f t="shared" si="123"/>
        <v>0.41873278236914602</v>
      </c>
      <c r="M331" s="132" t="s">
        <v>547</v>
      </c>
      <c r="N331" s="138">
        <v>45344</v>
      </c>
      <c r="O331" s="54"/>
      <c r="P331" s="54"/>
      <c r="R331" s="37" t="s">
        <v>857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8" ht="12.75" customHeight="1">
      <c r="A332" s="160">
        <v>187</v>
      </c>
      <c r="B332" s="161">
        <v>45075</v>
      </c>
      <c r="C332" s="161"/>
      <c r="D332" s="162" t="s">
        <v>785</v>
      </c>
      <c r="E332" s="163" t="s">
        <v>545</v>
      </c>
      <c r="F332" s="133">
        <v>585</v>
      </c>
      <c r="G332" s="163"/>
      <c r="H332" s="163">
        <v>732</v>
      </c>
      <c r="I332" s="165">
        <v>732</v>
      </c>
      <c r="J332" s="135" t="s">
        <v>631</v>
      </c>
      <c r="K332" s="136">
        <f t="shared" si="122"/>
        <v>147</v>
      </c>
      <c r="L332" s="137">
        <f t="shared" si="123"/>
        <v>0.25128205128205128</v>
      </c>
      <c r="M332" s="132" t="s">
        <v>547</v>
      </c>
      <c r="N332" s="138">
        <v>45152</v>
      </c>
      <c r="O332" s="54"/>
      <c r="P332" s="54"/>
      <c r="R332" s="37" t="s">
        <v>857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F332" s="37"/>
      <c r="AG332" s="54"/>
      <c r="AI332" s="37"/>
      <c r="AK332" s="37"/>
      <c r="AL332" s="54"/>
    </row>
    <row r="333" spans="1:38" ht="12.75" customHeight="1">
      <c r="A333" s="160">
        <v>188</v>
      </c>
      <c r="B333" s="161">
        <v>45078</v>
      </c>
      <c r="C333" s="161"/>
      <c r="D333" s="162" t="s">
        <v>500</v>
      </c>
      <c r="E333" s="163" t="s">
        <v>545</v>
      </c>
      <c r="F333" s="133">
        <v>3310</v>
      </c>
      <c r="G333" s="163"/>
      <c r="H333" s="163">
        <v>4300</v>
      </c>
      <c r="I333" s="165">
        <v>4300</v>
      </c>
      <c r="J333" s="135" t="s">
        <v>631</v>
      </c>
      <c r="K333" s="136">
        <f t="shared" ref="K333" si="124">H333-F333</f>
        <v>990</v>
      </c>
      <c r="L333" s="137">
        <f t="shared" ref="L333" si="125">K333/F333</f>
        <v>0.29909365558912387</v>
      </c>
      <c r="M333" s="132" t="s">
        <v>547</v>
      </c>
      <c r="N333" s="138">
        <v>45436</v>
      </c>
      <c r="O333" s="54"/>
      <c r="P333" s="54"/>
      <c r="R333" s="37" t="s">
        <v>857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F333" s="37"/>
      <c r="AG333" s="54"/>
      <c r="AI333" s="37"/>
      <c r="AK333" s="37"/>
      <c r="AL333" s="54"/>
    </row>
    <row r="334" spans="1:38" ht="12.75" customHeight="1">
      <c r="A334" s="160">
        <v>189</v>
      </c>
      <c r="B334" s="161">
        <v>45103</v>
      </c>
      <c r="C334" s="161"/>
      <c r="D334" s="162" t="s">
        <v>803</v>
      </c>
      <c r="E334" s="163" t="s">
        <v>545</v>
      </c>
      <c r="F334" s="133">
        <v>282.5</v>
      </c>
      <c r="G334" s="163"/>
      <c r="H334" s="163">
        <v>383</v>
      </c>
      <c r="I334" s="165">
        <v>383</v>
      </c>
      <c r="J334" s="135" t="s">
        <v>631</v>
      </c>
      <c r="K334" s="136">
        <f>H334-F334</f>
        <v>100.5</v>
      </c>
      <c r="L334" s="137">
        <f>K334/F334</f>
        <v>0.35575221238938054</v>
      </c>
      <c r="M334" s="132" t="s">
        <v>547</v>
      </c>
      <c r="N334" s="138">
        <v>45265</v>
      </c>
      <c r="O334" s="54"/>
      <c r="P334" s="54"/>
      <c r="R334" s="37" t="s">
        <v>857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F334" s="37"/>
      <c r="AG334" s="54"/>
      <c r="AI334" s="37"/>
      <c r="AK334" s="37"/>
      <c r="AL334" s="54"/>
    </row>
    <row r="335" spans="1:38" ht="12.75" customHeight="1">
      <c r="A335" s="160">
        <v>190</v>
      </c>
      <c r="B335" s="161">
        <v>45120</v>
      </c>
      <c r="C335" s="161"/>
      <c r="D335" s="162" t="s">
        <v>499</v>
      </c>
      <c r="E335" s="163" t="s">
        <v>545</v>
      </c>
      <c r="F335" s="133">
        <v>2312.5</v>
      </c>
      <c r="G335" s="163"/>
      <c r="H335" s="163">
        <v>2935</v>
      </c>
      <c r="I335" s="165">
        <v>2935</v>
      </c>
      <c r="J335" s="135" t="s">
        <v>631</v>
      </c>
      <c r="K335" s="136">
        <f>H335-F335</f>
        <v>622.5</v>
      </c>
      <c r="L335" s="137">
        <f>K335/F335</f>
        <v>0.26918918918918922</v>
      </c>
      <c r="M335" s="132" t="s">
        <v>547</v>
      </c>
      <c r="N335" s="138">
        <v>45177</v>
      </c>
      <c r="O335" s="54"/>
      <c r="P335" s="54"/>
      <c r="R335" s="37" t="s">
        <v>857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F335" s="37"/>
      <c r="AG335" s="54"/>
      <c r="AI335" s="37"/>
      <c r="AK335" s="37"/>
      <c r="AL335" s="54"/>
    </row>
    <row r="336" spans="1:38" ht="12.75" customHeight="1">
      <c r="A336" s="160">
        <v>191</v>
      </c>
      <c r="B336" s="161">
        <v>45125</v>
      </c>
      <c r="C336" s="161"/>
      <c r="D336" s="162" t="s">
        <v>199</v>
      </c>
      <c r="E336" s="163" t="s">
        <v>545</v>
      </c>
      <c r="F336" s="133">
        <v>3980</v>
      </c>
      <c r="G336" s="163"/>
      <c r="H336" s="163">
        <v>4895</v>
      </c>
      <c r="I336" s="165">
        <v>4895</v>
      </c>
      <c r="J336" s="135" t="s">
        <v>631</v>
      </c>
      <c r="K336" s="136">
        <f>H336-F336</f>
        <v>915</v>
      </c>
      <c r="L336" s="137">
        <f>K336/F336</f>
        <v>0.22989949748743718</v>
      </c>
      <c r="M336" s="132" t="s">
        <v>547</v>
      </c>
      <c r="N336" s="138">
        <v>45155</v>
      </c>
      <c r="O336" s="54"/>
      <c r="P336" s="54"/>
      <c r="R336" s="37" t="s">
        <v>857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160">
        <v>192</v>
      </c>
      <c r="B337" s="161">
        <v>45145</v>
      </c>
      <c r="C337" s="161"/>
      <c r="D337" s="162" t="s">
        <v>805</v>
      </c>
      <c r="E337" s="163" t="s">
        <v>545</v>
      </c>
      <c r="F337" s="133">
        <v>565</v>
      </c>
      <c r="G337" s="163"/>
      <c r="H337" s="163">
        <v>725</v>
      </c>
      <c r="I337" s="165">
        <v>725</v>
      </c>
      <c r="J337" s="135" t="s">
        <v>631</v>
      </c>
      <c r="K337" s="136">
        <f>H337-F337</f>
        <v>160</v>
      </c>
      <c r="L337" s="137">
        <f>K337/F337</f>
        <v>0.2831858407079646</v>
      </c>
      <c r="M337" s="132" t="s">
        <v>547</v>
      </c>
      <c r="N337" s="138">
        <v>45169</v>
      </c>
      <c r="O337" s="54"/>
      <c r="P337" s="54"/>
      <c r="R337" s="37" t="s">
        <v>857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232">
        <v>193</v>
      </c>
      <c r="B338" s="233">
        <v>45167</v>
      </c>
      <c r="C338" s="233"/>
      <c r="D338" s="234" t="s">
        <v>809</v>
      </c>
      <c r="E338" s="235" t="s">
        <v>545</v>
      </c>
      <c r="F338" s="133">
        <v>700</v>
      </c>
      <c r="G338" s="235"/>
      <c r="H338" s="235">
        <v>950</v>
      </c>
      <c r="I338" s="236">
        <v>950</v>
      </c>
      <c r="J338" s="237" t="s">
        <v>631</v>
      </c>
      <c r="K338" s="136">
        <f>H338-F338</f>
        <v>250</v>
      </c>
      <c r="L338" s="137">
        <f>K338/F338</f>
        <v>0.35714285714285715</v>
      </c>
      <c r="M338" s="132" t="s">
        <v>547</v>
      </c>
      <c r="N338" s="138">
        <v>45261</v>
      </c>
      <c r="O338" s="54"/>
      <c r="P338" s="54"/>
      <c r="R338" s="37" t="s">
        <v>857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178">
        <v>194</v>
      </c>
      <c r="B339" s="179">
        <v>45184</v>
      </c>
      <c r="C339" s="53"/>
      <c r="D339" s="53" t="s">
        <v>502</v>
      </c>
      <c r="E339" s="180" t="s">
        <v>545</v>
      </c>
      <c r="F339" s="51" t="s">
        <v>810</v>
      </c>
      <c r="G339" s="51"/>
      <c r="H339" s="51"/>
      <c r="I339" s="51">
        <v>480</v>
      </c>
      <c r="J339" s="51" t="s">
        <v>546</v>
      </c>
      <c r="K339" s="51"/>
      <c r="L339" s="51"/>
      <c r="M339" s="51"/>
      <c r="N339" s="51"/>
      <c r="O339" s="54"/>
      <c r="P339" s="54"/>
      <c r="R339" s="37" t="s">
        <v>857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232">
        <v>195</v>
      </c>
      <c r="B340" s="233">
        <v>45203</v>
      </c>
      <c r="C340" s="233"/>
      <c r="D340" s="234" t="s">
        <v>172</v>
      </c>
      <c r="E340" s="235" t="s">
        <v>545</v>
      </c>
      <c r="F340" s="133">
        <v>992.5</v>
      </c>
      <c r="G340" s="235"/>
      <c r="H340" s="235">
        <v>1198</v>
      </c>
      <c r="I340" s="236">
        <v>1198</v>
      </c>
      <c r="J340" s="237" t="s">
        <v>631</v>
      </c>
      <c r="K340" s="136">
        <f>H340-F340</f>
        <v>205.5</v>
      </c>
      <c r="L340" s="137">
        <f>K340/F340</f>
        <v>0.2070528967254408</v>
      </c>
      <c r="M340" s="132" t="s">
        <v>547</v>
      </c>
      <c r="N340" s="138">
        <v>45392</v>
      </c>
      <c r="O340" s="54"/>
      <c r="P340" s="54"/>
      <c r="R340" s="37" t="s">
        <v>858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232">
        <v>196</v>
      </c>
      <c r="B341" s="233">
        <v>45216</v>
      </c>
      <c r="C341" s="233"/>
      <c r="D341" s="234" t="s">
        <v>104</v>
      </c>
      <c r="E341" s="235" t="s">
        <v>545</v>
      </c>
      <c r="F341" s="133">
        <v>5425</v>
      </c>
      <c r="G341" s="235"/>
      <c r="H341" s="235">
        <v>6880</v>
      </c>
      <c r="I341" s="236">
        <v>6870</v>
      </c>
      <c r="J341" s="237" t="s">
        <v>631</v>
      </c>
      <c r="K341" s="136">
        <f>H341-F341</f>
        <v>1455</v>
      </c>
      <c r="L341" s="137">
        <f>K341/F341</f>
        <v>0.26820276497695855</v>
      </c>
      <c r="M341" s="132" t="s">
        <v>547</v>
      </c>
      <c r="N341" s="138">
        <v>45342</v>
      </c>
      <c r="O341" s="54"/>
      <c r="P341" s="54"/>
      <c r="R341" s="37" t="s">
        <v>858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G341" s="54"/>
      <c r="AI341" s="37"/>
      <c r="AL341" s="54"/>
    </row>
    <row r="342" spans="1:38" ht="12.75" customHeight="1">
      <c r="A342" s="232">
        <v>197</v>
      </c>
      <c r="B342" s="233">
        <v>45216</v>
      </c>
      <c r="C342" s="233"/>
      <c r="D342" s="234" t="s">
        <v>811</v>
      </c>
      <c r="E342" s="235" t="s">
        <v>545</v>
      </c>
      <c r="F342" s="133">
        <v>1090</v>
      </c>
      <c r="G342" s="235"/>
      <c r="H342" s="235">
        <v>1415</v>
      </c>
      <c r="I342" s="236">
        <v>1415</v>
      </c>
      <c r="J342" s="237" t="s">
        <v>631</v>
      </c>
      <c r="K342" s="136">
        <f>H342-F342</f>
        <v>325</v>
      </c>
      <c r="L342" s="137">
        <f>K342/F342</f>
        <v>0.29816513761467889</v>
      </c>
      <c r="M342" s="132" t="s">
        <v>547</v>
      </c>
      <c r="N342" s="138">
        <v>45282</v>
      </c>
      <c r="O342" s="54"/>
      <c r="P342" s="54"/>
      <c r="R342" s="37" t="s">
        <v>857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G342" s="54"/>
      <c r="AI342" s="37"/>
      <c r="AL342" s="54"/>
    </row>
    <row r="343" spans="1:38" ht="12.75" customHeight="1">
      <c r="A343" s="232">
        <v>198</v>
      </c>
      <c r="B343" s="233">
        <v>45236</v>
      </c>
      <c r="C343" s="233"/>
      <c r="D343" s="234" t="s">
        <v>814</v>
      </c>
      <c r="E343" s="235" t="s">
        <v>545</v>
      </c>
      <c r="F343" s="133">
        <v>1270</v>
      </c>
      <c r="G343" s="235"/>
      <c r="H343" s="235">
        <v>1613</v>
      </c>
      <c r="I343" s="236">
        <v>1613</v>
      </c>
      <c r="J343" s="237" t="s">
        <v>631</v>
      </c>
      <c r="K343" s="136">
        <f>H343-F343</f>
        <v>343</v>
      </c>
      <c r="L343" s="137">
        <f>K343/F343</f>
        <v>0.27007874015748029</v>
      </c>
      <c r="M343" s="132" t="s">
        <v>547</v>
      </c>
      <c r="N343" s="138">
        <v>45246</v>
      </c>
      <c r="O343" s="54"/>
      <c r="P343" s="54"/>
      <c r="R343" s="37" t="s">
        <v>858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G343" s="54"/>
      <c r="AI343" s="37"/>
      <c r="AL343" s="54"/>
    </row>
    <row r="344" spans="1:38" ht="12.75" customHeight="1">
      <c r="A344" s="178">
        <v>199</v>
      </c>
      <c r="B344" s="179">
        <v>45251</v>
      </c>
      <c r="C344" s="53"/>
      <c r="D344" s="53" t="s">
        <v>815</v>
      </c>
      <c r="E344" s="180" t="s">
        <v>545</v>
      </c>
      <c r="F344" s="51" t="s">
        <v>816</v>
      </c>
      <c r="G344" s="51"/>
      <c r="H344" s="51"/>
      <c r="I344" s="51">
        <v>1490</v>
      </c>
      <c r="J344" s="51" t="s">
        <v>546</v>
      </c>
      <c r="K344" s="51"/>
      <c r="L344" s="51"/>
      <c r="M344" s="51"/>
      <c r="N344" s="51"/>
      <c r="O344" s="54"/>
      <c r="P344" s="54"/>
      <c r="R344" s="37" t="s">
        <v>857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  <c r="AG344" s="54"/>
      <c r="AI344" s="37"/>
      <c r="AL344" s="54"/>
    </row>
    <row r="345" spans="1:38" ht="12.75" customHeight="1">
      <c r="A345" s="178">
        <v>200</v>
      </c>
      <c r="B345" s="179">
        <v>45254</v>
      </c>
      <c r="C345" s="53"/>
      <c r="D345" s="53" t="s">
        <v>814</v>
      </c>
      <c r="E345" s="180" t="s">
        <v>545</v>
      </c>
      <c r="F345" s="51" t="s">
        <v>817</v>
      </c>
      <c r="G345" s="51"/>
      <c r="H345" s="51"/>
      <c r="I345" s="51">
        <v>1806</v>
      </c>
      <c r="J345" s="51" t="s">
        <v>546</v>
      </c>
      <c r="K345" s="51"/>
      <c r="L345" s="51"/>
      <c r="M345" s="51"/>
      <c r="N345" s="51"/>
      <c r="O345" s="54"/>
      <c r="P345" s="54"/>
      <c r="R345" s="37" t="s">
        <v>858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  <c r="AG345" s="54"/>
      <c r="AI345" s="37"/>
      <c r="AL345" s="54"/>
    </row>
    <row r="346" spans="1:38" ht="12.75" customHeight="1">
      <c r="A346" s="232">
        <v>201</v>
      </c>
      <c r="B346" s="233">
        <v>45265</v>
      </c>
      <c r="C346" s="233"/>
      <c r="D346" s="234" t="s">
        <v>503</v>
      </c>
      <c r="E346" s="235" t="s">
        <v>545</v>
      </c>
      <c r="F346" s="133">
        <v>435</v>
      </c>
      <c r="G346" s="235"/>
      <c r="H346" s="235">
        <v>558</v>
      </c>
      <c r="I346" s="236">
        <v>558</v>
      </c>
      <c r="J346" s="237" t="s">
        <v>631</v>
      </c>
      <c r="K346" s="136">
        <f>H346-F346</f>
        <v>123</v>
      </c>
      <c r="L346" s="137">
        <f>K346/F346</f>
        <v>0.28275862068965518</v>
      </c>
      <c r="M346" s="132" t="s">
        <v>547</v>
      </c>
      <c r="N346" s="138">
        <v>45378</v>
      </c>
      <c r="O346" s="54"/>
      <c r="P346" s="54"/>
      <c r="R346" s="37" t="s">
        <v>857</v>
      </c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  <c r="AG346" s="54"/>
      <c r="AI346" s="37"/>
      <c r="AL346" s="54"/>
    </row>
    <row r="347" spans="1:38" ht="12.75" customHeight="1">
      <c r="A347" s="232">
        <v>202</v>
      </c>
      <c r="B347" s="233">
        <v>45272</v>
      </c>
      <c r="C347" s="233"/>
      <c r="D347" s="234" t="s">
        <v>819</v>
      </c>
      <c r="E347" s="235" t="s">
        <v>545</v>
      </c>
      <c r="F347" s="133">
        <v>4225</v>
      </c>
      <c r="G347" s="235"/>
      <c r="H347" s="235">
        <v>5512</v>
      </c>
      <c r="I347" s="236">
        <v>5512</v>
      </c>
      <c r="J347" s="237" t="s">
        <v>631</v>
      </c>
      <c r="K347" s="136">
        <f>H347-F347</f>
        <v>1287</v>
      </c>
      <c r="L347" s="137">
        <f>K347/F347</f>
        <v>0.30461538461538462</v>
      </c>
      <c r="M347" s="132" t="s">
        <v>547</v>
      </c>
      <c r="N347" s="138">
        <v>45329</v>
      </c>
      <c r="O347" s="54"/>
      <c r="P347" s="54"/>
      <c r="R347" s="37" t="s">
        <v>858</v>
      </c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  <c r="AG347" s="54"/>
      <c r="AI347" s="37"/>
      <c r="AL347" s="54"/>
    </row>
    <row r="348" spans="1:38" ht="12.75" customHeight="1">
      <c r="A348" s="178">
        <v>203</v>
      </c>
      <c r="B348" s="179">
        <v>45292</v>
      </c>
      <c r="C348" s="53"/>
      <c r="D348" s="53" t="s">
        <v>309</v>
      </c>
      <c r="E348" s="180" t="s">
        <v>545</v>
      </c>
      <c r="F348" s="51" t="s">
        <v>820</v>
      </c>
      <c r="G348" s="51"/>
      <c r="H348" s="51"/>
      <c r="I348" s="51">
        <v>4909</v>
      </c>
      <c r="J348" s="51" t="s">
        <v>546</v>
      </c>
      <c r="K348" s="51"/>
      <c r="L348" s="51"/>
      <c r="M348" s="51"/>
      <c r="N348" s="51"/>
      <c r="O348" s="54"/>
      <c r="P348" s="54"/>
      <c r="R348" s="37" t="s">
        <v>858</v>
      </c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  <c r="AG348" s="54"/>
      <c r="AI348" s="37"/>
      <c r="AL348" s="54"/>
    </row>
    <row r="349" spans="1:38" ht="12.75" customHeight="1">
      <c r="A349" s="178">
        <v>204</v>
      </c>
      <c r="B349" s="179">
        <v>45294</v>
      </c>
      <c r="C349" s="53"/>
      <c r="D349" s="53" t="s">
        <v>501</v>
      </c>
      <c r="E349" s="180" t="s">
        <v>545</v>
      </c>
      <c r="F349" s="51" t="s">
        <v>821</v>
      </c>
      <c r="G349" s="51"/>
      <c r="H349" s="51"/>
      <c r="I349" s="51">
        <v>1080</v>
      </c>
      <c r="J349" s="51" t="s">
        <v>546</v>
      </c>
      <c r="K349" s="51"/>
      <c r="L349" s="51"/>
      <c r="M349" s="51"/>
      <c r="N349" s="51"/>
      <c r="O349" s="54"/>
      <c r="P349" s="54"/>
      <c r="R349" s="37" t="s">
        <v>857</v>
      </c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  <c r="AG349" s="54"/>
      <c r="AI349" s="37"/>
      <c r="AL349" s="54"/>
    </row>
    <row r="350" spans="1:38" ht="12.75" customHeight="1">
      <c r="A350" s="178">
        <v>205</v>
      </c>
      <c r="B350" s="179">
        <v>45315</v>
      </c>
      <c r="C350" s="53"/>
      <c r="D350" s="53" t="s">
        <v>310</v>
      </c>
      <c r="E350" s="180" t="s">
        <v>545</v>
      </c>
      <c r="F350" s="51" t="s">
        <v>823</v>
      </c>
      <c r="G350" s="51"/>
      <c r="H350" s="51"/>
      <c r="I350" s="51">
        <v>2077</v>
      </c>
      <c r="J350" s="51" t="s">
        <v>546</v>
      </c>
      <c r="K350" s="51"/>
      <c r="L350" s="51"/>
      <c r="M350" s="51"/>
      <c r="N350" s="51"/>
      <c r="O350" s="54"/>
      <c r="P350" s="54"/>
      <c r="R350" s="37" t="s">
        <v>858</v>
      </c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  <c r="AG350" s="54"/>
      <c r="AI350" s="37"/>
      <c r="AL350" s="54"/>
    </row>
    <row r="351" spans="1:38" ht="12.75" customHeight="1">
      <c r="A351" s="178">
        <v>206</v>
      </c>
      <c r="B351" s="179">
        <v>45320</v>
      </c>
      <c r="C351" s="53"/>
      <c r="D351" s="53" t="s">
        <v>824</v>
      </c>
      <c r="E351" s="180" t="s">
        <v>545</v>
      </c>
      <c r="F351" s="51" t="s">
        <v>825</v>
      </c>
      <c r="G351" s="51"/>
      <c r="H351" s="51"/>
      <c r="I351" s="51">
        <v>2906</v>
      </c>
      <c r="J351" s="51" t="s">
        <v>546</v>
      </c>
      <c r="K351" s="51"/>
      <c r="L351" s="51"/>
      <c r="M351" s="51"/>
      <c r="N351" s="51"/>
      <c r="O351" s="54"/>
      <c r="P351" s="54"/>
      <c r="R351" s="37" t="s">
        <v>857</v>
      </c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  <c r="AG351" s="54"/>
      <c r="AI351" s="37"/>
      <c r="AL351" s="54"/>
    </row>
    <row r="352" spans="1:38" ht="12.75" customHeight="1">
      <c r="A352" s="232">
        <v>207</v>
      </c>
      <c r="B352" s="233">
        <v>45331</v>
      </c>
      <c r="C352" s="233"/>
      <c r="D352" s="234" t="s">
        <v>499</v>
      </c>
      <c r="E352" s="235" t="s">
        <v>545</v>
      </c>
      <c r="F352" s="133">
        <v>3270</v>
      </c>
      <c r="G352" s="235"/>
      <c r="H352" s="235">
        <v>4096</v>
      </c>
      <c r="I352" s="236">
        <v>4096</v>
      </c>
      <c r="J352" s="237" t="s">
        <v>631</v>
      </c>
      <c r="K352" s="136">
        <f>H352-F352</f>
        <v>826</v>
      </c>
      <c r="L352" s="137">
        <f>K352/F352</f>
        <v>0.25259938837920487</v>
      </c>
      <c r="M352" s="132" t="s">
        <v>547</v>
      </c>
      <c r="N352" s="138">
        <v>45377</v>
      </c>
      <c r="O352" s="54"/>
      <c r="P352" s="54"/>
      <c r="R352" s="37" t="s">
        <v>857</v>
      </c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  <c r="AG352" s="54"/>
      <c r="AI352" s="37"/>
      <c r="AL352" s="54"/>
    </row>
    <row r="353" spans="1:38" ht="12.75" customHeight="1">
      <c r="A353" s="178">
        <v>208</v>
      </c>
      <c r="B353" s="179">
        <v>45345</v>
      </c>
      <c r="C353" s="53"/>
      <c r="D353" s="53" t="s">
        <v>59</v>
      </c>
      <c r="E353" s="180" t="s">
        <v>545</v>
      </c>
      <c r="F353" s="51" t="s">
        <v>840</v>
      </c>
      <c r="G353" s="51"/>
      <c r="H353" s="51"/>
      <c r="I353" s="51">
        <v>2627</v>
      </c>
      <c r="J353" s="51" t="s">
        <v>546</v>
      </c>
      <c r="K353" s="51"/>
      <c r="L353" s="51"/>
      <c r="M353" s="51"/>
      <c r="N353" s="53"/>
      <c r="O353" s="54"/>
      <c r="P353" s="54"/>
      <c r="R353" s="37" t="s">
        <v>858</v>
      </c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  <c r="AG353" s="54"/>
      <c r="AI353" s="37"/>
      <c r="AL353" s="54"/>
    </row>
    <row r="354" spans="1:38" ht="12.75" customHeight="1">
      <c r="A354" s="232">
        <v>209</v>
      </c>
      <c r="B354" s="233">
        <v>45356</v>
      </c>
      <c r="C354" s="233"/>
      <c r="D354" s="234" t="s">
        <v>809</v>
      </c>
      <c r="E354" s="235" t="s">
        <v>545</v>
      </c>
      <c r="F354" s="133">
        <v>925</v>
      </c>
      <c r="G354" s="235"/>
      <c r="H354" s="235">
        <v>1170</v>
      </c>
      <c r="I354" s="236">
        <v>1170</v>
      </c>
      <c r="J354" s="237" t="s">
        <v>631</v>
      </c>
      <c r="K354" s="136">
        <f>H354-F354</f>
        <v>245</v>
      </c>
      <c r="L354" s="137">
        <f>K354/F354</f>
        <v>0.26486486486486488</v>
      </c>
      <c r="M354" s="132" t="s">
        <v>547</v>
      </c>
      <c r="N354" s="138">
        <v>45435</v>
      </c>
      <c r="O354" s="54"/>
      <c r="P354" s="54"/>
      <c r="R354" s="37" t="s">
        <v>859</v>
      </c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  <c r="AG354" s="54"/>
      <c r="AI354" s="37"/>
      <c r="AL354" s="54"/>
    </row>
    <row r="355" spans="1:38" ht="12.75" customHeight="1">
      <c r="A355" s="232">
        <v>210</v>
      </c>
      <c r="B355" s="233">
        <v>45372</v>
      </c>
      <c r="C355" s="233"/>
      <c r="D355" s="234" t="s">
        <v>475</v>
      </c>
      <c r="E355" s="235" t="s">
        <v>545</v>
      </c>
      <c r="F355" s="133">
        <v>2910</v>
      </c>
      <c r="G355" s="235"/>
      <c r="H355" s="235">
        <v>3696</v>
      </c>
      <c r="I355" s="236">
        <v>3696</v>
      </c>
      <c r="J355" s="237" t="s">
        <v>631</v>
      </c>
      <c r="K355" s="136">
        <f>H355-F355</f>
        <v>786</v>
      </c>
      <c r="L355" s="137">
        <f>K355/F355</f>
        <v>0.27010309278350514</v>
      </c>
      <c r="M355" s="132" t="s">
        <v>547</v>
      </c>
      <c r="N355" s="138">
        <v>45412</v>
      </c>
      <c r="O355" s="54"/>
      <c r="P355" s="54"/>
      <c r="R355" s="37" t="s">
        <v>859</v>
      </c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  <c r="AG355" s="54"/>
      <c r="AI355" s="37"/>
      <c r="AL355" s="54"/>
    </row>
    <row r="356" spans="1:38" ht="12.75" customHeight="1">
      <c r="A356" s="232">
        <v>211</v>
      </c>
      <c r="B356" s="233">
        <v>45387</v>
      </c>
      <c r="C356" s="233"/>
      <c r="D356" s="234" t="s">
        <v>505</v>
      </c>
      <c r="E356" s="235" t="s">
        <v>545</v>
      </c>
      <c r="F356" s="133">
        <v>735</v>
      </c>
      <c r="G356" s="235"/>
      <c r="H356" s="235">
        <v>938</v>
      </c>
      <c r="I356" s="236">
        <v>938</v>
      </c>
      <c r="J356" s="237" t="s">
        <v>631</v>
      </c>
      <c r="K356" s="136">
        <f>H356-F356</f>
        <v>203</v>
      </c>
      <c r="L356" s="137">
        <f>K356/F356</f>
        <v>0.27619047619047621</v>
      </c>
      <c r="M356" s="132" t="s">
        <v>547</v>
      </c>
      <c r="N356" s="138">
        <v>45449</v>
      </c>
      <c r="O356" s="54"/>
      <c r="P356" s="54"/>
      <c r="R356" s="43" t="s">
        <v>858</v>
      </c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  <c r="AG356" s="54"/>
      <c r="AI356" s="37"/>
      <c r="AL356" s="54"/>
    </row>
    <row r="357" spans="1:38" ht="12.75" customHeight="1">
      <c r="A357" s="178">
        <v>212</v>
      </c>
      <c r="B357" s="179">
        <v>45407</v>
      </c>
      <c r="C357" s="53"/>
      <c r="D357" s="53" t="s">
        <v>811</v>
      </c>
      <c r="E357" s="180" t="s">
        <v>545</v>
      </c>
      <c r="F357" s="51" t="s">
        <v>845</v>
      </c>
      <c r="G357" s="51"/>
      <c r="H357" s="51"/>
      <c r="I357" s="51">
        <v>1675</v>
      </c>
      <c r="J357" s="51" t="s">
        <v>546</v>
      </c>
      <c r="K357" s="51"/>
      <c r="L357" s="51"/>
      <c r="M357" s="51"/>
      <c r="N357" s="53"/>
      <c r="O357" s="54"/>
      <c r="P357" s="54"/>
      <c r="R357" s="43" t="s">
        <v>858</v>
      </c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  <c r="AG357" s="54"/>
      <c r="AI357" s="37"/>
      <c r="AL357" s="54"/>
    </row>
    <row r="358" spans="1:38" ht="12.75" customHeight="1">
      <c r="A358" s="178">
        <v>213</v>
      </c>
      <c r="B358" s="179">
        <v>45426</v>
      </c>
      <c r="C358" s="53"/>
      <c r="D358" s="53" t="s">
        <v>788</v>
      </c>
      <c r="E358" s="180" t="s">
        <v>545</v>
      </c>
      <c r="F358" s="51" t="s">
        <v>849</v>
      </c>
      <c r="G358" s="51"/>
      <c r="H358" s="51"/>
      <c r="I358" s="51">
        <v>617</v>
      </c>
      <c r="J358" s="51" t="s">
        <v>546</v>
      </c>
      <c r="K358" s="51"/>
      <c r="L358" s="51"/>
      <c r="M358" s="51"/>
      <c r="N358" s="53"/>
      <c r="O358" s="54"/>
      <c r="P358" s="54"/>
      <c r="R358" s="43" t="s">
        <v>858</v>
      </c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  <c r="AG358" s="54"/>
      <c r="AI358" s="37"/>
      <c r="AL358" s="54"/>
    </row>
    <row r="359" spans="1:38" ht="12.75" customHeight="1">
      <c r="A359" s="178">
        <v>214</v>
      </c>
      <c r="B359" s="179">
        <v>45448</v>
      </c>
      <c r="C359" s="53"/>
      <c r="D359" s="53" t="s">
        <v>735</v>
      </c>
      <c r="E359" s="180" t="s">
        <v>545</v>
      </c>
      <c r="F359" s="51" t="s">
        <v>957</v>
      </c>
      <c r="G359" s="51"/>
      <c r="H359" s="51"/>
      <c r="I359" s="51">
        <v>505</v>
      </c>
      <c r="J359" s="51" t="s">
        <v>546</v>
      </c>
      <c r="K359" s="51"/>
      <c r="L359" s="51"/>
      <c r="M359" s="51"/>
      <c r="N359" s="53"/>
      <c r="O359" s="54"/>
      <c r="P359" s="54"/>
      <c r="R359" s="43" t="s">
        <v>858</v>
      </c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  <c r="AG359" s="54"/>
      <c r="AI359" s="37"/>
      <c r="AL359" s="54"/>
    </row>
    <row r="360" spans="1:38" ht="12.75" customHeight="1">
      <c r="A360" s="178">
        <v>215</v>
      </c>
      <c r="B360" s="179">
        <v>45464</v>
      </c>
      <c r="C360" s="53"/>
      <c r="D360" s="53" t="s">
        <v>1137</v>
      </c>
      <c r="E360" s="180" t="s">
        <v>545</v>
      </c>
      <c r="F360" s="51" t="s">
        <v>1138</v>
      </c>
      <c r="G360" s="51"/>
      <c r="H360" s="51"/>
      <c r="I360" s="51">
        <v>4120</v>
      </c>
      <c r="J360" s="51" t="s">
        <v>546</v>
      </c>
      <c r="K360" s="51"/>
      <c r="L360" s="51"/>
      <c r="M360" s="51"/>
      <c r="N360" s="53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  <c r="AG360" s="54"/>
      <c r="AI360" s="37"/>
      <c r="AL360" s="54"/>
    </row>
    <row r="361" spans="1:38" ht="12.75" customHeight="1">
      <c r="A361" s="178"/>
      <c r="B361" s="179"/>
      <c r="C361" s="53"/>
      <c r="D361" s="53"/>
      <c r="E361" s="180"/>
      <c r="F361" s="51"/>
      <c r="G361" s="51"/>
      <c r="H361" s="51"/>
      <c r="I361" s="51"/>
      <c r="J361" s="51"/>
      <c r="K361" s="51"/>
      <c r="L361" s="51"/>
      <c r="M361" s="51"/>
      <c r="N361" s="53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  <c r="AG361" s="54"/>
      <c r="AI361" s="37"/>
      <c r="AL361" s="54"/>
    </row>
    <row r="362" spans="1:38" ht="15" customHeight="1">
      <c r="A362" s="178"/>
      <c r="B362" s="179"/>
      <c r="C362" s="53"/>
      <c r="D362" s="53"/>
      <c r="E362" s="180"/>
      <c r="F362" s="51"/>
      <c r="G362" s="51"/>
      <c r="H362" s="51"/>
      <c r="I362" s="51"/>
      <c r="J362" s="51"/>
      <c r="K362" s="51"/>
      <c r="L362" s="51"/>
      <c r="M362" s="51"/>
      <c r="N362" s="53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1:38" ht="12.75" customHeight="1">
      <c r="B363" s="181" t="s">
        <v>786</v>
      </c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  <c r="AG363" s="54"/>
      <c r="AI363" s="37"/>
      <c r="AL363" s="54"/>
    </row>
    <row r="364" spans="1:38" ht="12.75" customHeight="1">
      <c r="A364" s="182"/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  <c r="AG364" s="54"/>
      <c r="AI364" s="37"/>
      <c r="AL364" s="54"/>
    </row>
    <row r="365" spans="1:38" ht="12.75" customHeight="1">
      <c r="A365" s="182"/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1:38" ht="12.75" customHeight="1">
      <c r="A366" s="51"/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1:38" ht="12.75" customHeight="1">
      <c r="F367" s="54"/>
      <c r="G367" s="54"/>
      <c r="H367" s="54"/>
      <c r="I367" s="54"/>
      <c r="J367" s="37"/>
      <c r="K367" s="54"/>
      <c r="L367" s="54"/>
      <c r="M367" s="54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1:38" ht="12.75" customHeight="1">
      <c r="F368" s="54"/>
      <c r="G368" s="54"/>
      <c r="H368" s="54"/>
      <c r="I368" s="54"/>
      <c r="J368" s="37"/>
      <c r="K368" s="54"/>
      <c r="L368" s="54"/>
      <c r="M368" s="54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54"/>
      <c r="P369" s="54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54"/>
      <c r="P370" s="54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54"/>
      <c r="P371" s="54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54"/>
      <c r="P372" s="54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54"/>
      <c r="P373" s="54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54"/>
      <c r="P374" s="54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54"/>
      <c r="P375" s="54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54"/>
      <c r="P376" s="54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54"/>
      <c r="P377" s="54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54"/>
      <c r="P378" s="54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54"/>
      <c r="P379" s="54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54"/>
      <c r="P380" s="54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54"/>
      <c r="P381" s="54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54"/>
      <c r="P382" s="54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54"/>
      <c r="P383" s="54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54"/>
      <c r="P384" s="54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54"/>
      <c r="P385" s="54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54"/>
      <c r="P386" s="54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54"/>
      <c r="P387" s="54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54"/>
      <c r="P388" s="54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54"/>
      <c r="P389" s="54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R394" s="54"/>
      <c r="S394" s="54"/>
      <c r="T394" s="37"/>
      <c r="U394" s="54"/>
      <c r="V394" s="37"/>
      <c r="W394" s="54"/>
      <c r="X394" s="37"/>
      <c r="Y394" s="54"/>
      <c r="Z394" s="37"/>
      <c r="AA394" s="54"/>
      <c r="AB394" s="37"/>
      <c r="AC394" s="54"/>
      <c r="AD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R395" s="54"/>
      <c r="S395" s="54"/>
      <c r="T395" s="37"/>
      <c r="U395" s="54"/>
      <c r="V395" s="37"/>
      <c r="W395" s="54"/>
      <c r="X395" s="37"/>
      <c r="Y395" s="54"/>
      <c r="Z395" s="37"/>
      <c r="AA395" s="54"/>
      <c r="AB395" s="37"/>
      <c r="AC395" s="54"/>
      <c r="AD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R396" s="54"/>
      <c r="S396" s="54"/>
      <c r="T396" s="37"/>
      <c r="U396" s="54"/>
      <c r="V396" s="37"/>
      <c r="W396" s="54"/>
      <c r="X396" s="37"/>
      <c r="Y396" s="54"/>
      <c r="Z396" s="37"/>
      <c r="AA396" s="54"/>
      <c r="AB396" s="37"/>
      <c r="AC396" s="54"/>
      <c r="AD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R397" s="54"/>
      <c r="S397" s="54"/>
      <c r="T397" s="37"/>
      <c r="U397" s="54"/>
      <c r="V397" s="37"/>
      <c r="W397" s="54"/>
      <c r="X397" s="37"/>
      <c r="Y397" s="54"/>
      <c r="Z397" s="37"/>
      <c r="AA397" s="54"/>
      <c r="AB397" s="37"/>
      <c r="AC397" s="54"/>
      <c r="AD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R398" s="54"/>
      <c r="S398" s="54"/>
      <c r="T398" s="37"/>
      <c r="U398" s="54"/>
      <c r="V398" s="37"/>
      <c r="W398" s="54"/>
      <c r="X398" s="37"/>
      <c r="Y398" s="54"/>
      <c r="Z398" s="37"/>
      <c r="AA398" s="54"/>
      <c r="AB398" s="37"/>
      <c r="AC398" s="54"/>
      <c r="AD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R399" s="54"/>
      <c r="S399" s="54"/>
      <c r="T399" s="37"/>
      <c r="U399" s="54"/>
      <c r="V399" s="37"/>
      <c r="W399" s="54"/>
      <c r="X399" s="37"/>
      <c r="Y399" s="54"/>
      <c r="Z399" s="37"/>
      <c r="AA399" s="54"/>
      <c r="AB399" s="37"/>
      <c r="AC399" s="54"/>
      <c r="AD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R400" s="54"/>
      <c r="S400" s="54"/>
      <c r="T400" s="37"/>
      <c r="U400" s="54"/>
      <c r="V400" s="37"/>
      <c r="W400" s="54"/>
      <c r="X400" s="37"/>
      <c r="Y400" s="54"/>
      <c r="Z400" s="37"/>
      <c r="AA400" s="54"/>
      <c r="AB400" s="37"/>
      <c r="AC400" s="54"/>
      <c r="AD400" s="37"/>
    </row>
    <row r="401" spans="6:30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R401" s="54"/>
      <c r="S401" s="54"/>
      <c r="T401" s="37"/>
      <c r="U401" s="54"/>
      <c r="V401" s="37"/>
      <c r="W401" s="54"/>
      <c r="X401" s="37"/>
      <c r="Y401" s="54"/>
      <c r="Z401" s="37"/>
      <c r="AA401" s="54"/>
      <c r="AB401" s="37"/>
      <c r="AC401" s="54"/>
      <c r="AD401" s="37"/>
    </row>
    <row r="402" spans="6:30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R402" s="54"/>
      <c r="S402" s="54"/>
      <c r="T402" s="37"/>
      <c r="U402" s="54"/>
      <c r="V402" s="37"/>
      <c r="W402" s="54"/>
      <c r="X402" s="37"/>
      <c r="Y402" s="54"/>
      <c r="Z402" s="37"/>
      <c r="AA402" s="54"/>
      <c r="AB402" s="37"/>
      <c r="AC402" s="54"/>
      <c r="AD402" s="37"/>
    </row>
    <row r="403" spans="6:30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R403" s="54"/>
      <c r="S403" s="54"/>
      <c r="T403" s="37"/>
      <c r="U403" s="54"/>
      <c r="V403" s="37"/>
      <c r="W403" s="54"/>
      <c r="X403" s="37"/>
      <c r="Y403" s="54"/>
      <c r="Z403" s="37"/>
      <c r="AA403" s="54"/>
      <c r="AB403" s="37"/>
      <c r="AC403" s="54"/>
      <c r="AD403" s="37"/>
    </row>
    <row r="404" spans="6:30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R404" s="54"/>
      <c r="S404" s="54"/>
      <c r="T404" s="37"/>
      <c r="U404" s="54"/>
      <c r="V404" s="37"/>
      <c r="W404" s="54"/>
      <c r="X404" s="37"/>
      <c r="Y404" s="54"/>
      <c r="Z404" s="37"/>
      <c r="AA404" s="54"/>
      <c r="AB404" s="37"/>
      <c r="AC404" s="54"/>
      <c r="AD404" s="37"/>
    </row>
    <row r="405" spans="6:30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R405" s="54"/>
      <c r="S405" s="54"/>
      <c r="T405" s="37"/>
      <c r="U405" s="54"/>
      <c r="V405" s="37"/>
      <c r="W405" s="54"/>
      <c r="X405" s="37"/>
      <c r="Y405" s="54"/>
      <c r="Z405" s="37"/>
      <c r="AA405" s="54"/>
      <c r="AB405" s="37"/>
      <c r="AC405" s="54"/>
      <c r="AD405" s="37"/>
    </row>
    <row r="406" spans="6:30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R406" s="54"/>
      <c r="S406" s="54"/>
      <c r="T406" s="37"/>
      <c r="U406" s="54"/>
      <c r="V406" s="37"/>
      <c r="W406" s="54"/>
      <c r="X406" s="37"/>
      <c r="Y406" s="54"/>
      <c r="Z406" s="37"/>
      <c r="AA406" s="54"/>
      <c r="AB406" s="37"/>
      <c r="AC406" s="54"/>
      <c r="AD406" s="37"/>
    </row>
    <row r="407" spans="6:30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R407" s="54"/>
      <c r="S407" s="54"/>
      <c r="T407" s="37"/>
      <c r="U407" s="54"/>
      <c r="V407" s="37"/>
      <c r="W407" s="54"/>
      <c r="X407" s="37"/>
      <c r="Y407" s="54"/>
      <c r="Z407" s="37"/>
      <c r="AA407" s="54"/>
      <c r="AB407" s="37"/>
      <c r="AC407" s="54"/>
      <c r="AD407" s="37"/>
    </row>
    <row r="408" spans="6:30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30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30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30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30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30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30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30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30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2.75" customHeight="1">
      <c r="F525" s="54"/>
      <c r="G525" s="54"/>
      <c r="H525" s="54"/>
      <c r="I525" s="54"/>
      <c r="J525" s="37"/>
      <c r="K525" s="54"/>
      <c r="L525" s="54"/>
      <c r="M525" s="54"/>
      <c r="O525" s="37"/>
    </row>
    <row r="526" spans="6:15" ht="12.75" customHeight="1">
      <c r="F526" s="54"/>
      <c r="G526" s="54"/>
      <c r="H526" s="54"/>
      <c r="I526" s="54"/>
      <c r="J526" s="37"/>
      <c r="K526" s="54"/>
      <c r="L526" s="54"/>
      <c r="M526" s="54"/>
      <c r="O526" s="37"/>
    </row>
    <row r="527" spans="6:15" ht="12.75" customHeight="1">
      <c r="F527" s="54"/>
      <c r="G527" s="54"/>
      <c r="H527" s="54"/>
      <c r="I527" s="54"/>
      <c r="J527" s="37"/>
      <c r="K527" s="54"/>
      <c r="L527" s="54"/>
      <c r="M527" s="54"/>
      <c r="O527" s="37"/>
    </row>
    <row r="528" spans="6:15" ht="12.75" customHeight="1">
      <c r="F528" s="54"/>
      <c r="G528" s="54"/>
      <c r="H528" s="54"/>
      <c r="I528" s="54"/>
      <c r="J528" s="37"/>
      <c r="K528" s="54"/>
      <c r="L528" s="54"/>
      <c r="M528" s="54"/>
      <c r="O528" s="37"/>
    </row>
    <row r="529" spans="6:15" ht="12.75" customHeight="1">
      <c r="F529" s="54"/>
      <c r="G529" s="54"/>
      <c r="H529" s="54"/>
      <c r="I529" s="54"/>
      <c r="J529" s="37"/>
      <c r="K529" s="54"/>
      <c r="L529" s="54"/>
      <c r="M529" s="54"/>
      <c r="O529" s="37"/>
    </row>
    <row r="530" spans="6:15" ht="12.75" customHeight="1">
      <c r="F530" s="54"/>
      <c r="G530" s="54"/>
      <c r="H530" s="54"/>
      <c r="I530" s="54"/>
      <c r="J530" s="37"/>
      <c r="K530" s="54"/>
      <c r="L530" s="54"/>
      <c r="M530" s="54"/>
      <c r="O530" s="37"/>
    </row>
    <row r="531" spans="6:15" ht="12.75" customHeight="1">
      <c r="F531" s="54"/>
      <c r="G531" s="54"/>
      <c r="H531" s="54"/>
      <c r="I531" s="54"/>
      <c r="J531" s="37"/>
      <c r="K531" s="54"/>
      <c r="L531" s="54"/>
      <c r="M531" s="54"/>
      <c r="O531" s="37"/>
    </row>
    <row r="532" spans="6:15" ht="12.75" customHeight="1">
      <c r="F532" s="54"/>
      <c r="G532" s="54"/>
      <c r="H532" s="54"/>
      <c r="I532" s="54"/>
      <c r="J532" s="37"/>
      <c r="K532" s="54"/>
      <c r="L532" s="54"/>
      <c r="M532" s="54"/>
      <c r="O532" s="37"/>
    </row>
    <row r="533" spans="6:15" ht="12.75" customHeight="1">
      <c r="F533" s="54"/>
      <c r="G533" s="54"/>
      <c r="H533" s="54"/>
      <c r="I533" s="54"/>
      <c r="J533" s="37"/>
      <c r="K533" s="54"/>
      <c r="L533" s="54"/>
      <c r="M533" s="54"/>
      <c r="O533" s="37"/>
    </row>
    <row r="534" spans="6:15" ht="12.75" customHeight="1">
      <c r="F534" s="54"/>
      <c r="G534" s="54"/>
      <c r="H534" s="54"/>
      <c r="I534" s="54"/>
      <c r="J534" s="37"/>
      <c r="K534" s="54"/>
      <c r="L534" s="54"/>
      <c r="M534" s="54"/>
      <c r="O534" s="37"/>
    </row>
    <row r="535" spans="6:15" ht="12.75" customHeight="1">
      <c r="F535" s="54"/>
      <c r="G535" s="54"/>
      <c r="H535" s="54"/>
      <c r="I535" s="54"/>
      <c r="J535" s="37"/>
      <c r="K535" s="54"/>
      <c r="L535" s="54"/>
      <c r="M535" s="54"/>
      <c r="O535" s="37"/>
    </row>
    <row r="536" spans="6:15" ht="12.75" customHeight="1">
      <c r="F536" s="54"/>
      <c r="G536" s="54"/>
      <c r="H536" s="54"/>
      <c r="I536" s="54"/>
      <c r="J536" s="37"/>
      <c r="K536" s="54"/>
      <c r="L536" s="54"/>
      <c r="M536" s="54"/>
      <c r="O536" s="37"/>
    </row>
    <row r="537" spans="6:15" ht="12.75" customHeight="1">
      <c r="F537" s="54"/>
      <c r="G537" s="54"/>
      <c r="H537" s="54"/>
      <c r="I537" s="54"/>
      <c r="J537" s="37"/>
      <c r="K537" s="54"/>
      <c r="L537" s="54"/>
      <c r="M537" s="54"/>
      <c r="O537" s="37"/>
    </row>
    <row r="538" spans="6:15" ht="12.75" customHeight="1">
      <c r="F538" s="54"/>
      <c r="G538" s="54"/>
      <c r="H538" s="54"/>
      <c r="I538" s="54"/>
      <c r="J538" s="37"/>
      <c r="K538" s="54"/>
      <c r="L538" s="54"/>
      <c r="M538" s="54"/>
      <c r="O538" s="37"/>
    </row>
    <row r="539" spans="6:15" ht="15" customHeight="1">
      <c r="F539" s="54"/>
      <c r="G539" s="54"/>
      <c r="H539" s="54"/>
      <c r="I539" s="54"/>
      <c r="J539" s="37"/>
      <c r="K539" s="54"/>
      <c r="L539" s="54"/>
      <c r="M539" s="54"/>
      <c r="O539" s="37"/>
    </row>
  </sheetData>
  <mergeCells count="64">
    <mergeCell ref="A116:A117"/>
    <mergeCell ref="B116:B117"/>
    <mergeCell ref="J116:J117"/>
    <mergeCell ref="M116:M117"/>
    <mergeCell ref="O116:O117"/>
    <mergeCell ref="P116:P117"/>
    <mergeCell ref="P98:P99"/>
    <mergeCell ref="J102:J103"/>
    <mergeCell ref="A102:A103"/>
    <mergeCell ref="B102:B103"/>
    <mergeCell ref="A100:A101"/>
    <mergeCell ref="B100:B101"/>
    <mergeCell ref="J100:J101"/>
    <mergeCell ref="A98:A99"/>
    <mergeCell ref="B98:B99"/>
    <mergeCell ref="J98:J99"/>
    <mergeCell ref="P107:P108"/>
    <mergeCell ref="M100:M101"/>
    <mergeCell ref="N100:N101"/>
    <mergeCell ref="O100:O101"/>
    <mergeCell ref="P100:P101"/>
    <mergeCell ref="J92:J93"/>
    <mergeCell ref="A92:A93"/>
    <mergeCell ref="B92:B93"/>
    <mergeCell ref="A94:A97"/>
    <mergeCell ref="B94:B97"/>
    <mergeCell ref="J94:J97"/>
    <mergeCell ref="M92:M93"/>
    <mergeCell ref="N92:N93"/>
    <mergeCell ref="O92:O93"/>
    <mergeCell ref="P92:P93"/>
    <mergeCell ref="O94:O97"/>
    <mergeCell ref="P94:P97"/>
    <mergeCell ref="N94:N97"/>
    <mergeCell ref="M94:M97"/>
    <mergeCell ref="M102:M103"/>
    <mergeCell ref="O102:O103"/>
    <mergeCell ref="P102:P103"/>
    <mergeCell ref="M98:M99"/>
    <mergeCell ref="N98:N99"/>
    <mergeCell ref="O98:O99"/>
    <mergeCell ref="A105:A106"/>
    <mergeCell ref="M109:M110"/>
    <mergeCell ref="P109:P110"/>
    <mergeCell ref="O109:O110"/>
    <mergeCell ref="P105:P106"/>
    <mergeCell ref="J107:J108"/>
    <mergeCell ref="M107:M108"/>
    <mergeCell ref="O107:O108"/>
    <mergeCell ref="B105:B106"/>
    <mergeCell ref="J105:J106"/>
    <mergeCell ref="M105:M106"/>
    <mergeCell ref="O105:O106"/>
    <mergeCell ref="A109:A110"/>
    <mergeCell ref="B109:B110"/>
    <mergeCell ref="J109:J110"/>
    <mergeCell ref="M113:M114"/>
    <mergeCell ref="O113:O114"/>
    <mergeCell ref="P113:P114"/>
    <mergeCell ref="A107:A108"/>
    <mergeCell ref="B107:B108"/>
    <mergeCell ref="A113:A114"/>
    <mergeCell ref="B113:B114"/>
    <mergeCell ref="J113:J114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110 K107 K108:K109 K99:L106 L108:L109 L107 K68 K117 K1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2024-06-24T16:29:42Z</dcterms:modified>
</cp:coreProperties>
</file>