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D6B627EF-0402-443D-A3E2-C2EAA01F12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3" i="6" l="1"/>
  <c r="K63" i="6"/>
  <c r="M63" i="6" s="1"/>
  <c r="K117" i="6"/>
  <c r="M117" i="6" s="1"/>
  <c r="M115" i="6"/>
  <c r="K115" i="6"/>
  <c r="K116" i="6"/>
  <c r="P30" i="6"/>
  <c r="L61" i="6"/>
  <c r="M61" i="6" s="1"/>
  <c r="K61" i="6"/>
  <c r="K62" i="6"/>
  <c r="L62" i="6"/>
  <c r="M108" i="6"/>
  <c r="K108" i="6"/>
  <c r="K109" i="6"/>
  <c r="M113" i="6"/>
  <c r="K114" i="6"/>
  <c r="K113" i="6"/>
  <c r="M103" i="6"/>
  <c r="K104" i="6"/>
  <c r="K103" i="6"/>
  <c r="K327" i="6"/>
  <c r="L327" i="6" s="1"/>
  <c r="M62" i="6" l="1"/>
  <c r="K112" i="6"/>
  <c r="M112" i="6" s="1"/>
  <c r="L57" i="6"/>
  <c r="K57" i="6"/>
  <c r="L59" i="6"/>
  <c r="K59" i="6"/>
  <c r="M59" i="6" s="1"/>
  <c r="L26" i="6"/>
  <c r="K26" i="6"/>
  <c r="K111" i="6"/>
  <c r="M111" i="6" s="1"/>
  <c r="L60" i="6"/>
  <c r="K60" i="6"/>
  <c r="P29" i="6"/>
  <c r="P28" i="6"/>
  <c r="M60" i="6" l="1"/>
  <c r="M26" i="6"/>
  <c r="M57" i="6"/>
  <c r="K95" i="6"/>
  <c r="K94" i="6"/>
  <c r="M106" i="6"/>
  <c r="K107" i="6"/>
  <c r="K106" i="6"/>
  <c r="L58" i="6"/>
  <c r="K58" i="6"/>
  <c r="K110" i="6"/>
  <c r="M110" i="6" s="1"/>
  <c r="K337" i="6"/>
  <c r="L337" i="6" s="1"/>
  <c r="L56" i="6"/>
  <c r="K56" i="6"/>
  <c r="M56" i="6" s="1"/>
  <c r="K86" i="6"/>
  <c r="K87" i="6"/>
  <c r="M58" i="6" l="1"/>
  <c r="K105" i="6"/>
  <c r="M105" i="6" s="1"/>
  <c r="L52" i="6"/>
  <c r="K52" i="6"/>
  <c r="K102" i="6"/>
  <c r="K101" i="6"/>
  <c r="L55" i="6"/>
  <c r="K55" i="6"/>
  <c r="L48" i="6"/>
  <c r="K48" i="6"/>
  <c r="M48" i="6" s="1"/>
  <c r="L53" i="6"/>
  <c r="K53" i="6"/>
  <c r="L54" i="6"/>
  <c r="K54" i="6"/>
  <c r="K97" i="6"/>
  <c r="K96" i="6"/>
  <c r="P27" i="6"/>
  <c r="K100" i="6"/>
  <c r="L126" i="6"/>
  <c r="K126" i="6"/>
  <c r="K46" i="6"/>
  <c r="L46" i="6"/>
  <c r="L20" i="6"/>
  <c r="K20" i="6"/>
  <c r="M20" i="6" l="1"/>
  <c r="M53" i="6"/>
  <c r="M52" i="6"/>
  <c r="M55" i="6"/>
  <c r="M54" i="6"/>
  <c r="M126" i="6"/>
  <c r="M100" i="6"/>
  <c r="M46" i="6"/>
  <c r="L49" i="6"/>
  <c r="K49" i="6"/>
  <c r="K50" i="6"/>
  <c r="K51" i="6"/>
  <c r="L50" i="6"/>
  <c r="M49" i="6" l="1"/>
  <c r="K99" i="6"/>
  <c r="K98" i="6"/>
  <c r="L24" i="6" l="1"/>
  <c r="K24" i="6"/>
  <c r="K47" i="6"/>
  <c r="L47" i="6"/>
  <c r="K93" i="6"/>
  <c r="K92" i="6"/>
  <c r="K89" i="6"/>
  <c r="K88" i="6"/>
  <c r="M24" i="6" l="1"/>
  <c r="M47" i="6"/>
  <c r="K74" i="6"/>
  <c r="K73" i="6"/>
  <c r="K91" i="6"/>
  <c r="K90" i="6"/>
  <c r="K85" i="6"/>
  <c r="K84" i="6"/>
  <c r="P23" i="6"/>
  <c r="P25" i="6"/>
  <c r="L11" i="6"/>
  <c r="K11" i="6"/>
  <c r="L17" i="6"/>
  <c r="K17" i="6"/>
  <c r="M17" i="6" l="1"/>
  <c r="M11" i="6"/>
  <c r="K83" i="6"/>
  <c r="M83" i="6" s="1"/>
  <c r="K45" i="6"/>
  <c r="L45" i="6"/>
  <c r="K81" i="6"/>
  <c r="M81" i="6" s="1"/>
  <c r="L14" i="6"/>
  <c r="K14" i="6"/>
  <c r="P15" i="6"/>
  <c r="M45" i="6" l="1"/>
  <c r="M14" i="6"/>
  <c r="L44" i="6"/>
  <c r="K44" i="6"/>
  <c r="M44" i="6" l="1"/>
  <c r="L10" i="6"/>
  <c r="K10" i="6"/>
  <c r="K343" i="6"/>
  <c r="L343" i="6" s="1"/>
  <c r="M10" i="6" l="1"/>
  <c r="P22" i="6"/>
  <c r="K82" i="6"/>
  <c r="M82" i="6" s="1"/>
  <c r="L125" i="6"/>
  <c r="K125" i="6"/>
  <c r="K43" i="6"/>
  <c r="L43" i="6"/>
  <c r="M125" i="6" l="1"/>
  <c r="M43" i="6"/>
  <c r="L127" i="6"/>
  <c r="K127" i="6"/>
  <c r="K80" i="6"/>
  <c r="K79" i="6"/>
  <c r="M127" i="6" l="1"/>
  <c r="P21" i="6"/>
  <c r="K78" i="6"/>
  <c r="M78" i="6" s="1"/>
  <c r="K77" i="6"/>
  <c r="M77" i="6" s="1"/>
  <c r="K76" i="6"/>
  <c r="M76" i="6" s="1"/>
  <c r="L13" i="6"/>
  <c r="K13" i="6"/>
  <c r="L19" i="6"/>
  <c r="K19" i="6"/>
  <c r="K75" i="6"/>
  <c r="M75" i="6" s="1"/>
  <c r="K72" i="6"/>
  <c r="M72" i="6" s="1"/>
  <c r="K69" i="6"/>
  <c r="M69" i="6" s="1"/>
  <c r="L16" i="6"/>
  <c r="K16" i="6"/>
  <c r="M16" i="6" l="1"/>
  <c r="M19" i="6"/>
  <c r="M13" i="6"/>
  <c r="K70" i="6"/>
  <c r="M70" i="6" s="1"/>
  <c r="K71" i="6"/>
  <c r="M71" i="6" s="1"/>
  <c r="L12" i="6"/>
  <c r="K12" i="6"/>
  <c r="M12" i="6" l="1"/>
  <c r="K311" i="6"/>
  <c r="L311" i="6" s="1"/>
  <c r="P18" i="6" l="1"/>
  <c r="K312" i="6" l="1"/>
  <c r="L312" i="6" s="1"/>
  <c r="K338" i="6" l="1"/>
  <c r="L338" i="6" s="1"/>
  <c r="K330" i="6" l="1"/>
  <c r="L330" i="6" s="1"/>
  <c r="K334" i="6" l="1"/>
  <c r="L334" i="6" s="1"/>
  <c r="K339" i="6" l="1"/>
  <c r="L339" i="6" s="1"/>
  <c r="K331" i="6" l="1"/>
  <c r="L331" i="6" s="1"/>
  <c r="K325" i="6"/>
  <c r="L325" i="6" s="1"/>
  <c r="K333" i="6" l="1"/>
  <c r="L333" i="6" s="1"/>
  <c r="K321" i="6" l="1"/>
  <c r="L321" i="6" s="1"/>
  <c r="K322" i="6" l="1"/>
  <c r="L322" i="6" s="1"/>
  <c r="K315" i="6"/>
  <c r="L315" i="6" s="1"/>
  <c r="K332" i="6" l="1"/>
  <c r="L332" i="6" s="1"/>
  <c r="K326" i="6"/>
  <c r="L326" i="6" s="1"/>
  <c r="K328" i="6" l="1"/>
  <c r="L328" i="6" s="1"/>
  <c r="L6" i="2" l="1"/>
  <c r="K6" i="3"/>
  <c r="D7" i="5" l="1"/>
  <c r="M7" i="6"/>
  <c r="K323" i="6" l="1"/>
  <c r="L323" i="6" s="1"/>
  <c r="K320" i="6" l="1"/>
  <c r="L320" i="6" s="1"/>
  <c r="K324" i="6" l="1"/>
  <c r="L324" i="6" s="1"/>
  <c r="K319" i="6"/>
  <c r="L319" i="6" s="1"/>
  <c r="K318" i="6"/>
  <c r="L318" i="6" s="1"/>
  <c r="K316" i="6"/>
  <c r="L316" i="6" s="1"/>
  <c r="H314" i="6"/>
  <c r="K314" i="6" s="1"/>
  <c r="L314" i="6" s="1"/>
  <c r="K313" i="6"/>
  <c r="L313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F282" i="6"/>
  <c r="K282" i="6" s="1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F276" i="6"/>
  <c r="K276" i="6" s="1"/>
  <c r="L276" i="6" s="1"/>
  <c r="F275" i="6"/>
  <c r="K275" i="6" s="1"/>
  <c r="L275" i="6" s="1"/>
  <c r="K274" i="6"/>
  <c r="L274" i="6" s="1"/>
  <c r="F273" i="6"/>
  <c r="K273" i="6" s="1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7" i="6"/>
  <c r="L257" i="6" s="1"/>
  <c r="K255" i="6"/>
  <c r="L255" i="6" s="1"/>
  <c r="K254" i="6"/>
  <c r="L254" i="6" s="1"/>
  <c r="F253" i="6"/>
  <c r="K253" i="6" s="1"/>
  <c r="L253" i="6" s="1"/>
  <c r="K252" i="6"/>
  <c r="L252" i="6" s="1"/>
  <c r="K249" i="6"/>
  <c r="L249" i="6" s="1"/>
  <c r="K248" i="6"/>
  <c r="L248" i="6" s="1"/>
  <c r="K247" i="6"/>
  <c r="L247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7" i="6"/>
  <c r="L227" i="6" s="1"/>
  <c r="K225" i="6"/>
  <c r="L225" i="6" s="1"/>
  <c r="K223" i="6"/>
  <c r="L223" i="6" s="1"/>
  <c r="K221" i="6"/>
  <c r="L221" i="6" s="1"/>
  <c r="K220" i="6"/>
  <c r="L220" i="6" s="1"/>
  <c r="K219" i="6"/>
  <c r="L219" i="6" s="1"/>
  <c r="K217" i="6"/>
  <c r="L217" i="6" s="1"/>
  <c r="K216" i="6"/>
  <c r="L216" i="6" s="1"/>
  <c r="K215" i="6"/>
  <c r="L215" i="6" s="1"/>
  <c r="K214" i="6"/>
  <c r="K213" i="6"/>
  <c r="L213" i="6" s="1"/>
  <c r="K212" i="6"/>
  <c r="L212" i="6" s="1"/>
  <c r="K210" i="6"/>
  <c r="L210" i="6" s="1"/>
  <c r="K209" i="6"/>
  <c r="L209" i="6" s="1"/>
  <c r="K208" i="6"/>
  <c r="L208" i="6" s="1"/>
  <c r="K207" i="6"/>
  <c r="L207" i="6" s="1"/>
  <c r="K206" i="6"/>
  <c r="L206" i="6" s="1"/>
  <c r="F205" i="6"/>
  <c r="K205" i="6" s="1"/>
  <c r="L205" i="6" s="1"/>
  <c r="H204" i="6"/>
  <c r="K204" i="6" s="1"/>
  <c r="L204" i="6" s="1"/>
  <c r="K201" i="6"/>
  <c r="L201" i="6" s="1"/>
  <c r="K200" i="6"/>
  <c r="L200" i="6" s="1"/>
  <c r="K199" i="6"/>
  <c r="L199" i="6" s="1"/>
  <c r="K198" i="6"/>
  <c r="L198" i="6" s="1"/>
  <c r="K197" i="6"/>
  <c r="L197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H170" i="6"/>
  <c r="K170" i="6" s="1"/>
  <c r="L170" i="6" s="1"/>
  <c r="F169" i="6"/>
  <c r="K169" i="6" s="1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6" i="4"/>
</calcChain>
</file>

<file path=xl/sharedStrings.xml><?xml version="1.0" encoding="utf-8"?>
<sst xmlns="http://schemas.openxmlformats.org/spreadsheetml/2006/main" count="3522" uniqueCount="1292">
  <si>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</si>
  <si>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</si>
  <si>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</si>
  <si>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</si>
  <si>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</si>
  <si>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</si>
  <si>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</si>
  <si>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</si>
  <si>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</si>
  <si>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</si>
  <si>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</si>
  <si>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</si>
  <si>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</si>
  <si>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</si>
  <si>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</si>
  <si>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</si>
  <si>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</si>
  <si>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</si>
  <si>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</si>
  <si>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</si>
  <si>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</si>
  <si>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</si>
  <si>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</si>
  <si>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</si>
  <si>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</si>
  <si>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</si>
  <si>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</si>
  <si>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</si>
  <si>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</si>
  <si>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</si>
  <si>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</si>
  <si>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</si>
  <si>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</si>
  <si>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</si>
  <si>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</si>
  <si>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</si>
  <si>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</si>
  <si>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</si>
  <si>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</si>
  <si>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</si>
  <si>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</si>
  <si>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</si>
  <si>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</si>
  <si>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</si>
  <si>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</si>
  <si>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</si>
  <si>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</si>
  <si>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</si>
  <si>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</si>
  <si>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</si>
  <si>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</si>
  <si>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</si>
  <si>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</si>
  <si>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</si>
  <si>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</si>
  <si>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</si>
  <si>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</si>
  <si>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</si>
  <si>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</si>
  <si>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</si>
  <si>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</si>
  <si>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</si>
  <si>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</si>
  <si>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</si>
  <si>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</si>
  <si>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</si>
  <si>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</si>
  <si>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</si>
  <si>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</si>
  <si>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</si>
  <si>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</si>
  <si>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</si>
  <si>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</si>
  <si>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</si>
  <si>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</si>
  <si>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</si>
  <si>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</si>
  <si>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</si>
  <si>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</si>
  <si>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</si>
  <si>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</si>
  <si>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</si>
  <si>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</si>
  <si>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</si>
  <si>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</si>
  <si>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</si>
  <si>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</si>
  <si>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</si>
  <si>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</si>
  <si>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</si>
  <si>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</si>
  <si>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</si>
  <si>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</si>
  <si>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</si>
  <si>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</si>
  <si>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</si>
  <si>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</si>
  <si>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</si>
  <si>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</si>
  <si>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</si>
  <si>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</si>
  <si>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</si>
  <si>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</si>
  <si>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</si>
  <si>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</si>
  <si>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</si>
  <si>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</si>
  <si>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</si>
  <si>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</si>
  <si>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</si>
  <si>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</si>
  <si>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</si>
  <si>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</si>
  <si>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</si>
  <si>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</si>
  <si>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</si>
  <si>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</si>
  <si>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</si>
  <si>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</si>
  <si>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</si>
  <si>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</si>
  <si>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</si>
  <si>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</si>
  <si>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</si>
  <si>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</si>
  <si>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</si>
  <si>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</si>
  <si>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</si>
  <si>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</si>
  <si>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</si>
  <si>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</si>
  <si>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</si>
  <si>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</si>
  <si>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</si>
  <si>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</si>
  <si>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</si>
  <si>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</si>
  <si>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</si>
  <si>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</si>
  <si>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</si>
  <si>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</si>
  <si>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</si>
  <si>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</si>
  <si>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</si>
  <si>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</si>
  <si>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</si>
  <si>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</si>
  <si>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</si>
  <si>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</si>
  <si>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</si>
  <si>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</si>
  <si>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</si>
  <si>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</si>
  <si>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</si>
  <si>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</si>
  <si>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</si>
  <si>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</si>
  <si>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</si>
  <si>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</si>
  <si>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</si>
  <si>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</si>
  <si>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</si>
  <si>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</si>
  <si>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</si>
  <si>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</si>
  <si>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</si>
  <si>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</si>
  <si>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</si>
  <si>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</si>
  <si>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</si>
  <si>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</si>
  <si>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</si>
  <si>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</si>
  <si>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</si>
  <si>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</si>
  <si>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</si>
  <si>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</si>
  <si>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</si>
  <si>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</si>
  <si>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</si>
  <si>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</si>
  <si>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</si>
  <si>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</si>
  <si>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</si>
  <si>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</si>
  <si>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</si>
  <si>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</si>
  <si>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</si>
  <si>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</si>
  <si>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</si>
  <si>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</si>
  <si>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</si>
  <si>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</si>
  <si>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</si>
  <si>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</si>
  <si>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</si>
  <si>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</si>
  <si>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</si>
  <si>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</si>
  <si>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</si>
  <si>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</si>
  <si>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</si>
  <si>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</si>
  <si>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</si>
  <si>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</si>
  <si>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</si>
  <si>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</si>
  <si>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</si>
  <si>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</si>
  <si>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</si>
  <si>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</si>
  <si>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</si>
  <si>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</si>
  <si>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</si>
  <si>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</si>
  <si>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</si>
  <si>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</si>
  <si>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</si>
  <si>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</si>
  <si>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</si>
  <si>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</si>
  <si>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</si>
  <si>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</si>
  <si>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</si>
  <si>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</si>
  <si>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</si>
  <si>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</si>
  <si>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</si>
  <si>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</si>
  <si>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</si>
  <si>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</si>
  <si>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</si>
  <si>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</si>
  <si>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</si>
  <si>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</si>
  <si>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</si>
  <si>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</si>
  <si>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</si>
  <si>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</si>
  <si>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</si>
  <si>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</si>
  <si>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</si>
  <si>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</si>
  <si>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</si>
  <si>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</si>
  <si>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</si>
  <si>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</si>
  <si>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</si>
  <si>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</si>
  <si>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</si>
  <si>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</si>
  <si>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</si>
  <si>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</si>
  <si>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</si>
  <si>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</si>
  <si>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</si>
  <si>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</si>
  <si>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</si>
  <si>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</si>
  <si>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</si>
  <si>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</si>
  <si>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</si>
  <si>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</si>
  <si>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</si>
  <si>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</si>
  <si>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</si>
  <si>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</si>
  <si>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</si>
  <si>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</si>
  <si>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</si>
  <si>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</si>
  <si>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</si>
  <si>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</si>
  <si>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</si>
  <si>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</si>
  <si>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</si>
  <si>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</si>
  <si>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</si>
  <si>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</si>
  <si>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</si>
  <si>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</si>
  <si>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</si>
  <si>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</si>
  <si>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</si>
  <si>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</si>
  <si>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</si>
  <si>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</si>
  <si>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</si>
  <si>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</si>
  <si>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</si>
  <si>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</si>
  <si>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</si>
  <si>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</si>
  <si>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</si>
  <si>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</si>
  <si>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</si>
  <si>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</si>
  <si>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</si>
  <si>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</si>
  <si>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</si>
  <si>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</si>
  <si>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</si>
  <si>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</si>
  <si>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</si>
  <si>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</si>
  <si>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</si>
  <si>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</si>
  <si>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</si>
  <si>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</si>
  <si>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</si>
  <si>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</si>
  <si>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</si>
  <si>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</si>
  <si>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</si>
  <si>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</si>
  <si>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</si>
  <si>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</si>
  <si>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</si>
  <si>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</si>
  <si>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</si>
  <si>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</si>
  <si>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</si>
  <si>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</si>
  <si>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</si>
  <si>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</si>
  <si>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</si>
  <si>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</si>
  <si>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</si>
  <si>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</si>
  <si>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</si>
  <si>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</si>
  <si>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</si>
  <si>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</si>
  <si>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</si>
  <si>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</si>
  <si>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</si>
  <si>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</si>
  <si>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</si>
  <si>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</si>
  <si>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</si>
  <si>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</si>
  <si>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</si>
  <si>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</si>
  <si>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</si>
  <si>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</si>
  <si>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</si>
  <si>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</si>
  <si>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</si>
  <si>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</si>
  <si>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</si>
  <si>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</si>
  <si>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</si>
  <si>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</si>
  <si>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</si>
  <si>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</si>
  <si>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</si>
  <si>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</si>
  <si>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</si>
  <si>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</si>
  <si>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</si>
  <si>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</si>
  <si>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</si>
  <si>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</si>
  <si>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</si>
  <si>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</si>
  <si>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</si>
  <si>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</si>
  <si>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</si>
  <si>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</si>
  <si>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</si>
  <si>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</si>
  <si>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</si>
  <si>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</si>
  <si>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</si>
  <si>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</si>
  <si>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</si>
  <si>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</si>
  <si>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</si>
  <si>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</si>
  <si>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</si>
  <si>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</si>
  <si>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</si>
  <si>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</si>
  <si>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</si>
  <si>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</si>
  <si>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</si>
  <si>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</si>
  <si>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</si>
  <si>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</si>
  <si>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</si>
  <si>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</si>
  <si>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</si>
  <si>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</si>
  <si>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</si>
  <si>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</si>
  <si>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</si>
  <si>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</si>
  <si>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</si>
  <si>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</si>
  <si>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</si>
  <si>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</si>
  <si>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</si>
  <si>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</si>
  <si>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</si>
  <si>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</si>
  <si>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</si>
  <si>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</si>
  <si>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</si>
  <si>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</si>
  <si>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</si>
  <si>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</si>
  <si>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</si>
  <si>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</si>
  <si>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</si>
  <si>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</si>
  <si>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</si>
  <si>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</si>
  <si>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</si>
  <si>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</si>
  <si>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</si>
  <si>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</si>
  <si>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</si>
  <si>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</si>
  <si>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</si>
  <si>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</si>
  <si>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</si>
  <si>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</si>
  <si>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</si>
  <si>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</si>
  <si>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</si>
  <si>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</si>
  <si>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</si>
  <si>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</si>
  <si>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</si>
  <si>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</si>
  <si>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</si>
  <si>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</si>
  <si>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</si>
  <si>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</si>
  <si>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</si>
  <si>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</si>
  <si>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</si>
  <si>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</si>
  <si>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</si>
  <si>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</si>
  <si>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</si>
  <si>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</si>
  <si>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</si>
  <si>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</si>
  <si>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</si>
  <si>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</si>
  <si>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</si>
  <si>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</si>
  <si>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</si>
  <si>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</si>
  <si>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</si>
  <si>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</si>
  <si>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</si>
  <si>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</si>
  <si>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</si>
  <si>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</si>
  <si>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</si>
  <si>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</si>
  <si>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</si>
  <si>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</si>
  <si>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</si>
  <si>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</si>
  <si>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</si>
  <si>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</si>
  <si>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</si>
  <si>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</si>
  <si>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</si>
  <si>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</si>
  <si>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</si>
  <si>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</si>
  <si>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</si>
  <si>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</si>
  <si>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</si>
  <si>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</si>
  <si>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</si>
  <si>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</si>
  <si>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</si>
  <si>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</si>
  <si>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</si>
  <si>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</si>
  <si>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</si>
  <si>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</si>
  <si>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</si>
  <si>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</si>
  <si>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</si>
  <si>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</si>
  <si>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</si>
  <si>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</si>
  <si>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</si>
  <si>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</si>
  <si>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</si>
  <si>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</si>
  <si>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</si>
  <si>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</si>
  <si>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</si>
  <si>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</si>
  <si>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</si>
  <si>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</si>
  <si>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</si>
  <si>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</si>
  <si>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</si>
  <si>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</si>
  <si>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</si>
  <si>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</si>
  <si>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</si>
  <si>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</si>
  <si>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</si>
  <si>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</si>
  <si>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</si>
  <si>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</si>
  <si>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</si>
  <si>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</si>
  <si>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</si>
  <si>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</si>
  <si>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</si>
  <si>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</si>
  <si>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</si>
  <si>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</si>
  <si>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</si>
  <si>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</si>
  <si>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</si>
  <si>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</si>
  <si>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</si>
  <si>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</si>
  <si>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</si>
  <si>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</si>
  <si>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</si>
  <si>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</si>
  <si>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</si>
  <si>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</si>
  <si>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</si>
  <si>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</si>
  <si>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</si>
  <si>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</si>
  <si>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</si>
  <si>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</si>
  <si>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</si>
  <si>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</si>
  <si>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</si>
  <si>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</si>
  <si>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</si>
  <si>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</si>
  <si>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</si>
  <si>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</si>
  <si>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</si>
  <si>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</si>
  <si>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</si>
  <si>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</si>
  <si>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</si>
  <si>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</si>
  <si>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</si>
  <si>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</si>
  <si>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</si>
  <si>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</si>
  <si>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</si>
  <si>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</si>
  <si>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</si>
  <si>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</si>
  <si>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</si>
  <si>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</si>
  <si>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</si>
  <si>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</si>
  <si>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</si>
  <si>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</si>
  <si>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</si>
  <si>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</si>
  <si>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</si>
  <si>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</si>
  <si>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</si>
  <si>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</si>
  <si>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</si>
  <si>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</si>
  <si>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</si>
  <si>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</si>
  <si>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</si>
  <si>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</si>
  <si>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</si>
  <si>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</si>
  <si>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</si>
  <si>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</si>
  <si>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</si>
  <si>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</si>
  <si>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</si>
  <si>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</si>
  <si>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</si>
  <si>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</si>
  <si>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</si>
  <si>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</si>
  <si>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</si>
  <si>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</si>
  <si>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</si>
  <si>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</si>
  <si>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</si>
  <si>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</si>
  <si>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</si>
  <si>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</si>
  <si>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</si>
  <si>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</si>
  <si>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</si>
  <si>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</si>
  <si>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</si>
  <si>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</si>
  <si>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</si>
  <si>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</si>
  <si>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</si>
  <si>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</si>
  <si>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</si>
  <si>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</si>
  <si>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</si>
  <si>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</si>
  <si>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</si>
  <si>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</si>
  <si>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</si>
  <si>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</si>
  <si>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</si>
  <si>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</si>
  <si>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</si>
  <si>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</si>
  <si>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</si>
  <si>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</si>
  <si>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</si>
  <si>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</si>
  <si>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</si>
  <si>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</si>
  <si>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</si>
  <si>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</si>
  <si>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</si>
  <si>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</si>
  <si>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</si>
  <si>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</si>
  <si>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</si>
  <si>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</si>
  <si>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</si>
  <si>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</si>
  <si>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</si>
  <si>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</si>
  <si>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</si>
  <si>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</si>
  <si>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</si>
  <si>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</si>
  <si>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</si>
  <si>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</si>
  <si>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</si>
  <si>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</si>
  <si>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</si>
  <si>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</si>
  <si>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</si>
  <si>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</si>
  <si>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</si>
  <si>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</si>
  <si>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</si>
  <si>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</si>
  <si>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</si>
  <si>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</si>
  <si>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</si>
  <si>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</si>
  <si>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</si>
  <si>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</si>
  <si>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</si>
  <si>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</si>
  <si>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</si>
  <si>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</si>
  <si>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</si>
  <si>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</si>
  <si>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</si>
  <si>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</si>
  <si>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</si>
  <si>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</si>
  <si>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</si>
  <si>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</si>
  <si>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</si>
  <si>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</si>
  <si>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</si>
  <si>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</si>
  <si>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</si>
  <si>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</si>
  <si>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</si>
  <si>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</si>
  <si>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</si>
  <si>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</si>
  <si>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</si>
  <si>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</si>
  <si>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</si>
  <si>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</si>
  <si>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</si>
  <si>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</si>
  <si>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</si>
  <si>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</si>
  <si>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</si>
  <si>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</si>
  <si>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</si>
  <si>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</si>
  <si>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</si>
  <si>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</si>
  <si>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</si>
  <si>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</si>
  <si>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</si>
  <si>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</si>
  <si>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</si>
  <si>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</si>
  <si>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</si>
  <si>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</si>
  <si>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</si>
  <si>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</si>
  <si>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</si>
  <si>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</si>
  <si>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</si>
  <si>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</si>
  <si>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</si>
  <si>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</si>
  <si>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</si>
  <si>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</si>
  <si>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</si>
  <si>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</si>
  <si>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</si>
  <si>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</si>
  <si>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</si>
  <si>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</si>
  <si>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</si>
  <si>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</si>
  <si>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</si>
  <si>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</si>
  <si>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</si>
  <si>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</si>
  <si>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</si>
  <si>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</si>
  <si>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</si>
  <si>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</si>
  <si>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</si>
  <si>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</si>
  <si>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</si>
  <si>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</si>
  <si>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</si>
  <si>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</si>
  <si>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</si>
  <si>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</si>
  <si>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</si>
  <si>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</si>
  <si>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</si>
  <si>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</si>
  <si>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</si>
  <si>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</si>
  <si>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</si>
  <si>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</si>
  <si>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</si>
  <si>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</si>
  <si>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</si>
  <si>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</si>
  <si>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</si>
  <si>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</si>
  <si>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</si>
  <si>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</si>
  <si>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</si>
  <si>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</si>
  <si>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</si>
  <si>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</si>
  <si>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</si>
  <si>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</si>
  <si>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</si>
  <si>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</si>
  <si>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</si>
  <si>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</si>
  <si>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</si>
  <si>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</si>
  <si>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</si>
  <si>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</si>
  <si>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</si>
  <si>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</si>
  <si>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</si>
  <si>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</si>
  <si>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</si>
  <si>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</si>
  <si>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</si>
  <si>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</si>
  <si>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</si>
  <si>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</si>
  <si>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</si>
  <si>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</si>
  <si>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</si>
  <si>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</si>
  <si>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</si>
  <si>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</si>
  <si>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</si>
  <si>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</si>
  <si>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</si>
  <si>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</si>
  <si>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</si>
  <si>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</si>
  <si>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</si>
  <si>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</si>
  <si>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</si>
  <si>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</si>
  <si>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</si>
  <si>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</si>
  <si>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</si>
  <si>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</si>
  <si>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</si>
  <si>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</si>
  <si>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</si>
  <si>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</si>
  <si>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</si>
  <si>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</si>
  <si>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</si>
  <si>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</si>
  <si>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</si>
  <si>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</si>
  <si>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</si>
  <si>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</si>
  <si>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</si>
  <si>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</si>
  <si>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</si>
  <si>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</si>
  <si>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</si>
  <si>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</si>
  <si>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</si>
  <si>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</si>
  <si>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</si>
  <si>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</si>
  <si>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</si>
  <si>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</si>
  <si>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</si>
  <si>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</si>
  <si>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</si>
  <si>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</si>
  <si>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</si>
  <si>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</si>
  <si>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</si>
  <si>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</si>
  <si>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</si>
  <si>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</si>
  <si>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</si>
  <si>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</si>
  <si>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</si>
  <si>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</si>
  <si>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</si>
  <si>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</si>
  <si>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</si>
  <si>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</si>
  <si>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</si>
  <si>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</si>
  <si>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</si>
  <si>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</si>
  <si>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</si>
  <si>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</si>
  <si>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</si>
  <si>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</si>
  <si>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</si>
  <si>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</si>
  <si>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</si>
  <si>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</si>
  <si>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</si>
  <si>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</si>
  <si>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</si>
  <si>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</si>
  <si>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</si>
  <si>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HRTI PRIVATE LIMITED</t>
  </si>
  <si>
    <t>AHLUCONT</t>
  </si>
  <si>
    <t>800-815</t>
  </si>
  <si>
    <t>3100-3300</t>
  </si>
  <si>
    <t>1500-1520</t>
  </si>
  <si>
    <t>600-650</t>
  </si>
  <si>
    <t>Sell</t>
  </si>
  <si>
    <t>430-440</t>
  </si>
  <si>
    <t>545-625</t>
  </si>
  <si>
    <t>POWERMECH</t>
  </si>
  <si>
    <t>680-720</t>
  </si>
  <si>
    <t>1860-1960</t>
  </si>
  <si>
    <t xml:space="preserve">CAPACITE </t>
  </si>
  <si>
    <t>3650-3690</t>
  </si>
  <si>
    <t>10700-11200</t>
  </si>
  <si>
    <t>825-835</t>
  </si>
  <si>
    <t>Profiit of Rs.20/-</t>
  </si>
  <si>
    <t>555-575</t>
  </si>
  <si>
    <t>300-330</t>
  </si>
  <si>
    <t>1495-1505</t>
  </si>
  <si>
    <t>305-325</t>
  </si>
  <si>
    <t>3395-3575</t>
  </si>
  <si>
    <t>3900-4200</t>
  </si>
  <si>
    <t>1650-1750</t>
  </si>
  <si>
    <t>AUTOAXLES</t>
  </si>
  <si>
    <t>2120-2130</t>
  </si>
  <si>
    <t>2870-2790</t>
  </si>
  <si>
    <t>3100-3200</t>
  </si>
  <si>
    <t>124-130</t>
  </si>
  <si>
    <t>NIFTY 21700 PE 08 FEB</t>
  </si>
  <si>
    <t>NIFTY 21450 PE 01 FEB</t>
  </si>
  <si>
    <t>Profit of Rs.472.5/-</t>
  </si>
  <si>
    <t>NIFTY 22500 CE 29 FEB</t>
  </si>
  <si>
    <t>Profit of Rs.35.5/-</t>
  </si>
  <si>
    <t>Retail Research Technical Calls &amp; Fundamental Performance Report for the month of February-2024</t>
  </si>
  <si>
    <t>2040-2140</t>
  </si>
  <si>
    <t>Profit of Rs.17/-</t>
  </si>
  <si>
    <t>Loss of Rs.70.5/-</t>
  </si>
  <si>
    <t>NIFTY 21900 PE 29 FEB</t>
  </si>
  <si>
    <t>NIFTY 21600 PE 29 FEB</t>
  </si>
  <si>
    <t>Loss of Rs.103.5/-</t>
  </si>
  <si>
    <t>SBIN 680 CE FEB</t>
  </si>
  <si>
    <t>16-19</t>
  </si>
  <si>
    <t>Loss of Rs.1.25/-</t>
  </si>
  <si>
    <t>FEDERALBNK FEB FUT</t>
  </si>
  <si>
    <t>149-151</t>
  </si>
  <si>
    <t>Loss of Rs.34.5/-</t>
  </si>
  <si>
    <t>Profit of Rs.50/-</t>
  </si>
  <si>
    <t>1740-1800</t>
  </si>
  <si>
    <t>2000-2100</t>
  </si>
  <si>
    <t>NIFTY 21750 PE 08 FEB</t>
  </si>
  <si>
    <t>140-200</t>
  </si>
  <si>
    <t>Profit of Rs.23.5/-</t>
  </si>
  <si>
    <t>BANKNIFTY 45700 PE 07 FEB</t>
  </si>
  <si>
    <t>400-500</t>
  </si>
  <si>
    <t>FINNIFTY 20200 PE 06 FEB</t>
  </si>
  <si>
    <t>FINNIFTY 20400 CE 06 FEB</t>
  </si>
  <si>
    <t>HEADSUP</t>
  </si>
  <si>
    <t>Heads UP Ventures Limited</t>
  </si>
  <si>
    <t>Profit of Rs.35/-</t>
  </si>
  <si>
    <t>Profit of Rs.29.5/-</t>
  </si>
  <si>
    <t>Profit of Rs.52.5/-</t>
  </si>
  <si>
    <t>Profit of Rs.1.75/-</t>
  </si>
  <si>
    <t>1065-1105</t>
  </si>
  <si>
    <t>1200-1280</t>
  </si>
  <si>
    <t>Profit of Rs.260/-</t>
  </si>
  <si>
    <t>NIFTY 21800 PE 08 FEB</t>
  </si>
  <si>
    <t>110-150</t>
  </si>
  <si>
    <t>Profit of Rs.20/-</t>
  </si>
  <si>
    <t>CIPLA FEB FUT</t>
  </si>
  <si>
    <t>1445-1461</t>
  </si>
  <si>
    <t>Profit of Rs.38/-</t>
  </si>
  <si>
    <t>TIJARIA</t>
  </si>
  <si>
    <t>Tijaria Polypipes Ltd</t>
  </si>
  <si>
    <t>Profit of Rs.7.5/-</t>
  </si>
  <si>
    <t>Profit of Rs.24.5/-</t>
  </si>
  <si>
    <t>Profit of Rs.7/-</t>
  </si>
  <si>
    <t>Profit of Rs.15/-</t>
  </si>
  <si>
    <t>NIFTY FEB FUT</t>
  </si>
  <si>
    <t>21800-21700</t>
  </si>
  <si>
    <t>Profit of Rs.110/-</t>
  </si>
  <si>
    <t>5200-5400</t>
  </si>
  <si>
    <t>5750-6050</t>
  </si>
  <si>
    <t>70-90</t>
  </si>
  <si>
    <t>Profit of Rs.26/-</t>
  </si>
  <si>
    <t>FINNIFTY 20150 CE 13 FEB</t>
  </si>
  <si>
    <t>FINNIFTY 20050 PE 13 FEB</t>
  </si>
  <si>
    <t>CAPACITE</t>
  </si>
  <si>
    <t>295-320</t>
  </si>
  <si>
    <t>1350-1400</t>
  </si>
  <si>
    <t>1500-1600</t>
  </si>
  <si>
    <t>HDFCBANK 1420 CE 29 FEB</t>
  </si>
  <si>
    <t>HDFCBANK 1460 CE 29 FEB</t>
  </si>
  <si>
    <t>NIFTY 21500 PE 15 FEB</t>
  </si>
  <si>
    <t>NIFTY 21200 PE 15 FEB</t>
  </si>
  <si>
    <t>FINNIFTY 20200 CE 13 FEB</t>
  </si>
  <si>
    <t>FINNIFTY 20000 PE 13 FEB</t>
  </si>
  <si>
    <t>Loss of Rs.3/-</t>
  </si>
  <si>
    <t>3260-3280</t>
  </si>
  <si>
    <t>N</t>
  </si>
  <si>
    <t>Loss of Rs.80/-</t>
  </si>
  <si>
    <t>Loss of Rs.102.5/-</t>
  </si>
  <si>
    <t>Profit of Rs.25.5/-</t>
  </si>
  <si>
    <t>PIDILITIND FEB FUT</t>
  </si>
  <si>
    <t>2702-2744</t>
  </si>
  <si>
    <t>LAURUSLABS FEB FUT</t>
  </si>
  <si>
    <t>400-406</t>
  </si>
  <si>
    <t>FINNIFTY 20050 CE 13 FEB</t>
  </si>
  <si>
    <t>FINNIFTY 19850 PE 13 FEB</t>
  </si>
  <si>
    <t>Profit of Rs.48/-</t>
  </si>
  <si>
    <t>Loss of Rs.0.75/-</t>
  </si>
  <si>
    <t>3000-3200</t>
  </si>
  <si>
    <t>Loss of Rs.19/-</t>
  </si>
  <si>
    <t>BAJFINANCE FEB FUT</t>
  </si>
  <si>
    <t>6720-6820</t>
  </si>
  <si>
    <t>HINDUNILVR FEB FUT</t>
  </si>
  <si>
    <t>2438-2473</t>
  </si>
  <si>
    <t>FINNIFTY 20600 CE 20 FEB</t>
  </si>
  <si>
    <t>FINNIFTY 19800 PE 20 FEB</t>
  </si>
  <si>
    <t>905-975</t>
  </si>
  <si>
    <t>1100-1180</t>
  </si>
  <si>
    <t>SANSERA</t>
  </si>
  <si>
    <t>Loss of Rs.2/-</t>
  </si>
  <si>
    <t>NIFTY 22200 CE 29-FEB</t>
  </si>
  <si>
    <t>NIFTY 21000 PE 29-FEB</t>
  </si>
  <si>
    <t>BANKNIFTY 45700 PE 14-FEB</t>
  </si>
  <si>
    <t>BANKNIFTY 45600 PE 14-FEB</t>
  </si>
  <si>
    <t>NIFTY FUT 29-FEB</t>
  </si>
  <si>
    <t>NIFTY 21900 CE 15-FEB</t>
  </si>
  <si>
    <t>SHREESEC</t>
  </si>
  <si>
    <t>Profit of Rs.61.5/-</t>
  </si>
  <si>
    <t>Loss of Rs.40/-</t>
  </si>
  <si>
    <t>QE SECURITIES LLP</t>
  </si>
  <si>
    <t>DISHTV</t>
  </si>
  <si>
    <t>Dish TV India Limited</t>
  </si>
  <si>
    <t>SETU SECURITIES PVT LTD</t>
  </si>
  <si>
    <t>Profit of Rs.3/-</t>
  </si>
  <si>
    <t>FINNIFTY 20500 CE 20 FEB</t>
  </si>
  <si>
    <t>150-180</t>
  </si>
  <si>
    <t>Profit of Rs.29/-</t>
  </si>
  <si>
    <t>RELIANCE FEB FUT</t>
  </si>
  <si>
    <t>2975-3017</t>
  </si>
  <si>
    <t>METROPOLIS FEB FUT</t>
  </si>
  <si>
    <t>1805-1832</t>
  </si>
  <si>
    <t>SBILIFE FEB FUT</t>
  </si>
  <si>
    <t>1530-1550</t>
  </si>
  <si>
    <t>FINNIFTY 20300 PE 20 FEB</t>
  </si>
  <si>
    <t>FINNIFTY 20700 CE 20 FEB</t>
  </si>
  <si>
    <t>842-864</t>
  </si>
  <si>
    <t>920-960</t>
  </si>
  <si>
    <t>Loss of Rs.48/-</t>
  </si>
  <si>
    <t>Accu &lt;&gt;</t>
  </si>
  <si>
    <t>AFEL</t>
  </si>
  <si>
    <t>ANUPREET KAUR SARABJIT KEER</t>
  </si>
  <si>
    <t>CAMELLIA TRADEX PRIVATE LIMITED</t>
  </si>
  <si>
    <t>NCLRESE</t>
  </si>
  <si>
    <t>VIBRANT SECURITIES PRIVATE LIMITED</t>
  </si>
  <si>
    <t>SETU SECURITIES PVT. LTD.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</si>
  <si>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</si>
  <si>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</si>
  <si>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</si>
  <si>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</si>
  <si>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</si>
  <si>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</si>
  <si>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</si>
  <si>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</si>
  <si>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</si>
  <si>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</si>
  <si>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</si>
  <si>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</si>
  <si>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</si>
  <si>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</si>
  <si>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</si>
  <si>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</si>
  <si>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</si>
  <si>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Rs.13/-</t>
  </si>
  <si>
    <t>Profit of Rs.22/-</t>
  </si>
  <si>
    <t>Profit of Rs.57.5/-</t>
  </si>
  <si>
    <t>WIPRO FEB FUT</t>
  </si>
  <si>
    <t>545-555</t>
  </si>
  <si>
    <t>Profit of Rs.6/-</t>
  </si>
  <si>
    <t>BAJAJ-AUTO 9200 CE 29 FEB</t>
  </si>
  <si>
    <t>BAJAJ-AUTO 8000 PE 29 FEB</t>
  </si>
  <si>
    <t>LT FEB FUT</t>
  </si>
  <si>
    <t>3380-3400</t>
  </si>
  <si>
    <t>ASIANPAINT FEB FUT</t>
  </si>
  <si>
    <t>3068-3121</t>
  </si>
  <si>
    <t>1478-1494</t>
  </si>
  <si>
    <t>FINNIFTY 20400 PE 20 FEB</t>
  </si>
  <si>
    <t>FINNIFTY 20650 CE 20 FEB</t>
  </si>
  <si>
    <t>ENBETRD</t>
  </si>
  <si>
    <t>AARTECH</t>
  </si>
  <si>
    <t>Aartech Solonics Limited</t>
  </si>
  <si>
    <t>SABALE HARSHAWARDHAN HANMANT</t>
  </si>
  <si>
    <t>Profit of Rs.2/-</t>
  </si>
  <si>
    <t>Profit of Rs.5.5/-</t>
  </si>
  <si>
    <t>NIFTY 22000 PE 29 FEB</t>
  </si>
  <si>
    <t>FINNIFTY 20700 PE 20 FEB</t>
  </si>
  <si>
    <t>BANKNIFTY FEB FUT</t>
  </si>
  <si>
    <t>NIFTY 21800 PE 29 FEB</t>
  </si>
  <si>
    <t>30-40</t>
  </si>
  <si>
    <t>Loss of Rs.14/-</t>
  </si>
  <si>
    <t>Loss of Rs.22.5/-</t>
  </si>
  <si>
    <t>SIEMENS FEB FUT</t>
  </si>
  <si>
    <t>4468-4506</t>
  </si>
  <si>
    <t>ABCGAS</t>
  </si>
  <si>
    <t>SYAMALPRASAD DWARKAPRASAD SHOREWALA</t>
  </si>
  <si>
    <t>BGRENERGY</t>
  </si>
  <si>
    <t>BGR Energy Systems Ltd</t>
  </si>
  <si>
    <t>NK SECURITIES RESEARCH PRIVATE LIMITED</t>
  </si>
  <si>
    <t>MTNL</t>
  </si>
  <si>
    <t>Maha Tel Nigam Ltd.</t>
  </si>
  <si>
    <t>VETO</t>
  </si>
  <si>
    <t>Veto Switchgear Cable Ltd</t>
  </si>
  <si>
    <t>VIKASECO</t>
  </si>
  <si>
    <t>Vikas EcoTech Limited</t>
  </si>
  <si>
    <t>VISHWAS FINCAP SERVICES PRIVATE LIMITED</t>
  </si>
  <si>
    <t>Profit of Rs.31/-</t>
  </si>
  <si>
    <t>1242-1282</t>
  </si>
  <si>
    <t>1380-1480</t>
  </si>
  <si>
    <t>171-189</t>
  </si>
  <si>
    <t>215-230</t>
  </si>
  <si>
    <t>Profit of Rs.92.5/-</t>
  </si>
  <si>
    <t>BANKNIFTY 47000 CE 21 FEB</t>
  </si>
  <si>
    <t>200-300</t>
  </si>
  <si>
    <t>Profit of Rs.62.5/-</t>
  </si>
  <si>
    <t>Profit of Rs.172/-</t>
  </si>
  <si>
    <t>3368-3405</t>
  </si>
  <si>
    <t>Profit of Rs.130/-</t>
  </si>
  <si>
    <t>Profit of Rs.4.5/-</t>
  </si>
  <si>
    <t>BANKNIFTY 47000 PE 21 FEB</t>
  </si>
  <si>
    <t>70-100</t>
  </si>
  <si>
    <t>Loss of Rs.31/-</t>
  </si>
  <si>
    <t>ALSTONE</t>
  </si>
  <si>
    <t>ELIXIR</t>
  </si>
  <si>
    <t>VALIA BROTHERS PVT LTD</t>
  </si>
  <si>
    <t>GPSL</t>
  </si>
  <si>
    <t>SHRENI SHARES LTD</t>
  </si>
  <si>
    <t>INNOVATIVE</t>
  </si>
  <si>
    <t>APURVAJAIN</t>
  </si>
  <si>
    <t>MNIL</t>
  </si>
  <si>
    <t>VIRINCHI</t>
  </si>
  <si>
    <t>MAGNUM HEALTH AND SAFETY PRIVATE LIMTED</t>
  </si>
  <si>
    <t>IPL</t>
  </si>
  <si>
    <t>India Pesticides Limited</t>
  </si>
  <si>
    <t>MANSI SHARE AND STOCK ADVISORS PVT LTD</t>
  </si>
  <si>
    <t>SOTAC</t>
  </si>
  <si>
    <t>Sotac Pharmaceuticals Ltd</t>
  </si>
  <si>
    <t>NAV CAPITAL VCC - NAV CAPITAL EMERGING STAR FUND</t>
  </si>
  <si>
    <t>HI GROWTH CORPORATE SERVICES PVT LTD</t>
  </si>
  <si>
    <t>SASIKALA RAGHUPATHY</t>
  </si>
  <si>
    <t>Profit of Rs.24/-</t>
  </si>
  <si>
    <t>BAJAJ-AUTO 8900 PE 29 FEB</t>
  </si>
  <si>
    <t>BAJAJ-AUTO 8700 CE 29 FEB</t>
  </si>
  <si>
    <t>Profit of Rs.11/-</t>
  </si>
  <si>
    <t>21850-21700</t>
  </si>
  <si>
    <t>Loss of Rs.39.5/-</t>
  </si>
  <si>
    <t>107.5-112.5</t>
  </si>
  <si>
    <t>122-130</t>
  </si>
  <si>
    <t>NIFTY 21900 PE 22 FEB</t>
  </si>
  <si>
    <t>FINNIFTY 20650 CE 27 FEB</t>
  </si>
  <si>
    <t>170-200</t>
  </si>
  <si>
    <t>Loss of Rs.34.75/-</t>
  </si>
  <si>
    <t>Profit of Rs.20.5/-</t>
  </si>
  <si>
    <t>Loss of Rs.110/-</t>
  </si>
  <si>
    <t>ACCELERATE</t>
  </si>
  <si>
    <t>KADAYAM RAMANATHAN BHARAT</t>
  </si>
  <si>
    <t>BHATIA</t>
  </si>
  <si>
    <t>INTELLECT STOCK BROKING LIMITED</t>
  </si>
  <si>
    <t>BILLWIN</t>
  </si>
  <si>
    <t>SHERWOOD SECURITIES PVT LTD</t>
  </si>
  <si>
    <t>CORE INC</t>
  </si>
  <si>
    <t>CAPPIPES</t>
  </si>
  <si>
    <t>SKSE SECURITIES LIMITED CORP CM/TM PROP A/C</t>
  </si>
  <si>
    <t>CHLOGIST</t>
  </si>
  <si>
    <t>JAYA KISHORKUMAR GANDHI</t>
  </si>
  <si>
    <t>NISHA KANUBHAI MAKWANA</t>
  </si>
  <si>
    <t>COCHINM</t>
  </si>
  <si>
    <t>QUANTSEYE AI PRIVATE LIMITED</t>
  </si>
  <si>
    <t>EUREKAFORBE</t>
  </si>
  <si>
    <t>GOLDMAN SACHS FUNDS - GOLDMAN SACHS INDIA EQUITY PORTFOLIO</t>
  </si>
  <si>
    <t>CASSINI PARTNERS LP</t>
  </si>
  <si>
    <t>PLUTUS WEALTH MANAGEMENT LLP</t>
  </si>
  <si>
    <t>LUNOLUX LIMITED</t>
  </si>
  <si>
    <t>MORGAN STANLEY ASIA SINGAPORE PTE</t>
  </si>
  <si>
    <t>ADITYA BIRLA SUN LIFE INSURANCE COMPANY LIMITED</t>
  </si>
  <si>
    <t>SOCIETE GENERALE</t>
  </si>
  <si>
    <t>HILL FORT INDIA FUND LP</t>
  </si>
  <si>
    <t>BOFA SECURITIES EUROPE SA</t>
  </si>
  <si>
    <t>GOBLIN</t>
  </si>
  <si>
    <t>ADHEESH KABRA</t>
  </si>
  <si>
    <t>MEENA R SHAH</t>
  </si>
  <si>
    <t>CHIRAG L GANDHI</t>
  </si>
  <si>
    <t>HAZOOR</t>
  </si>
  <si>
    <t>RAJAN GUPTA</t>
  </si>
  <si>
    <t>MELLORA INFRASTRUCTURE PVT.LTD</t>
  </si>
  <si>
    <t>KUSH BANSAL</t>
  </si>
  <si>
    <t>AMICORP CAPITAL MAURITIUS LIMITED</t>
  </si>
  <si>
    <t>JAYESH CHANDRAKANT SHAH</t>
  </si>
  <si>
    <t>JAIPAN</t>
  </si>
  <si>
    <t>LANCORHOL</t>
  </si>
  <si>
    <t>NOVARATHANMALPRAVEENKUMAR</t>
  </si>
  <si>
    <t>MAHACORP</t>
  </si>
  <si>
    <t>MIL</t>
  </si>
  <si>
    <t>MEHTA ATULKUMAR AMRITLAL HUF</t>
  </si>
  <si>
    <t>ATULBHAI AMRITLAL MEHTA</t>
  </si>
  <si>
    <t>STRM SECURITIES SOLUTIONS PRIVATE LIMITED</t>
  </si>
  <si>
    <t>NSL</t>
  </si>
  <si>
    <t>BHAVNA HITESH PATEL</t>
  </si>
  <si>
    <t>PACE</t>
  </si>
  <si>
    <t>SHAIVAL D GANDHI</t>
  </si>
  <si>
    <t>RISHIROOP</t>
  </si>
  <si>
    <t>COUNTER CYCLICAL INVESTMENTS PRIVATE LIMITED</t>
  </si>
  <si>
    <t>FABER TREXIM PRIVATE LIMITED</t>
  </si>
  <si>
    <t>SOFTRAKV</t>
  </si>
  <si>
    <t>NAMANJAIN</t>
  </si>
  <si>
    <t>SPRAYKING</t>
  </si>
  <si>
    <t>SANJAY POPATLAL JAIN</t>
  </si>
  <si>
    <t>STANCAP</t>
  </si>
  <si>
    <t>SAROJ GUPTA</t>
  </si>
  <si>
    <t>COX WORLDWIDE CONSULTANTS PVT LTD</t>
  </si>
  <si>
    <t>FLASH MERCHANDISE PRIVATE LTD</t>
  </si>
  <si>
    <t>TIRTPLS</t>
  </si>
  <si>
    <t>VARIS MAHENDRABHAI DOSHI</t>
  </si>
  <si>
    <t>TRICOMFRU</t>
  </si>
  <si>
    <t>RAHUL BHATIA</t>
  </si>
  <si>
    <t>VEERHEALTH</t>
  </si>
  <si>
    <t>VORA FINANCIAL SERVICES PVT LTD</t>
  </si>
  <si>
    <t>NRS INVESTMENTS</t>
  </si>
  <si>
    <t>SHANTI PROPERTIES</t>
  </si>
  <si>
    <t>KULINSHANTILALVORA</t>
  </si>
  <si>
    <t>BHOGILALMAVJIVORA</t>
  </si>
  <si>
    <t>ROCKY RASIKLAL VORA</t>
  </si>
  <si>
    <t>GLOBALWORTH SECURITIES LIMITED</t>
  </si>
  <si>
    <t>DHWAJA SHARES &amp; SECURITIES PVT LTD</t>
  </si>
  <si>
    <t>ARYAN MINING &amp; TRADING CORPN PRIVATE LIMITED</t>
  </si>
  <si>
    <t>ANANT WEALTH CONSULTANTS PRIVATE LIMITED</t>
  </si>
  <si>
    <t>DHAVAL HARILAL VORA</t>
  </si>
  <si>
    <t>SHALIN MAHESHBHAI SHAH</t>
  </si>
  <si>
    <t>PARAG BHARAT MEHTA</t>
  </si>
  <si>
    <t>JINESH HARESH SHAH</t>
  </si>
  <si>
    <t>MAULIK CONSULTANCY</t>
  </si>
  <si>
    <t>MANGLAM FINANCIAL SERVICES</t>
  </si>
  <si>
    <t>SHUBHAM FINANCIAL SERVICES</t>
  </si>
  <si>
    <t>INDRA INVESTMENT</t>
  </si>
  <si>
    <t>JAYAKRISHNA TAPARIA</t>
  </si>
  <si>
    <t>BHARAT JAYAKRISHNA TAPARIA</t>
  </si>
  <si>
    <t>ARYAMAN BHARAT TAPARIA</t>
  </si>
  <si>
    <t>MONA LAROIA</t>
  </si>
  <si>
    <t>JAYPRAKASH A MEHTA</t>
  </si>
  <si>
    <t>BINDU JAYPRAKASH MEHTA</t>
  </si>
  <si>
    <t>BHARATKUMAR TAPARIA HUF</t>
  </si>
  <si>
    <t>VJLAXMIE</t>
  </si>
  <si>
    <t>MUKESH</t>
  </si>
  <si>
    <t>S SHAMALA</t>
  </si>
  <si>
    <t>WITS</t>
  </si>
  <si>
    <t>NIDHI AGRAWAL</t>
  </si>
  <si>
    <t>HETAL SHASHANK DOSHI</t>
  </si>
  <si>
    <t>VEENA RAJESH SHAH</t>
  </si>
  <si>
    <t>ANZEN</t>
  </si>
  <si>
    <t>Anzen Ind Ene Yld Plu Tru</t>
  </si>
  <si>
    <t>EDELWEISS BROKING LIMITED</t>
  </si>
  <si>
    <t>BFUTILITIE</t>
  </si>
  <si>
    <t>BF Utilities Limited</t>
  </si>
  <si>
    <t>CLOUD</t>
  </si>
  <si>
    <t>Varanium Cloud Limited</t>
  </si>
  <si>
    <t>BIPINBHAI DEVABHAI RAVAL</t>
  </si>
  <si>
    <t>DELAPLEX</t>
  </si>
  <si>
    <t>Delaplex Limited</t>
  </si>
  <si>
    <t>JIGNESH AMRUTLAL THOBHANI</t>
  </si>
  <si>
    <t>DHTL</t>
  </si>
  <si>
    <t>Docmode Health Tech Ltd</t>
  </si>
  <si>
    <t>BHAVESHKUMAR NATVARLAL SHETH</t>
  </si>
  <si>
    <t>DIAMONDYD</t>
  </si>
  <si>
    <t>Prataap Snacks Limited</t>
  </si>
  <si>
    <t>DSSL</t>
  </si>
  <si>
    <t>Dynacons Sys &amp; Sol. Ltd.</t>
  </si>
  <si>
    <t>HMVL</t>
  </si>
  <si>
    <t>Hindustan Media Vent Ltd</t>
  </si>
  <si>
    <t>SHALU  AGGARWAL</t>
  </si>
  <si>
    <t>G R D SECURITIES LIMITED</t>
  </si>
  <si>
    <t>KHAITANLTD</t>
  </si>
  <si>
    <t>Khaitan (India) Ltd.</t>
  </si>
  <si>
    <t>MARWADI CHANDARANA INTERMEDIARIES BROKERS PRIVATE LIMITED</t>
  </si>
  <si>
    <t>MAKS</t>
  </si>
  <si>
    <t>Maks Energy Sol India Ltd</t>
  </si>
  <si>
    <t>INDIACREDIT RISK MANAGEMENT LLP</t>
  </si>
  <si>
    <t>Mishra Dhatu Nigam Ltd</t>
  </si>
  <si>
    <t>RBL Bank Limited</t>
  </si>
  <si>
    <t>MATHEW  CYRIAC</t>
  </si>
  <si>
    <t>RGL</t>
  </si>
  <si>
    <t>Renaissance Global Ltd</t>
  </si>
  <si>
    <t>RPPL</t>
  </si>
  <si>
    <t>Rajshree PolyPack Ltd</t>
  </si>
  <si>
    <t>SUDHIR S MEHTA HUF</t>
  </si>
  <si>
    <t>SALZERELEC</t>
  </si>
  <si>
    <t>Salzer Electronics Ltd.</t>
  </si>
  <si>
    <t>JAINAM BROKING LIMITED</t>
  </si>
  <si>
    <t>SECURCRED</t>
  </si>
  <si>
    <t>SecUR Credentials Limited</t>
  </si>
  <si>
    <t>TAJ VINCOM PRIVATE LIMITED</t>
  </si>
  <si>
    <t>SUNDARAM</t>
  </si>
  <si>
    <t>Sundaram Multi Pap Ltd</t>
  </si>
  <si>
    <t>PACE COMMODITY BROKERS PRIVATE LIMITED</t>
  </si>
  <si>
    <t>SHARE INDIA SECURITIES LIMITED</t>
  </si>
  <si>
    <t>TARMAT</t>
  </si>
  <si>
    <t>Tarmat Limited</t>
  </si>
  <si>
    <t>VIMAL  KHUNT</t>
  </si>
  <si>
    <t>NEEL UMESH PAGARIYA</t>
  </si>
  <si>
    <t>JATAN VENTURES</t>
  </si>
  <si>
    <t>SW CAPITAL PRIVATE LIMITED</t>
  </si>
  <si>
    <t>RAMESH TARSHIBHAI DOBARIYA</t>
  </si>
  <si>
    <t>TFCILTD</t>
  </si>
  <si>
    <t>Tourism Finance Corp</t>
  </si>
  <si>
    <t>ADITYA  SAHAYA</t>
  </si>
  <si>
    <t>URJA</t>
  </si>
  <si>
    <t>Urja Global Limited</t>
  </si>
  <si>
    <t>EDELWEISS INFRASTRUCTURE YIELD PLUS</t>
  </si>
  <si>
    <t>CMMIPL</t>
  </si>
  <si>
    <t>CMM Infraprojects Limited</t>
  </si>
  <si>
    <t>SAMTA MUNDRA</t>
  </si>
  <si>
    <t>GOUTHAMCHANDSIMPAL</t>
  </si>
  <si>
    <t>EXCEL</t>
  </si>
  <si>
    <t>Excel Realty N Infra Ltd</t>
  </si>
  <si>
    <t>APPU FINANCIAL SERVICES LTD</t>
  </si>
  <si>
    <t>SAMHI</t>
  </si>
  <si>
    <t>Samhi Hotels Limited</t>
  </si>
  <si>
    <t>SARVARA INVESTMENT FUND I</t>
  </si>
  <si>
    <t>REGENT HIRISE PRIVATE LIMITED</t>
  </si>
  <si>
    <t>UMESLTD</t>
  </si>
  <si>
    <t>Usha Martin Edu &amp; Sol Ltd</t>
  </si>
  <si>
    <t>PRAJEEV INVESTMENTS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</si>
</sst>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0" fontId="42" fillId="0" borderId="33" applyNumberFormat="0" applyFill="0" applyAlignment="0" applyProtection="0"/>
    <xf numFmtId="0" fontId="46" fillId="15" borderId="34" applyNumberFormat="0" applyAlignment="0" applyProtection="0"/>
    <xf numFmtId="0" fontId="47" fillId="16" borderId="35" applyNumberFormat="0" applyAlignment="0" applyProtection="0"/>
    <xf numFmtId="0" fontId="48" fillId="16" borderId="34" applyNumberFormat="0" applyAlignment="0" applyProtection="0"/>
    <xf numFmtId="0" fontId="49" fillId="0" borderId="36" applyNumberFormat="0" applyFill="0" applyAlignment="0" applyProtection="0"/>
    <xf numFmtId="0" fontId="50" fillId="17" borderId="37" applyNumberFormat="0" applyAlignment="0" applyProtection="0"/>
    <xf numFmtId="0" fontId="53" fillId="0" borderId="39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8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8" borderId="38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37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3" fillId="0" borderId="22" xfId="0" applyFont="1" applyBorder="1" applyAlignment="1">
      <alignment horizontal="left"/>
    </xf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2" fontId="37" fillId="0" borderId="18" xfId="0" applyNumberFormat="1" applyFont="1" applyBorder="1" applyAlignment="1">
      <alignment horizontal="center" vertical="center"/>
    </xf>
    <xf numFmtId="166" fontId="37" fillId="0" borderId="29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5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43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7" fillId="6" borderId="29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0" fontId="36" fillId="44" borderId="5" xfId="0" applyFont="1" applyFill="1" applyBorder="1" applyAlignment="1">
      <alignment horizontal="center" vertical="center"/>
    </xf>
    <xf numFmtId="2" fontId="36" fillId="43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" fillId="43" borderId="29" xfId="0" applyFont="1" applyFill="1" applyBorder="1" applyAlignment="1">
      <alignment horizontal="center" vertical="center"/>
    </xf>
    <xf numFmtId="165" fontId="36" fillId="43" borderId="29" xfId="0" applyNumberFormat="1" applyFont="1" applyFill="1" applyBorder="1" applyAlignment="1">
      <alignment horizontal="center" vertical="center"/>
    </xf>
    <xf numFmtId="15" fontId="3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left"/>
    </xf>
    <xf numFmtId="43" fontId="36" fillId="43" borderId="29" xfId="0" applyNumberFormat="1" applyFont="1" applyFill="1" applyBorder="1" applyAlignment="1">
      <alignment horizontal="center" vertical="top"/>
    </xf>
    <xf numFmtId="0" fontId="36" fillId="44" borderId="29" xfId="0" applyFont="1" applyFill="1" applyBorder="1" applyAlignment="1">
      <alignment horizontal="center" vertical="center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6" borderId="25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6" fillId="43" borderId="29" xfId="0" applyNumberFormat="1" applyFont="1" applyFill="1" applyBorder="1" applyAlignment="1">
      <alignment horizontal="center" vertical="center"/>
    </xf>
    <xf numFmtId="2" fontId="36" fillId="11" borderId="29" xfId="0" applyNumberFormat="1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left"/>
    </xf>
    <xf numFmtId="0" fontId="36" fillId="45" borderId="29" xfId="0" applyFont="1" applyFill="1" applyBorder="1"/>
    <xf numFmtId="0" fontId="36" fillId="45" borderId="29" xfId="0" applyFont="1" applyFill="1" applyBorder="1" applyAlignment="1">
      <alignment horizontal="center" vertical="center"/>
    </xf>
    <xf numFmtId="0" fontId="37" fillId="45" borderId="29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5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6" fillId="46" borderId="29" xfId="0" applyFont="1" applyFill="1" applyBorder="1" applyAlignment="1">
      <alignment horizontal="center" vertical="center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0" fontId="37" fillId="6" borderId="28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7" fillId="47" borderId="29" xfId="0" applyFont="1" applyFill="1" applyBorder="1" applyAlignment="1">
      <alignment horizontal="center" vertical="center"/>
    </xf>
    <xf numFmtId="0" fontId="37" fillId="48" borderId="29" xfId="0" applyFont="1" applyFill="1" applyBorder="1" applyAlignment="1">
      <alignment horizontal="center" vertical="center"/>
    </xf>
    <xf numFmtId="16" fontId="36" fillId="47" borderId="22" xfId="0" applyNumberFormat="1" applyFont="1" applyFill="1" applyBorder="1" applyAlignment="1">
      <alignment horizontal="center" vertical="center"/>
    </xf>
    <xf numFmtId="0" fontId="36" fillId="47" borderId="0" xfId="0" applyFont="1" applyFill="1"/>
    <xf numFmtId="0" fontId="3" fillId="47" borderId="0" xfId="0" applyFont="1" applyFill="1" applyAlignment="1">
      <alignment horizontal="center"/>
    </xf>
    <xf numFmtId="0" fontId="3" fillId="47" borderId="0" xfId="0" applyFont="1" applyFill="1"/>
    <xf numFmtId="0" fontId="36" fillId="47" borderId="0" xfId="0" applyFont="1" applyFill="1" applyAlignment="1">
      <alignment horizontal="center" vertical="center"/>
    </xf>
    <xf numFmtId="165" fontId="36" fillId="47" borderId="0" xfId="0" applyNumberFormat="1" applyFont="1" applyFill="1" applyAlignment="1">
      <alignment horizontal="center" vertical="center"/>
    </xf>
    <xf numFmtId="0" fontId="0" fillId="47" borderId="0" xfId="0" applyFill="1"/>
    <xf numFmtId="2" fontId="37" fillId="47" borderId="29" xfId="0" applyNumberFormat="1" applyFont="1" applyFill="1" applyBorder="1" applyAlignment="1">
      <alignment horizontal="center" vertical="center"/>
    </xf>
    <xf numFmtId="166" fontId="36" fillId="47" borderId="29" xfId="0" applyNumberFormat="1" applyFont="1" applyFill="1" applyBorder="1" applyAlignment="1">
      <alignment horizontal="center" vertical="center"/>
    </xf>
    <xf numFmtId="2" fontId="36" fillId="47" borderId="29" xfId="0" applyNumberFormat="1" applyFont="1" applyFill="1" applyBorder="1" applyAlignment="1">
      <alignment horizontal="center" vertical="center"/>
    </xf>
    <xf numFmtId="0" fontId="36" fillId="44" borderId="27" xfId="0" applyFont="1" applyFill="1" applyBorder="1" applyAlignment="1">
      <alignment horizontal="center" vertical="center"/>
    </xf>
    <xf numFmtId="2" fontId="36" fillId="43" borderId="7" xfId="0" applyNumberFormat="1" applyFont="1" applyFill="1" applyBorder="1" applyAlignment="1">
      <alignment horizontal="center" vertical="center"/>
    </xf>
    <xf numFmtId="0" fontId="36" fillId="44" borderId="7" xfId="0" applyFont="1" applyFill="1" applyBorder="1" applyAlignment="1">
      <alignment horizontal="center" vertical="center"/>
    </xf>
    <xf numFmtId="0" fontId="36" fillId="48" borderId="29" xfId="0" applyFont="1" applyFill="1" applyBorder="1" applyAlignment="1">
      <alignment horizontal="center" vertical="center"/>
    </xf>
    <xf numFmtId="166" fontId="36" fillId="48" borderId="2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16" fontId="36" fillId="43" borderId="30" xfId="0" applyNumberFormat="1" applyFont="1" applyFill="1" applyBorder="1" applyAlignment="1">
      <alignment horizontal="center" vertical="center"/>
    </xf>
    <xf numFmtId="16" fontId="36" fillId="43" borderId="52" xfId="0" applyNumberFormat="1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43" borderId="40" xfId="0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166" fontId="36" fillId="44" borderId="28" xfId="0" applyNumberFormat="1" applyFont="1" applyFill="1" applyBorder="1" applyAlignment="1">
      <alignment horizontal="center" vertical="center"/>
    </xf>
    <xf numFmtId="0" fontId="37" fillId="44" borderId="43" xfId="0" applyFont="1" applyFill="1" applyBorder="1" applyAlignment="1">
      <alignment horizontal="center" vertical="center"/>
    </xf>
    <xf numFmtId="0" fontId="37" fillId="44" borderId="51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11" borderId="40" xfId="0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42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16" fontId="36" fillId="11" borderId="40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7" fillId="6" borderId="40" xfId="0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16" fontId="36" fillId="43" borderId="7" xfId="0" applyNumberFormat="1" applyFont="1" applyFill="1" applyBorder="1" applyAlignment="1">
      <alignment horizontal="center" vertical="center"/>
    </xf>
    <xf numFmtId="16" fontId="36" fillId="43" borderId="25" xfId="0" applyNumberFormat="1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0" fontId="0" fillId="11" borderId="40" xfId="0" applyFill="1" applyBorder="1"/>
    <xf numFmtId="166" fontId="36" fillId="6" borderId="46" xfId="0" applyNumberFormat="1" applyFont="1" applyFill="1" applyBorder="1" applyAlignment="1">
      <alignment horizontal="center" vertical="center"/>
    </xf>
    <xf numFmtId="166" fontId="36" fillId="6" borderId="25" xfId="0" applyNumberFormat="1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5" xfId="0" applyNumberFormat="1" applyFont="1" applyFill="1" applyBorder="1" applyAlignment="1">
      <alignment horizontal="center" vertical="center"/>
    </xf>
    <xf numFmtId="0" fontId="37" fillId="44" borderId="44" xfId="0" applyFont="1" applyFill="1" applyBorder="1" applyAlignment="1">
      <alignment horizontal="center" vertical="center"/>
    </xf>
    <xf numFmtId="166" fontId="36" fillId="44" borderId="46" xfId="0" applyNumberFormat="1" applyFont="1" applyFill="1" applyBorder="1" applyAlignment="1">
      <alignment horizontal="center" vertical="center"/>
    </xf>
    <xf numFmtId="166" fontId="36" fillId="44" borderId="42" xfId="0" applyNumberFormat="1" applyFont="1" applyFill="1" applyBorder="1" applyAlignment="1">
      <alignment horizontal="center" vertical="center"/>
    </xf>
    <xf numFmtId="166" fontId="36" fillId="46" borderId="46" xfId="0" applyNumberFormat="1" applyFont="1" applyFill="1" applyBorder="1" applyAlignment="1">
      <alignment horizontal="center" vertical="center"/>
    </xf>
    <xf numFmtId="166" fontId="36" fillId="46" borderId="42" xfId="0" applyNumberFormat="1" applyFont="1" applyFill="1" applyBorder="1" applyAlignment="1">
      <alignment horizontal="center" vertical="center"/>
    </xf>
    <xf numFmtId="0" fontId="37" fillId="46" borderId="47" xfId="0" applyFont="1" applyFill="1" applyBorder="1" applyAlignment="1">
      <alignment horizontal="center" vertical="center"/>
    </xf>
    <xf numFmtId="0" fontId="37" fillId="46" borderId="44" xfId="0" applyFont="1" applyFill="1" applyBorder="1" applyAlignment="1">
      <alignment horizontal="center" vertical="center"/>
    </xf>
    <xf numFmtId="0" fontId="37" fillId="6" borderId="47" xfId="0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0" fillId="11" borderId="45" xfId="0" applyFill="1" applyBorder="1"/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C22" sqref="C22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45345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H20" sqref="H20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45345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3" t="s">
        <v>16</v>
      </c>
      <c r="B9" s="375" t="s">
        <v>17</v>
      </c>
      <c r="C9" s="375" t="s">
        <v>18</v>
      </c>
      <c r="D9" s="375" t="s">
        <v>19</v>
      </c>
      <c r="E9" s="26" t="s">
        <v>20</v>
      </c>
      <c r="F9" s="26" t="s">
        <v>21</v>
      </c>
      <c r="G9" s="370" t="s">
        <v>22</v>
      </c>
      <c r="H9" s="371"/>
      <c r="I9" s="372"/>
      <c r="J9" s="370" t="s">
        <v>23</v>
      </c>
      <c r="K9" s="371"/>
      <c r="L9" s="372"/>
      <c r="M9" s="26"/>
      <c r="N9" s="27"/>
      <c r="O9" s="27"/>
      <c r="P9" s="27"/>
    </row>
    <row r="10" spans="1:16" ht="38.25">
      <c r="A10" s="374"/>
      <c r="B10" s="376"/>
      <c r="C10" s="376"/>
      <c r="D10" s="376"/>
      <c r="E10" s="28" t="s">
        <v>24</v>
      </c>
      <c r="F10" s="28" t="s">
        <v>24</v>
      </c>
      <c r="G10" s="241" t="s">
        <v>25</v>
      </c>
      <c r="H10" s="241" t="s">
        <v>26</v>
      </c>
      <c r="I10" s="241" t="s">
        <v>27</v>
      </c>
      <c r="J10" s="241" t="s">
        <v>28</v>
      </c>
      <c r="K10" s="241" t="s">
        <v>29</v>
      </c>
      <c r="L10" s="241" t="s">
        <v>30</v>
      </c>
      <c r="M10" s="241" t="s">
        <v>31</v>
      </c>
      <c r="N10" s="29" t="s">
        <v>32</v>
      </c>
      <c r="O10" s="29" t="s">
        <v>33</v>
      </c>
      <c r="P10" s="30" t="s">
        <v>841</v>
      </c>
    </row>
    <row r="11" spans="1:16" ht="12.75" customHeight="1">
      <c r="A11" s="248">
        <v>1</v>
      </c>
      <c r="B11" s="261" t="s">
        <v>34</v>
      </c>
      <c r="C11" s="238" t="s">
        <v>35</v>
      </c>
      <c r="D11" s="252">
        <v>45351</v>
      </c>
      <c r="E11" s="238">
        <v>22243.25</v>
      </c>
      <c r="F11" s="238">
        <v>22152.05</v>
      </c>
      <c r="G11" s="237">
        <v>22034.199999999997</v>
      </c>
      <c r="H11" s="237">
        <v>21825.149999999998</v>
      </c>
      <c r="I11" s="237">
        <v>21707.299999999996</v>
      </c>
      <c r="J11" s="237">
        <v>22361.1</v>
      </c>
      <c r="K11" s="237">
        <v>22478.949999999997</v>
      </c>
      <c r="L11" s="237">
        <v>22688</v>
      </c>
      <c r="M11" s="236">
        <v>22269.9</v>
      </c>
      <c r="N11" s="236">
        <v>21943</v>
      </c>
      <c r="O11" s="236">
        <v>14417050</v>
      </c>
      <c r="P11" s="239">
        <v>6.2162480752654105E-2</v>
      </c>
    </row>
    <row r="12" spans="1:16" ht="12.75" customHeight="1">
      <c r="A12" s="248">
        <v>2</v>
      </c>
      <c r="B12" s="261" t="s">
        <v>34</v>
      </c>
      <c r="C12" s="238" t="s">
        <v>36</v>
      </c>
      <c r="D12" s="252">
        <v>45351</v>
      </c>
      <c r="E12" s="238">
        <v>46980.3</v>
      </c>
      <c r="F12" s="238">
        <v>46858.433333333327</v>
      </c>
      <c r="G12" s="237">
        <v>46627.866666666654</v>
      </c>
      <c r="H12" s="237">
        <v>46275.433333333327</v>
      </c>
      <c r="I12" s="237">
        <v>46044.866666666654</v>
      </c>
      <c r="J12" s="237">
        <v>47210.866666666654</v>
      </c>
      <c r="K12" s="237">
        <v>47441.43333333332</v>
      </c>
      <c r="L12" s="237">
        <v>47793.866666666654</v>
      </c>
      <c r="M12" s="236">
        <v>47089</v>
      </c>
      <c r="N12" s="236">
        <v>46506</v>
      </c>
      <c r="O12" s="236">
        <v>3008040</v>
      </c>
      <c r="P12" s="239">
        <v>-7.3351508710318383E-2</v>
      </c>
    </row>
    <row r="13" spans="1:16" ht="12.75" customHeight="1">
      <c r="A13" s="248">
        <v>3</v>
      </c>
      <c r="B13" s="261" t="s">
        <v>34</v>
      </c>
      <c r="C13" s="260" t="s">
        <v>37</v>
      </c>
      <c r="D13" s="254">
        <v>45349</v>
      </c>
      <c r="E13" s="253">
        <v>20678.099999999999</v>
      </c>
      <c r="F13" s="253">
        <v>20622.7</v>
      </c>
      <c r="G13" s="255">
        <v>20525.400000000001</v>
      </c>
      <c r="H13" s="255">
        <v>20372.7</v>
      </c>
      <c r="I13" s="255">
        <v>20275.400000000001</v>
      </c>
      <c r="J13" s="255">
        <v>20775.400000000001</v>
      </c>
      <c r="K13" s="255">
        <v>20872.699999999997</v>
      </c>
      <c r="L13" s="255">
        <v>21025.4</v>
      </c>
      <c r="M13" s="256">
        <v>20720</v>
      </c>
      <c r="N13" s="256">
        <v>20470</v>
      </c>
      <c r="O13" s="256">
        <v>101840</v>
      </c>
      <c r="P13" s="257">
        <v>6.722024515618822E-3</v>
      </c>
    </row>
    <row r="14" spans="1:16" ht="12.75" customHeight="1">
      <c r="A14" s="248">
        <v>4</v>
      </c>
      <c r="B14" s="261" t="s">
        <v>34</v>
      </c>
      <c r="C14" s="260" t="s">
        <v>38</v>
      </c>
      <c r="D14" s="254">
        <v>45348</v>
      </c>
      <c r="E14" s="253">
        <v>10994.65</v>
      </c>
      <c r="F14" s="253">
        <v>10929.116666666667</v>
      </c>
      <c r="G14" s="255">
        <v>10845.533333333333</v>
      </c>
      <c r="H14" s="255">
        <v>10696.416666666666</v>
      </c>
      <c r="I14" s="255">
        <v>10612.833333333332</v>
      </c>
      <c r="J14" s="255">
        <v>11078.233333333334</v>
      </c>
      <c r="K14" s="255">
        <v>11161.816666666666</v>
      </c>
      <c r="L14" s="255">
        <v>11310.933333333334</v>
      </c>
      <c r="M14" s="256">
        <v>11012.7</v>
      </c>
      <c r="N14" s="256">
        <v>10780</v>
      </c>
      <c r="O14" s="256">
        <v>898800</v>
      </c>
      <c r="P14" s="257">
        <v>4.7369341024296449E-2</v>
      </c>
    </row>
    <row r="15" spans="1:16" ht="12.75" customHeight="1">
      <c r="A15" s="248">
        <v>5</v>
      </c>
      <c r="B15" s="261" t="s">
        <v>39</v>
      </c>
      <c r="C15" s="253" t="s">
        <v>40</v>
      </c>
      <c r="D15" s="254">
        <v>45351</v>
      </c>
      <c r="E15" s="253">
        <v>685.4</v>
      </c>
      <c r="F15" s="253">
        <v>686.91666666666663</v>
      </c>
      <c r="G15" s="255">
        <v>677.7833333333333</v>
      </c>
      <c r="H15" s="255">
        <v>670.16666666666663</v>
      </c>
      <c r="I15" s="255">
        <v>661.0333333333333</v>
      </c>
      <c r="J15" s="255">
        <v>694.5333333333333</v>
      </c>
      <c r="K15" s="255">
        <v>703.66666666666674</v>
      </c>
      <c r="L15" s="255">
        <v>711.2833333333333</v>
      </c>
      <c r="M15" s="256">
        <v>696.05</v>
      </c>
      <c r="N15" s="256">
        <v>679.3</v>
      </c>
      <c r="O15" s="256">
        <v>13731000</v>
      </c>
      <c r="P15" s="257">
        <v>3.5130041462495286E-2</v>
      </c>
    </row>
    <row r="16" spans="1:16" ht="12.75" customHeight="1">
      <c r="A16" s="248">
        <v>6</v>
      </c>
      <c r="B16" s="261" t="s">
        <v>41</v>
      </c>
      <c r="C16" s="258" t="s">
        <v>42</v>
      </c>
      <c r="D16" s="254">
        <v>45351</v>
      </c>
      <c r="E16" s="253">
        <v>5428.1</v>
      </c>
      <c r="F16" s="253">
        <v>5325.05</v>
      </c>
      <c r="G16" s="255">
        <v>5201.1000000000004</v>
      </c>
      <c r="H16" s="255">
        <v>4974.1000000000004</v>
      </c>
      <c r="I16" s="255">
        <v>4850.1500000000005</v>
      </c>
      <c r="J16" s="255">
        <v>5552.05</v>
      </c>
      <c r="K16" s="255">
        <v>5675.9999999999991</v>
      </c>
      <c r="L16" s="255">
        <v>5903</v>
      </c>
      <c r="M16" s="256">
        <v>5449</v>
      </c>
      <c r="N16" s="256">
        <v>5098.05</v>
      </c>
      <c r="O16" s="256">
        <v>2032625</v>
      </c>
      <c r="P16" s="257">
        <v>0.13214509503585603</v>
      </c>
    </row>
    <row r="17" spans="1:16" ht="12.75" customHeight="1">
      <c r="A17" s="248">
        <v>7</v>
      </c>
      <c r="B17" s="261" t="s">
        <v>43</v>
      </c>
      <c r="C17" s="258" t="s">
        <v>44</v>
      </c>
      <c r="D17" s="254">
        <v>45351</v>
      </c>
      <c r="E17" s="253">
        <v>28896.2</v>
      </c>
      <c r="F17" s="253">
        <v>29018.2</v>
      </c>
      <c r="G17" s="255">
        <v>28659.95</v>
      </c>
      <c r="H17" s="255">
        <v>28423.7</v>
      </c>
      <c r="I17" s="255">
        <v>28065.45</v>
      </c>
      <c r="J17" s="255">
        <v>29254.45</v>
      </c>
      <c r="K17" s="255">
        <v>29612.7</v>
      </c>
      <c r="L17" s="255">
        <v>29848.95</v>
      </c>
      <c r="M17" s="256">
        <v>29376.45</v>
      </c>
      <c r="N17" s="256">
        <v>28781.95</v>
      </c>
      <c r="O17" s="256">
        <v>195480</v>
      </c>
      <c r="P17" s="257">
        <v>2.4313561098302242E-2</v>
      </c>
    </row>
    <row r="18" spans="1:16" ht="12.75" customHeight="1">
      <c r="A18" s="248">
        <v>8</v>
      </c>
      <c r="B18" s="261" t="s">
        <v>45</v>
      </c>
      <c r="C18" s="259" t="s">
        <v>46</v>
      </c>
      <c r="D18" s="254">
        <v>45351</v>
      </c>
      <c r="E18" s="253">
        <v>185.05</v>
      </c>
      <c r="F18" s="253">
        <v>183.63333333333333</v>
      </c>
      <c r="G18" s="255">
        <v>182.01666666666665</v>
      </c>
      <c r="H18" s="255">
        <v>178.98333333333332</v>
      </c>
      <c r="I18" s="255">
        <v>177.36666666666665</v>
      </c>
      <c r="J18" s="255">
        <v>186.66666666666666</v>
      </c>
      <c r="K18" s="255">
        <v>188.28333333333333</v>
      </c>
      <c r="L18" s="255">
        <v>191.31666666666666</v>
      </c>
      <c r="M18" s="256">
        <v>185.25</v>
      </c>
      <c r="N18" s="256">
        <v>180.6</v>
      </c>
      <c r="O18" s="256">
        <v>64621800</v>
      </c>
      <c r="P18" s="257">
        <v>-2.8179308104596394E-2</v>
      </c>
    </row>
    <row r="19" spans="1:16" ht="12.75" customHeight="1">
      <c r="A19" s="248">
        <v>9</v>
      </c>
      <c r="B19" s="261" t="s">
        <v>47</v>
      </c>
      <c r="C19" s="256" t="s">
        <v>48</v>
      </c>
      <c r="D19" s="254">
        <v>45351</v>
      </c>
      <c r="E19" s="253">
        <v>227.2</v>
      </c>
      <c r="F19" s="253">
        <v>227.23333333333335</v>
      </c>
      <c r="G19" s="255">
        <v>224.66666666666669</v>
      </c>
      <c r="H19" s="255">
        <v>222.13333333333333</v>
      </c>
      <c r="I19" s="255">
        <v>219.56666666666666</v>
      </c>
      <c r="J19" s="255">
        <v>229.76666666666671</v>
      </c>
      <c r="K19" s="255">
        <v>232.33333333333337</v>
      </c>
      <c r="L19" s="255">
        <v>234.86666666666673</v>
      </c>
      <c r="M19" s="256">
        <v>229.8</v>
      </c>
      <c r="N19" s="256">
        <v>224.7</v>
      </c>
      <c r="O19" s="256">
        <v>50715600</v>
      </c>
      <c r="P19" s="257">
        <v>4.3659711075441414E-2</v>
      </c>
    </row>
    <row r="20" spans="1:16" ht="12.75" customHeight="1">
      <c r="A20" s="248">
        <v>10</v>
      </c>
      <c r="B20" s="261" t="s">
        <v>49</v>
      </c>
      <c r="C20" s="253" t="s">
        <v>50</v>
      </c>
      <c r="D20" s="254">
        <v>45351</v>
      </c>
      <c r="E20" s="253">
        <v>2686.75</v>
      </c>
      <c r="F20" s="253">
        <v>2659.4833333333336</v>
      </c>
      <c r="G20" s="255">
        <v>2628.166666666667</v>
      </c>
      <c r="H20" s="255">
        <v>2569.5833333333335</v>
      </c>
      <c r="I20" s="255">
        <v>2538.2666666666669</v>
      </c>
      <c r="J20" s="255">
        <v>2718.0666666666671</v>
      </c>
      <c r="K20" s="255">
        <v>2749.3833333333337</v>
      </c>
      <c r="L20" s="255">
        <v>2807.9666666666672</v>
      </c>
      <c r="M20" s="256">
        <v>2690.8</v>
      </c>
      <c r="N20" s="256">
        <v>2600.9</v>
      </c>
      <c r="O20" s="256">
        <v>4833300</v>
      </c>
      <c r="P20" s="257">
        <v>5.1157277434649697E-3</v>
      </c>
    </row>
    <row r="21" spans="1:16" ht="12.75" customHeight="1">
      <c r="A21" s="248">
        <v>11</v>
      </c>
      <c r="B21" s="261" t="s">
        <v>45</v>
      </c>
      <c r="C21" s="253" t="s">
        <v>51</v>
      </c>
      <c r="D21" s="254">
        <v>45351</v>
      </c>
      <c r="E21" s="253">
        <v>3268.5</v>
      </c>
      <c r="F21" s="253">
        <v>3253.7999999999997</v>
      </c>
      <c r="G21" s="255">
        <v>3228.6999999999994</v>
      </c>
      <c r="H21" s="255">
        <v>3188.8999999999996</v>
      </c>
      <c r="I21" s="255">
        <v>3163.7999999999993</v>
      </c>
      <c r="J21" s="255">
        <v>3293.5999999999995</v>
      </c>
      <c r="K21" s="255">
        <v>3318.7</v>
      </c>
      <c r="L21" s="255">
        <v>3358.4999999999995</v>
      </c>
      <c r="M21" s="256">
        <v>3278.9</v>
      </c>
      <c r="N21" s="256">
        <v>3214</v>
      </c>
      <c r="O21" s="256">
        <v>15324600</v>
      </c>
      <c r="P21" s="257">
        <v>8.4295725989537058E-3</v>
      </c>
    </row>
    <row r="22" spans="1:16" ht="12.75" customHeight="1">
      <c r="A22" s="248">
        <v>12</v>
      </c>
      <c r="B22" s="261" t="s">
        <v>45</v>
      </c>
      <c r="C22" s="253" t="s">
        <v>52</v>
      </c>
      <c r="D22" s="254">
        <v>45351</v>
      </c>
      <c r="E22" s="253">
        <v>1311.8</v>
      </c>
      <c r="F22" s="253">
        <v>1303.0833333333333</v>
      </c>
      <c r="G22" s="255">
        <v>1289.6666666666665</v>
      </c>
      <c r="H22" s="255">
        <v>1267.5333333333333</v>
      </c>
      <c r="I22" s="255">
        <v>1254.1166666666666</v>
      </c>
      <c r="J22" s="255">
        <v>1325.2166666666665</v>
      </c>
      <c r="K22" s="255">
        <v>1338.633333333333</v>
      </c>
      <c r="L22" s="255">
        <v>1360.7666666666664</v>
      </c>
      <c r="M22" s="256">
        <v>1316.5</v>
      </c>
      <c r="N22" s="256">
        <v>1280.95</v>
      </c>
      <c r="O22" s="256">
        <v>38829600</v>
      </c>
      <c r="P22" s="257">
        <v>1.3319693521785423E-2</v>
      </c>
    </row>
    <row r="23" spans="1:16" ht="12.75" customHeight="1">
      <c r="A23" s="248">
        <v>13</v>
      </c>
      <c r="B23" s="261" t="s">
        <v>43</v>
      </c>
      <c r="C23" s="253" t="s">
        <v>53</v>
      </c>
      <c r="D23" s="254">
        <v>45351</v>
      </c>
      <c r="E23" s="253">
        <v>5422.65</v>
      </c>
      <c r="F23" s="253">
        <v>5421.0666666666666</v>
      </c>
      <c r="G23" s="255">
        <v>5365.1333333333332</v>
      </c>
      <c r="H23" s="255">
        <v>5307.6166666666668</v>
      </c>
      <c r="I23" s="255">
        <v>5251.6833333333334</v>
      </c>
      <c r="J23" s="255">
        <v>5478.583333333333</v>
      </c>
      <c r="K23" s="255">
        <v>5534.5166666666655</v>
      </c>
      <c r="L23" s="255">
        <v>5592.0333333333328</v>
      </c>
      <c r="M23" s="256">
        <v>5477</v>
      </c>
      <c r="N23" s="256">
        <v>5363.55</v>
      </c>
      <c r="O23" s="256">
        <v>1555400</v>
      </c>
      <c r="P23" s="257">
        <v>-7.2759765126372226E-3</v>
      </c>
    </row>
    <row r="24" spans="1:16" ht="12.75" customHeight="1">
      <c r="A24" s="248">
        <v>14</v>
      </c>
      <c r="B24" s="261" t="s">
        <v>49</v>
      </c>
      <c r="C24" s="253" t="s">
        <v>54</v>
      </c>
      <c r="D24" s="254">
        <v>45351</v>
      </c>
      <c r="E24" s="253">
        <v>593.29999999999995</v>
      </c>
      <c r="F24" s="253">
        <v>590.44999999999993</v>
      </c>
      <c r="G24" s="255">
        <v>585.89999999999986</v>
      </c>
      <c r="H24" s="255">
        <v>578.49999999999989</v>
      </c>
      <c r="I24" s="255">
        <v>573.94999999999982</v>
      </c>
      <c r="J24" s="255">
        <v>597.84999999999991</v>
      </c>
      <c r="K24" s="255">
        <v>602.39999999999986</v>
      </c>
      <c r="L24" s="255">
        <v>609.79999999999995</v>
      </c>
      <c r="M24" s="256">
        <v>595</v>
      </c>
      <c r="N24" s="256">
        <v>583.04999999999995</v>
      </c>
      <c r="O24" s="256">
        <v>51278400</v>
      </c>
      <c r="P24" s="257">
        <v>-1.1920622677231612E-3</v>
      </c>
    </row>
    <row r="25" spans="1:16" ht="12.75" customHeight="1">
      <c r="A25" s="248">
        <v>15</v>
      </c>
      <c r="B25" s="261" t="s">
        <v>45</v>
      </c>
      <c r="C25" s="253" t="s">
        <v>55</v>
      </c>
      <c r="D25" s="254">
        <v>45351</v>
      </c>
      <c r="E25" s="253">
        <v>6780.7</v>
      </c>
      <c r="F25" s="253">
        <v>6785.5</v>
      </c>
      <c r="G25" s="255">
        <v>6706.9</v>
      </c>
      <c r="H25" s="255">
        <v>6633.0999999999995</v>
      </c>
      <c r="I25" s="255">
        <v>6554.4999999999991</v>
      </c>
      <c r="J25" s="255">
        <v>6859.3</v>
      </c>
      <c r="K25" s="255">
        <v>6937.9000000000005</v>
      </c>
      <c r="L25" s="255">
        <v>7011.7000000000007</v>
      </c>
      <c r="M25" s="256">
        <v>6864.1</v>
      </c>
      <c r="N25" s="256">
        <v>6711.7</v>
      </c>
      <c r="O25" s="256">
        <v>1874625</v>
      </c>
      <c r="P25" s="257">
        <v>3.9496585888338463E-3</v>
      </c>
    </row>
    <row r="26" spans="1:16" ht="12.75" customHeight="1">
      <c r="A26" s="248">
        <v>16</v>
      </c>
      <c r="B26" s="261" t="s">
        <v>56</v>
      </c>
      <c r="C26" s="253" t="s">
        <v>57</v>
      </c>
      <c r="D26" s="254">
        <v>45351</v>
      </c>
      <c r="E26" s="253">
        <v>524</v>
      </c>
      <c r="F26" s="253">
        <v>520.9</v>
      </c>
      <c r="G26" s="255">
        <v>516.44999999999993</v>
      </c>
      <c r="H26" s="255">
        <v>508.9</v>
      </c>
      <c r="I26" s="255">
        <v>504.44999999999993</v>
      </c>
      <c r="J26" s="255">
        <v>528.44999999999993</v>
      </c>
      <c r="K26" s="255">
        <v>532.9</v>
      </c>
      <c r="L26" s="255">
        <v>540.44999999999993</v>
      </c>
      <c r="M26" s="256">
        <v>525.35</v>
      </c>
      <c r="N26" s="256">
        <v>513.35</v>
      </c>
      <c r="O26" s="256">
        <v>10336000</v>
      </c>
      <c r="P26" s="257">
        <v>-2.1249195106245976E-2</v>
      </c>
    </row>
    <row r="27" spans="1:16" ht="12.75" customHeight="1">
      <c r="A27" s="248">
        <v>17</v>
      </c>
      <c r="B27" s="261" t="s">
        <v>56</v>
      </c>
      <c r="C27" s="253" t="s">
        <v>58</v>
      </c>
      <c r="D27" s="254">
        <v>45351</v>
      </c>
      <c r="E27" s="253">
        <v>171.85</v>
      </c>
      <c r="F27" s="253">
        <v>169.15</v>
      </c>
      <c r="G27" s="255">
        <v>166</v>
      </c>
      <c r="H27" s="255">
        <v>160.15</v>
      </c>
      <c r="I27" s="255">
        <v>157</v>
      </c>
      <c r="J27" s="255">
        <v>175</v>
      </c>
      <c r="K27" s="255">
        <v>178.15000000000003</v>
      </c>
      <c r="L27" s="255">
        <v>184</v>
      </c>
      <c r="M27" s="256">
        <v>172.3</v>
      </c>
      <c r="N27" s="256">
        <v>163.30000000000001</v>
      </c>
      <c r="O27" s="256">
        <v>119665000</v>
      </c>
      <c r="P27" s="257">
        <v>-5.8608346772607484E-2</v>
      </c>
    </row>
    <row r="28" spans="1:16" ht="12.75" customHeight="1">
      <c r="A28" s="248">
        <v>18</v>
      </c>
      <c r="B28" s="261" t="s">
        <v>59</v>
      </c>
      <c r="C28" s="253" t="s">
        <v>60</v>
      </c>
      <c r="D28" s="254">
        <v>45351</v>
      </c>
      <c r="E28" s="253">
        <v>3017.25</v>
      </c>
      <c r="F28" s="253">
        <v>2991.4333333333329</v>
      </c>
      <c r="G28" s="255">
        <v>2956.8666666666659</v>
      </c>
      <c r="H28" s="255">
        <v>2896.4833333333331</v>
      </c>
      <c r="I28" s="255">
        <v>2861.9166666666661</v>
      </c>
      <c r="J28" s="255">
        <v>3051.8166666666657</v>
      </c>
      <c r="K28" s="255">
        <v>3086.3833333333323</v>
      </c>
      <c r="L28" s="255">
        <v>3146.7666666666655</v>
      </c>
      <c r="M28" s="256">
        <v>3026</v>
      </c>
      <c r="N28" s="256">
        <v>2931.05</v>
      </c>
      <c r="O28" s="256">
        <v>8315200</v>
      </c>
      <c r="P28" s="257">
        <v>-2.7823083565192363E-3</v>
      </c>
    </row>
    <row r="29" spans="1:16" ht="12.75" customHeight="1">
      <c r="A29" s="248">
        <v>19</v>
      </c>
      <c r="B29" s="261" t="s">
        <v>45</v>
      </c>
      <c r="C29" s="253" t="s">
        <v>61</v>
      </c>
      <c r="D29" s="254">
        <v>45351</v>
      </c>
      <c r="E29" s="253">
        <v>1969.05</v>
      </c>
      <c r="F29" s="253">
        <v>1956.0166666666667</v>
      </c>
      <c r="G29" s="255">
        <v>1939.0333333333333</v>
      </c>
      <c r="H29" s="255">
        <v>1909.0166666666667</v>
      </c>
      <c r="I29" s="255">
        <v>1892.0333333333333</v>
      </c>
      <c r="J29" s="255">
        <v>1986.0333333333333</v>
      </c>
      <c r="K29" s="255">
        <v>2003.0166666666664</v>
      </c>
      <c r="L29" s="255">
        <v>2033.0333333333333</v>
      </c>
      <c r="M29" s="256">
        <v>1973</v>
      </c>
      <c r="N29" s="256">
        <v>1926</v>
      </c>
      <c r="O29" s="256">
        <v>3209048</v>
      </c>
      <c r="P29" s="257">
        <v>1.4620561615223951E-2</v>
      </c>
    </row>
    <row r="30" spans="1:16" ht="12.75" customHeight="1">
      <c r="A30" s="248">
        <v>20</v>
      </c>
      <c r="B30" s="261" t="s">
        <v>45</v>
      </c>
      <c r="C30" s="258" t="s">
        <v>62</v>
      </c>
      <c r="D30" s="254">
        <v>45351</v>
      </c>
      <c r="E30" s="253">
        <v>6336.3</v>
      </c>
      <c r="F30" s="253">
        <v>6313.9833333333336</v>
      </c>
      <c r="G30" s="255">
        <v>6273.3166666666675</v>
      </c>
      <c r="H30" s="255">
        <v>6210.3333333333339</v>
      </c>
      <c r="I30" s="255">
        <v>6169.6666666666679</v>
      </c>
      <c r="J30" s="255">
        <v>6376.9666666666672</v>
      </c>
      <c r="K30" s="255">
        <v>6417.6333333333332</v>
      </c>
      <c r="L30" s="255">
        <v>6480.6166666666668</v>
      </c>
      <c r="M30" s="256">
        <v>6354.65</v>
      </c>
      <c r="N30" s="256">
        <v>6251</v>
      </c>
      <c r="O30" s="256">
        <v>348600</v>
      </c>
      <c r="P30" s="257">
        <v>-2.5751072961373391E-3</v>
      </c>
    </row>
    <row r="31" spans="1:16" ht="12.75" customHeight="1">
      <c r="A31" s="248">
        <v>21</v>
      </c>
      <c r="B31" s="261" t="s">
        <v>63</v>
      </c>
      <c r="C31" s="253" t="s">
        <v>64</v>
      </c>
      <c r="D31" s="254">
        <v>45351</v>
      </c>
      <c r="E31" s="253">
        <v>593.85</v>
      </c>
      <c r="F31" s="253">
        <v>591.26666666666677</v>
      </c>
      <c r="G31" s="255">
        <v>586.73333333333358</v>
      </c>
      <c r="H31" s="255">
        <v>579.61666666666679</v>
      </c>
      <c r="I31" s="255">
        <v>575.0833333333336</v>
      </c>
      <c r="J31" s="255">
        <v>598.38333333333355</v>
      </c>
      <c r="K31" s="255">
        <v>602.91666666666663</v>
      </c>
      <c r="L31" s="255">
        <v>610.03333333333353</v>
      </c>
      <c r="M31" s="256">
        <v>595.79999999999995</v>
      </c>
      <c r="N31" s="256">
        <v>584.15</v>
      </c>
      <c r="O31" s="256">
        <v>25798000</v>
      </c>
      <c r="P31" s="257">
        <v>-4.6299868817038349E-3</v>
      </c>
    </row>
    <row r="32" spans="1:16" ht="12.75" customHeight="1">
      <c r="A32" s="248">
        <v>22</v>
      </c>
      <c r="B32" s="261" t="s">
        <v>43</v>
      </c>
      <c r="C32" s="253" t="s">
        <v>65</v>
      </c>
      <c r="D32" s="254">
        <v>45351</v>
      </c>
      <c r="E32" s="253">
        <v>1047.0999999999999</v>
      </c>
      <c r="F32" s="253">
        <v>1044.7</v>
      </c>
      <c r="G32" s="255">
        <v>1036.95</v>
      </c>
      <c r="H32" s="255">
        <v>1026.8</v>
      </c>
      <c r="I32" s="255">
        <v>1019.05</v>
      </c>
      <c r="J32" s="255">
        <v>1054.8500000000001</v>
      </c>
      <c r="K32" s="255">
        <v>1062.6000000000001</v>
      </c>
      <c r="L32" s="255">
        <v>1072.7500000000002</v>
      </c>
      <c r="M32" s="256">
        <v>1052.45</v>
      </c>
      <c r="N32" s="256">
        <v>1034.55</v>
      </c>
      <c r="O32" s="256">
        <v>21847100</v>
      </c>
      <c r="P32" s="257">
        <v>-2.417334053947821E-2</v>
      </c>
    </row>
    <row r="33" spans="1:16" ht="12.75" customHeight="1">
      <c r="A33" s="248">
        <v>23</v>
      </c>
      <c r="B33" s="261" t="s">
        <v>63</v>
      </c>
      <c r="C33" s="253" t="s">
        <v>66</v>
      </c>
      <c r="D33" s="254">
        <v>45351</v>
      </c>
      <c r="E33" s="253">
        <v>1100.5</v>
      </c>
      <c r="F33" s="253">
        <v>1097.6333333333334</v>
      </c>
      <c r="G33" s="255">
        <v>1085.3666666666668</v>
      </c>
      <c r="H33" s="255">
        <v>1070.2333333333333</v>
      </c>
      <c r="I33" s="255">
        <v>1057.9666666666667</v>
      </c>
      <c r="J33" s="255">
        <v>1112.7666666666669</v>
      </c>
      <c r="K33" s="255">
        <v>1125.0333333333338</v>
      </c>
      <c r="L33" s="255">
        <v>1140.166666666667</v>
      </c>
      <c r="M33" s="256">
        <v>1109.9000000000001</v>
      </c>
      <c r="N33" s="256">
        <v>1082.5</v>
      </c>
      <c r="O33" s="256">
        <v>46761250</v>
      </c>
      <c r="P33" s="257">
        <v>-1.4014388105121258E-3</v>
      </c>
    </row>
    <row r="34" spans="1:16" ht="12.75" customHeight="1">
      <c r="A34" s="248">
        <v>24</v>
      </c>
      <c r="B34" s="261" t="s">
        <v>56</v>
      </c>
      <c r="C34" s="253" t="s">
        <v>67</v>
      </c>
      <c r="D34" s="254">
        <v>45351</v>
      </c>
      <c r="E34" s="253">
        <v>8383.6</v>
      </c>
      <c r="F34" s="253">
        <v>8315.3833333333332</v>
      </c>
      <c r="G34" s="255">
        <v>8222.2666666666664</v>
      </c>
      <c r="H34" s="255">
        <v>8060.9333333333334</v>
      </c>
      <c r="I34" s="255">
        <v>7967.8166666666666</v>
      </c>
      <c r="J34" s="255">
        <v>8476.7166666666672</v>
      </c>
      <c r="K34" s="255">
        <v>8569.8333333333321</v>
      </c>
      <c r="L34" s="255">
        <v>8731.1666666666661</v>
      </c>
      <c r="M34" s="256">
        <v>8408.5</v>
      </c>
      <c r="N34" s="256">
        <v>8154.05</v>
      </c>
      <c r="O34" s="256">
        <v>2373875</v>
      </c>
      <c r="P34" s="257">
        <v>4.3805650214356381E-2</v>
      </c>
    </row>
    <row r="35" spans="1:16" ht="12.75" customHeight="1">
      <c r="A35" s="248">
        <v>25</v>
      </c>
      <c r="B35" s="261" t="s">
        <v>68</v>
      </c>
      <c r="C35" s="253" t="s">
        <v>69</v>
      </c>
      <c r="D35" s="254">
        <v>45351</v>
      </c>
      <c r="E35" s="253">
        <v>1592.95</v>
      </c>
      <c r="F35" s="253">
        <v>1586.2666666666667</v>
      </c>
      <c r="G35" s="255">
        <v>1573.5833333333333</v>
      </c>
      <c r="H35" s="255">
        <v>1554.2166666666667</v>
      </c>
      <c r="I35" s="255">
        <v>1541.5333333333333</v>
      </c>
      <c r="J35" s="255">
        <v>1605.6333333333332</v>
      </c>
      <c r="K35" s="255">
        <v>1618.3166666666666</v>
      </c>
      <c r="L35" s="255">
        <v>1637.6833333333332</v>
      </c>
      <c r="M35" s="256">
        <v>1598.95</v>
      </c>
      <c r="N35" s="256">
        <v>1566.9</v>
      </c>
      <c r="O35" s="256">
        <v>9995500</v>
      </c>
      <c r="P35" s="257">
        <v>2.3290335790335789E-2</v>
      </c>
    </row>
    <row r="36" spans="1:16" ht="12.75" customHeight="1">
      <c r="A36" s="248">
        <v>26</v>
      </c>
      <c r="B36" s="261" t="s">
        <v>68</v>
      </c>
      <c r="C36" s="253" t="s">
        <v>70</v>
      </c>
      <c r="D36" s="254">
        <v>45351</v>
      </c>
      <c r="E36" s="253">
        <v>6683.05</v>
      </c>
      <c r="F36" s="253">
        <v>6650.25</v>
      </c>
      <c r="G36" s="255">
        <v>6593</v>
      </c>
      <c r="H36" s="255">
        <v>6502.95</v>
      </c>
      <c r="I36" s="255">
        <v>6445.7</v>
      </c>
      <c r="J36" s="255">
        <v>6740.3</v>
      </c>
      <c r="K36" s="255">
        <v>6797.55</v>
      </c>
      <c r="L36" s="255">
        <v>6887.6</v>
      </c>
      <c r="M36" s="256">
        <v>6707.5</v>
      </c>
      <c r="N36" s="256">
        <v>6560.2</v>
      </c>
      <c r="O36" s="256">
        <v>8791625</v>
      </c>
      <c r="P36" s="257">
        <v>2.533712369706247E-2</v>
      </c>
    </row>
    <row r="37" spans="1:16" ht="12.75" customHeight="1">
      <c r="A37" s="248">
        <v>27</v>
      </c>
      <c r="B37" s="261" t="s">
        <v>56</v>
      </c>
      <c r="C37" s="253" t="s">
        <v>71</v>
      </c>
      <c r="D37" s="254">
        <v>45351</v>
      </c>
      <c r="E37" s="253">
        <v>2286.25</v>
      </c>
      <c r="F37" s="253">
        <v>2277.0833333333335</v>
      </c>
      <c r="G37" s="255">
        <v>2262.5166666666669</v>
      </c>
      <c r="H37" s="255">
        <v>2238.7833333333333</v>
      </c>
      <c r="I37" s="255">
        <v>2224.2166666666667</v>
      </c>
      <c r="J37" s="255">
        <v>2300.8166666666671</v>
      </c>
      <c r="K37" s="255">
        <v>2315.3833333333337</v>
      </c>
      <c r="L37" s="255">
        <v>2339.1166666666672</v>
      </c>
      <c r="M37" s="256">
        <v>2291.65</v>
      </c>
      <c r="N37" s="256">
        <v>2253.35</v>
      </c>
      <c r="O37" s="256">
        <v>2685300</v>
      </c>
      <c r="P37" s="257">
        <v>7.6550714848587186E-3</v>
      </c>
    </row>
    <row r="38" spans="1:16" ht="12.75" customHeight="1">
      <c r="A38" s="248">
        <v>28</v>
      </c>
      <c r="B38" s="261" t="s">
        <v>45</v>
      </c>
      <c r="C38" s="259" t="s">
        <v>72</v>
      </c>
      <c r="D38" s="254">
        <v>45351</v>
      </c>
      <c r="E38" s="253">
        <v>381.3</v>
      </c>
      <c r="F38" s="253">
        <v>378.93333333333339</v>
      </c>
      <c r="G38" s="255">
        <v>374.01666666666677</v>
      </c>
      <c r="H38" s="255">
        <v>366.73333333333335</v>
      </c>
      <c r="I38" s="255">
        <v>361.81666666666672</v>
      </c>
      <c r="J38" s="255">
        <v>386.21666666666681</v>
      </c>
      <c r="K38" s="255">
        <v>391.13333333333344</v>
      </c>
      <c r="L38" s="255">
        <v>398.41666666666686</v>
      </c>
      <c r="M38" s="256">
        <v>383.85</v>
      </c>
      <c r="N38" s="256">
        <v>371.65</v>
      </c>
      <c r="O38" s="256">
        <v>13308800</v>
      </c>
      <c r="P38" s="257">
        <v>-2.6679148139480458E-2</v>
      </c>
    </row>
    <row r="39" spans="1:16" ht="12.75" customHeight="1">
      <c r="A39" s="248">
        <v>29</v>
      </c>
      <c r="B39" s="261" t="s">
        <v>63</v>
      </c>
      <c r="C39" s="253" t="s">
        <v>73</v>
      </c>
      <c r="D39" s="254">
        <v>45351</v>
      </c>
      <c r="E39" s="253">
        <v>203.7</v>
      </c>
      <c r="F39" s="253">
        <v>202.33333333333334</v>
      </c>
      <c r="G39" s="255">
        <v>199.4666666666667</v>
      </c>
      <c r="H39" s="255">
        <v>195.23333333333335</v>
      </c>
      <c r="I39" s="255">
        <v>192.3666666666667</v>
      </c>
      <c r="J39" s="255">
        <v>206.56666666666669</v>
      </c>
      <c r="K39" s="255">
        <v>209.43333333333331</v>
      </c>
      <c r="L39" s="255">
        <v>213.66666666666669</v>
      </c>
      <c r="M39" s="256">
        <v>205.2</v>
      </c>
      <c r="N39" s="256">
        <v>198.1</v>
      </c>
      <c r="O39" s="256">
        <v>101117500</v>
      </c>
      <c r="P39" s="257">
        <v>-1.8181376832702205E-2</v>
      </c>
    </row>
    <row r="40" spans="1:16" ht="12.75" customHeight="1">
      <c r="A40" s="248">
        <v>30</v>
      </c>
      <c r="B40" s="261" t="s">
        <v>63</v>
      </c>
      <c r="C40" s="253" t="s">
        <v>74</v>
      </c>
      <c r="D40" s="254">
        <v>45351</v>
      </c>
      <c r="E40" s="253">
        <v>275.8</v>
      </c>
      <c r="F40" s="253">
        <v>274.2833333333333</v>
      </c>
      <c r="G40" s="255">
        <v>271.56666666666661</v>
      </c>
      <c r="H40" s="255">
        <v>267.33333333333331</v>
      </c>
      <c r="I40" s="255">
        <v>264.61666666666662</v>
      </c>
      <c r="J40" s="255">
        <v>278.51666666666659</v>
      </c>
      <c r="K40" s="255">
        <v>281.23333333333329</v>
      </c>
      <c r="L40" s="255">
        <v>285.46666666666658</v>
      </c>
      <c r="M40" s="256">
        <v>277</v>
      </c>
      <c r="N40" s="256">
        <v>270.05</v>
      </c>
      <c r="O40" s="256">
        <v>145325700</v>
      </c>
      <c r="P40" s="257">
        <v>2.9442844414976275E-2</v>
      </c>
    </row>
    <row r="41" spans="1:16" ht="12.75" customHeight="1">
      <c r="A41" s="248">
        <v>31</v>
      </c>
      <c r="B41" s="261" t="s">
        <v>59</v>
      </c>
      <c r="C41" s="253" t="s">
        <v>75</v>
      </c>
      <c r="D41" s="254">
        <v>45351</v>
      </c>
      <c r="E41" s="253">
        <v>1413.45</v>
      </c>
      <c r="F41" s="253">
        <v>1417.75</v>
      </c>
      <c r="G41" s="255">
        <v>1401.6</v>
      </c>
      <c r="H41" s="255">
        <v>1389.75</v>
      </c>
      <c r="I41" s="255">
        <v>1373.6</v>
      </c>
      <c r="J41" s="255">
        <v>1429.6</v>
      </c>
      <c r="K41" s="255">
        <v>1445.75</v>
      </c>
      <c r="L41" s="255">
        <v>1457.6</v>
      </c>
      <c r="M41" s="256">
        <v>1433.9</v>
      </c>
      <c r="N41" s="256">
        <v>1405.9</v>
      </c>
      <c r="O41" s="256">
        <v>3647625</v>
      </c>
      <c r="P41" s="257">
        <v>9.9966074861472354E-2</v>
      </c>
    </row>
    <row r="42" spans="1:16" ht="12.75" customHeight="1">
      <c r="A42" s="248">
        <v>32</v>
      </c>
      <c r="B42" s="261" t="s">
        <v>41</v>
      </c>
      <c r="C42" s="253" t="s">
        <v>76</v>
      </c>
      <c r="D42" s="254">
        <v>45351</v>
      </c>
      <c r="E42" s="253">
        <v>195.4</v>
      </c>
      <c r="F42" s="253">
        <v>193.58333333333334</v>
      </c>
      <c r="G42" s="255">
        <v>190.41666666666669</v>
      </c>
      <c r="H42" s="255">
        <v>185.43333333333334</v>
      </c>
      <c r="I42" s="255">
        <v>182.26666666666668</v>
      </c>
      <c r="J42" s="255">
        <v>198.56666666666669</v>
      </c>
      <c r="K42" s="255">
        <v>201.73333333333338</v>
      </c>
      <c r="L42" s="255">
        <v>206.7166666666667</v>
      </c>
      <c r="M42" s="256">
        <v>196.75</v>
      </c>
      <c r="N42" s="256">
        <v>188.6</v>
      </c>
      <c r="O42" s="256">
        <v>125080800</v>
      </c>
      <c r="P42" s="257">
        <v>6.20462685122447E-2</v>
      </c>
    </row>
    <row r="43" spans="1:16" ht="12.75" customHeight="1">
      <c r="A43" s="248">
        <v>33</v>
      </c>
      <c r="B43" s="261" t="s">
        <v>59</v>
      </c>
      <c r="C43" s="253" t="s">
        <v>77</v>
      </c>
      <c r="D43" s="254">
        <v>45351</v>
      </c>
      <c r="E43" s="253">
        <v>561.35</v>
      </c>
      <c r="F43" s="253">
        <v>558.38333333333333</v>
      </c>
      <c r="G43" s="255">
        <v>553.91666666666663</v>
      </c>
      <c r="H43" s="255">
        <v>546.48333333333335</v>
      </c>
      <c r="I43" s="255">
        <v>542.01666666666665</v>
      </c>
      <c r="J43" s="255">
        <v>565.81666666666661</v>
      </c>
      <c r="K43" s="255">
        <v>570.2833333333333</v>
      </c>
      <c r="L43" s="255">
        <v>577.71666666666658</v>
      </c>
      <c r="M43" s="256">
        <v>562.85</v>
      </c>
      <c r="N43" s="256">
        <v>550.95000000000005</v>
      </c>
      <c r="O43" s="256">
        <v>18190920</v>
      </c>
      <c r="P43" s="257">
        <v>5.6339107772497315E-2</v>
      </c>
    </row>
    <row r="44" spans="1:16" ht="12.75" customHeight="1">
      <c r="A44" s="248">
        <v>34</v>
      </c>
      <c r="B44" s="261" t="s">
        <v>56</v>
      </c>
      <c r="C44" s="253" t="s">
        <v>78</v>
      </c>
      <c r="D44" s="254">
        <v>45351</v>
      </c>
      <c r="E44" s="253">
        <v>1133.3</v>
      </c>
      <c r="F44" s="253">
        <v>1125.7499999999998</v>
      </c>
      <c r="G44" s="255">
        <v>1115.6499999999996</v>
      </c>
      <c r="H44" s="255">
        <v>1097.9999999999998</v>
      </c>
      <c r="I44" s="255">
        <v>1087.8999999999996</v>
      </c>
      <c r="J44" s="255">
        <v>1143.3999999999996</v>
      </c>
      <c r="K44" s="255">
        <v>1153.4999999999995</v>
      </c>
      <c r="L44" s="255">
        <v>1171.1499999999996</v>
      </c>
      <c r="M44" s="256">
        <v>1135.8499999999999</v>
      </c>
      <c r="N44" s="256">
        <v>1108.0999999999999</v>
      </c>
      <c r="O44" s="256">
        <v>8342500</v>
      </c>
      <c r="P44" s="257">
        <v>-1.0776507214272884E-3</v>
      </c>
    </row>
    <row r="45" spans="1:16" ht="12.75" customHeight="1">
      <c r="A45" s="248">
        <v>35</v>
      </c>
      <c r="B45" s="261" t="s">
        <v>79</v>
      </c>
      <c r="C45" s="253" t="s">
        <v>80</v>
      </c>
      <c r="D45" s="254">
        <v>45351</v>
      </c>
      <c r="E45" s="253">
        <v>1136.45</v>
      </c>
      <c r="F45" s="253">
        <v>1125.8499999999999</v>
      </c>
      <c r="G45" s="255">
        <v>1110.6999999999998</v>
      </c>
      <c r="H45" s="255">
        <v>1084.9499999999998</v>
      </c>
      <c r="I45" s="255">
        <v>1069.7999999999997</v>
      </c>
      <c r="J45" s="255">
        <v>1151.5999999999999</v>
      </c>
      <c r="K45" s="255">
        <v>1166.75</v>
      </c>
      <c r="L45" s="255">
        <v>1192.5</v>
      </c>
      <c r="M45" s="256">
        <v>1141</v>
      </c>
      <c r="N45" s="256">
        <v>1100.0999999999999</v>
      </c>
      <c r="O45" s="256">
        <v>35050250</v>
      </c>
      <c r="P45" s="257">
        <v>2.9120526624083012E-2</v>
      </c>
    </row>
    <row r="46" spans="1:16" ht="12.75" customHeight="1">
      <c r="A46" s="248">
        <v>36</v>
      </c>
      <c r="B46" s="261" t="s">
        <v>41</v>
      </c>
      <c r="C46" s="253" t="s">
        <v>81</v>
      </c>
      <c r="D46" s="254">
        <v>45351</v>
      </c>
      <c r="E46" s="253">
        <v>229.1</v>
      </c>
      <c r="F46" s="253">
        <v>226.64999999999998</v>
      </c>
      <c r="G46" s="255">
        <v>223.34999999999997</v>
      </c>
      <c r="H46" s="255">
        <v>217.6</v>
      </c>
      <c r="I46" s="255">
        <v>214.29999999999998</v>
      </c>
      <c r="J46" s="255">
        <v>232.39999999999995</v>
      </c>
      <c r="K46" s="255">
        <v>235.69999999999996</v>
      </c>
      <c r="L46" s="255">
        <v>241.44999999999993</v>
      </c>
      <c r="M46" s="256">
        <v>229.95</v>
      </c>
      <c r="N46" s="256">
        <v>220.9</v>
      </c>
      <c r="O46" s="256">
        <v>97749750</v>
      </c>
      <c r="P46" s="257">
        <v>1.107792560412707E-2</v>
      </c>
    </row>
    <row r="47" spans="1:16" ht="12.75" customHeight="1">
      <c r="A47" s="248">
        <v>37</v>
      </c>
      <c r="B47" s="261" t="s">
        <v>43</v>
      </c>
      <c r="C47" s="253" t="s">
        <v>82</v>
      </c>
      <c r="D47" s="254">
        <v>45351</v>
      </c>
      <c r="E47" s="253">
        <v>271.2</v>
      </c>
      <c r="F47" s="253">
        <v>270.95</v>
      </c>
      <c r="G47" s="255">
        <v>267.89999999999998</v>
      </c>
      <c r="H47" s="255">
        <v>264.59999999999997</v>
      </c>
      <c r="I47" s="255">
        <v>261.54999999999995</v>
      </c>
      <c r="J47" s="255">
        <v>274.25</v>
      </c>
      <c r="K47" s="255">
        <v>277.30000000000007</v>
      </c>
      <c r="L47" s="255">
        <v>280.60000000000002</v>
      </c>
      <c r="M47" s="256">
        <v>274</v>
      </c>
      <c r="N47" s="256">
        <v>267.64999999999998</v>
      </c>
      <c r="O47" s="256">
        <v>41425000</v>
      </c>
      <c r="P47" s="257">
        <v>-2.3398361525313844E-2</v>
      </c>
    </row>
    <row r="48" spans="1:16" ht="12.75" customHeight="1">
      <c r="A48" s="248">
        <v>38</v>
      </c>
      <c r="B48" s="261" t="s">
        <v>56</v>
      </c>
      <c r="C48" s="253" t="s">
        <v>83</v>
      </c>
      <c r="D48" s="254">
        <v>45351</v>
      </c>
      <c r="E48" s="253">
        <v>28343.7</v>
      </c>
      <c r="F48" s="253">
        <v>28200.316666666666</v>
      </c>
      <c r="G48" s="255">
        <v>27976.633333333331</v>
      </c>
      <c r="H48" s="255">
        <v>27609.566666666666</v>
      </c>
      <c r="I48" s="255">
        <v>27385.883333333331</v>
      </c>
      <c r="J48" s="255">
        <v>28567.383333333331</v>
      </c>
      <c r="K48" s="255">
        <v>28791.066666666666</v>
      </c>
      <c r="L48" s="255">
        <v>29158.133333333331</v>
      </c>
      <c r="M48" s="256">
        <v>28424</v>
      </c>
      <c r="N48" s="256">
        <v>27833.25</v>
      </c>
      <c r="O48" s="256">
        <v>227450</v>
      </c>
      <c r="P48" s="257">
        <v>3.5275375512061904E-2</v>
      </c>
    </row>
    <row r="49" spans="1:16" ht="12.75" customHeight="1">
      <c r="A49" s="248">
        <v>39</v>
      </c>
      <c r="B49" s="261" t="s">
        <v>84</v>
      </c>
      <c r="C49" s="253" t="s">
        <v>85</v>
      </c>
      <c r="D49" s="254">
        <v>45351</v>
      </c>
      <c r="E49" s="253">
        <v>627.4</v>
      </c>
      <c r="F49" s="253">
        <v>623.83333333333337</v>
      </c>
      <c r="G49" s="255">
        <v>616.06666666666672</v>
      </c>
      <c r="H49" s="255">
        <v>604.73333333333335</v>
      </c>
      <c r="I49" s="255">
        <v>596.9666666666667</v>
      </c>
      <c r="J49" s="255">
        <v>635.16666666666674</v>
      </c>
      <c r="K49" s="255">
        <v>642.93333333333339</v>
      </c>
      <c r="L49" s="255">
        <v>654.26666666666677</v>
      </c>
      <c r="M49" s="256">
        <v>631.6</v>
      </c>
      <c r="N49" s="256">
        <v>612.5</v>
      </c>
      <c r="O49" s="256">
        <v>34810200</v>
      </c>
      <c r="P49" s="257">
        <v>1.6558031959629942E-2</v>
      </c>
    </row>
    <row r="50" spans="1:16" ht="12.75" customHeight="1">
      <c r="A50" s="248">
        <v>40</v>
      </c>
      <c r="B50" s="261" t="s">
        <v>59</v>
      </c>
      <c r="C50" s="253" t="s">
        <v>86</v>
      </c>
      <c r="D50" s="254">
        <v>45351</v>
      </c>
      <c r="E50" s="253">
        <v>4961.1499999999996</v>
      </c>
      <c r="F50" s="253">
        <v>4937.75</v>
      </c>
      <c r="G50" s="255">
        <v>4899.95</v>
      </c>
      <c r="H50" s="255">
        <v>4838.75</v>
      </c>
      <c r="I50" s="255">
        <v>4800.95</v>
      </c>
      <c r="J50" s="255">
        <v>4998.95</v>
      </c>
      <c r="K50" s="255">
        <v>5036.7499999999991</v>
      </c>
      <c r="L50" s="255">
        <v>5097.95</v>
      </c>
      <c r="M50" s="256">
        <v>4975.55</v>
      </c>
      <c r="N50" s="256">
        <v>4876.55</v>
      </c>
      <c r="O50" s="256">
        <v>2605800</v>
      </c>
      <c r="P50" s="257">
        <v>2.2523936587662847E-2</v>
      </c>
    </row>
    <row r="51" spans="1:16" ht="12.75" customHeight="1">
      <c r="A51" s="248">
        <v>41</v>
      </c>
      <c r="B51" s="261" t="s">
        <v>87</v>
      </c>
      <c r="C51" s="258" t="s">
        <v>88</v>
      </c>
      <c r="D51" s="254">
        <v>45351</v>
      </c>
      <c r="E51" s="253">
        <v>820.05</v>
      </c>
      <c r="F51" s="253">
        <v>813.88333333333321</v>
      </c>
      <c r="G51" s="255">
        <v>804.11666666666645</v>
      </c>
      <c r="H51" s="255">
        <v>788.18333333333328</v>
      </c>
      <c r="I51" s="255">
        <v>778.41666666666652</v>
      </c>
      <c r="J51" s="255">
        <v>829.81666666666638</v>
      </c>
      <c r="K51" s="255">
        <v>839.58333333333326</v>
      </c>
      <c r="L51" s="255">
        <v>855.51666666666631</v>
      </c>
      <c r="M51" s="256">
        <v>823.65</v>
      </c>
      <c r="N51" s="256">
        <v>797.95</v>
      </c>
      <c r="O51" s="256">
        <v>7605000</v>
      </c>
      <c r="P51" s="257">
        <v>2.9371954520844613E-2</v>
      </c>
    </row>
    <row r="52" spans="1:16" ht="12.75" customHeight="1">
      <c r="A52" s="248">
        <v>42</v>
      </c>
      <c r="B52" s="261" t="s">
        <v>63</v>
      </c>
      <c r="C52" s="253" t="s">
        <v>89</v>
      </c>
      <c r="D52" s="254">
        <v>45351</v>
      </c>
      <c r="E52" s="253">
        <v>582.54999999999995</v>
      </c>
      <c r="F52" s="253">
        <v>576.86666666666667</v>
      </c>
      <c r="G52" s="255">
        <v>568.7833333333333</v>
      </c>
      <c r="H52" s="255">
        <v>555.01666666666665</v>
      </c>
      <c r="I52" s="255">
        <v>546.93333333333328</v>
      </c>
      <c r="J52" s="255">
        <v>590.63333333333333</v>
      </c>
      <c r="K52" s="255">
        <v>598.71666666666658</v>
      </c>
      <c r="L52" s="255">
        <v>612.48333333333335</v>
      </c>
      <c r="M52" s="256">
        <v>584.95000000000005</v>
      </c>
      <c r="N52" s="256">
        <v>563.1</v>
      </c>
      <c r="O52" s="256">
        <v>45894600</v>
      </c>
      <c r="P52" s="257">
        <v>-2.5846753395610062E-2</v>
      </c>
    </row>
    <row r="53" spans="1:16" ht="12.75" customHeight="1">
      <c r="A53" s="248">
        <v>43</v>
      </c>
      <c r="B53" s="261" t="s">
        <v>68</v>
      </c>
      <c r="C53" s="260" t="s">
        <v>90</v>
      </c>
      <c r="D53" s="254">
        <v>45351</v>
      </c>
      <c r="E53" s="253">
        <v>796.65</v>
      </c>
      <c r="F53" s="253">
        <v>792.4</v>
      </c>
      <c r="G53" s="255">
        <v>786.5</v>
      </c>
      <c r="H53" s="255">
        <v>776.35</v>
      </c>
      <c r="I53" s="255">
        <v>770.45</v>
      </c>
      <c r="J53" s="255">
        <v>802.55</v>
      </c>
      <c r="K53" s="255">
        <v>808.44999999999982</v>
      </c>
      <c r="L53" s="255">
        <v>818.59999999999991</v>
      </c>
      <c r="M53" s="256">
        <v>798.3</v>
      </c>
      <c r="N53" s="256">
        <v>782.25</v>
      </c>
      <c r="O53" s="256">
        <v>4449900</v>
      </c>
      <c r="P53" s="257">
        <v>5.5078211059704785E-3</v>
      </c>
    </row>
    <row r="54" spans="1:16" ht="12.75" customHeight="1">
      <c r="A54" s="248">
        <v>44</v>
      </c>
      <c r="B54" s="261" t="s">
        <v>45</v>
      </c>
      <c r="C54" s="258" t="s">
        <v>91</v>
      </c>
      <c r="D54" s="254">
        <v>45351</v>
      </c>
      <c r="E54" s="253">
        <v>371.7</v>
      </c>
      <c r="F54" s="253">
        <v>369.75</v>
      </c>
      <c r="G54" s="255">
        <v>366.7</v>
      </c>
      <c r="H54" s="255">
        <v>361.7</v>
      </c>
      <c r="I54" s="255">
        <v>358.65</v>
      </c>
      <c r="J54" s="255">
        <v>374.75</v>
      </c>
      <c r="K54" s="255">
        <v>377.79999999999995</v>
      </c>
      <c r="L54" s="255">
        <v>382.8</v>
      </c>
      <c r="M54" s="256">
        <v>372.8</v>
      </c>
      <c r="N54" s="256">
        <v>364.75</v>
      </c>
      <c r="O54" s="256">
        <v>9131400</v>
      </c>
      <c r="P54" s="257">
        <v>7.9697986577181214E-3</v>
      </c>
    </row>
    <row r="55" spans="1:16" ht="12.75" customHeight="1">
      <c r="A55" s="248">
        <v>45</v>
      </c>
      <c r="B55" s="261" t="s">
        <v>68</v>
      </c>
      <c r="C55" s="253" t="s">
        <v>92</v>
      </c>
      <c r="D55" s="254">
        <v>45351</v>
      </c>
      <c r="E55" s="253">
        <v>1087.25</v>
      </c>
      <c r="F55" s="253">
        <v>1083.9333333333332</v>
      </c>
      <c r="G55" s="255">
        <v>1074.6666666666663</v>
      </c>
      <c r="H55" s="255">
        <v>1062.083333333333</v>
      </c>
      <c r="I55" s="255">
        <v>1052.8166666666662</v>
      </c>
      <c r="J55" s="255">
        <v>1096.5166666666664</v>
      </c>
      <c r="K55" s="255">
        <v>1105.7833333333333</v>
      </c>
      <c r="L55" s="255">
        <v>1118.3666666666666</v>
      </c>
      <c r="M55" s="256">
        <v>1093.2</v>
      </c>
      <c r="N55" s="256">
        <v>1071.3499999999999</v>
      </c>
      <c r="O55" s="256">
        <v>15686875</v>
      </c>
      <c r="P55" s="257">
        <v>4.3617463617463617E-2</v>
      </c>
    </row>
    <row r="56" spans="1:16" ht="12.75" customHeight="1">
      <c r="A56" s="248">
        <v>46</v>
      </c>
      <c r="B56" s="261" t="s">
        <v>43</v>
      </c>
      <c r="C56" s="253" t="s">
        <v>93</v>
      </c>
      <c r="D56" s="254">
        <v>45351</v>
      </c>
      <c r="E56" s="253">
        <v>1449.6</v>
      </c>
      <c r="F56" s="253">
        <v>1441.6833333333334</v>
      </c>
      <c r="G56" s="255">
        <v>1431.6166666666668</v>
      </c>
      <c r="H56" s="255">
        <v>1413.6333333333334</v>
      </c>
      <c r="I56" s="255">
        <v>1403.5666666666668</v>
      </c>
      <c r="J56" s="255">
        <v>1459.6666666666667</v>
      </c>
      <c r="K56" s="255">
        <v>1469.7333333333333</v>
      </c>
      <c r="L56" s="255">
        <v>1487.7166666666667</v>
      </c>
      <c r="M56" s="256">
        <v>1451.75</v>
      </c>
      <c r="N56" s="256">
        <v>1423.7</v>
      </c>
      <c r="O56" s="256">
        <v>9730500</v>
      </c>
      <c r="P56" s="257">
        <v>2.7383158328186122E-2</v>
      </c>
    </row>
    <row r="57" spans="1:16" ht="12.75" customHeight="1">
      <c r="A57" s="248">
        <v>47</v>
      </c>
      <c r="B57" s="261" t="s">
        <v>45</v>
      </c>
      <c r="C57" s="253" t="s">
        <v>94</v>
      </c>
      <c r="D57" s="254">
        <v>45351</v>
      </c>
      <c r="E57" s="253">
        <v>446.3</v>
      </c>
      <c r="F57" s="253">
        <v>441.35000000000008</v>
      </c>
      <c r="G57" s="255">
        <v>433.35000000000014</v>
      </c>
      <c r="H57" s="255">
        <v>420.40000000000003</v>
      </c>
      <c r="I57" s="255">
        <v>412.40000000000009</v>
      </c>
      <c r="J57" s="255">
        <v>454.30000000000018</v>
      </c>
      <c r="K57" s="255">
        <v>462.30000000000007</v>
      </c>
      <c r="L57" s="255">
        <v>475.25000000000023</v>
      </c>
      <c r="M57" s="256">
        <v>449.35</v>
      </c>
      <c r="N57" s="256">
        <v>428.4</v>
      </c>
      <c r="O57" s="256">
        <v>70799400</v>
      </c>
      <c r="P57" s="257">
        <v>3.7258099252376706E-2</v>
      </c>
    </row>
    <row r="58" spans="1:16" ht="12.75" customHeight="1">
      <c r="A58" s="248">
        <v>48</v>
      </c>
      <c r="B58" s="261" t="s">
        <v>87</v>
      </c>
      <c r="C58" s="253" t="s">
        <v>95</v>
      </c>
      <c r="D58" s="254">
        <v>45351</v>
      </c>
      <c r="E58" s="253">
        <v>6637.85</v>
      </c>
      <c r="F58" s="253">
        <v>6623.6000000000013</v>
      </c>
      <c r="G58" s="255">
        <v>6563.3500000000022</v>
      </c>
      <c r="H58" s="255">
        <v>6488.8500000000013</v>
      </c>
      <c r="I58" s="255">
        <v>6428.6000000000022</v>
      </c>
      <c r="J58" s="255">
        <v>6698.1000000000022</v>
      </c>
      <c r="K58" s="255">
        <v>6758.35</v>
      </c>
      <c r="L58" s="255">
        <v>6832.8500000000022</v>
      </c>
      <c r="M58" s="256">
        <v>6683.85</v>
      </c>
      <c r="N58" s="256">
        <v>6549.1</v>
      </c>
      <c r="O58" s="256">
        <v>1443450</v>
      </c>
      <c r="P58" s="257">
        <v>2.5359616409163559E-2</v>
      </c>
    </row>
    <row r="59" spans="1:16" ht="12.75" customHeight="1">
      <c r="A59" s="248">
        <v>49</v>
      </c>
      <c r="B59" s="261" t="s">
        <v>59</v>
      </c>
      <c r="C59" s="253" t="s">
        <v>96</v>
      </c>
      <c r="D59" s="254">
        <v>45351</v>
      </c>
      <c r="E59" s="253">
        <v>2546.1</v>
      </c>
      <c r="F59" s="253">
        <v>2534.3833333333332</v>
      </c>
      <c r="G59" s="255">
        <v>2515.8166666666666</v>
      </c>
      <c r="H59" s="255">
        <v>2485.5333333333333</v>
      </c>
      <c r="I59" s="255">
        <v>2466.9666666666667</v>
      </c>
      <c r="J59" s="255">
        <v>2564.6666666666665</v>
      </c>
      <c r="K59" s="255">
        <v>2583.2333333333331</v>
      </c>
      <c r="L59" s="255">
        <v>2613.5166666666664</v>
      </c>
      <c r="M59" s="256">
        <v>2552.9499999999998</v>
      </c>
      <c r="N59" s="256">
        <v>2504.1</v>
      </c>
      <c r="O59" s="256">
        <v>3505250</v>
      </c>
      <c r="P59" s="257">
        <v>-2.1918900069741957E-3</v>
      </c>
    </row>
    <row r="60" spans="1:16" ht="12.75" customHeight="1">
      <c r="A60" s="248">
        <v>50</v>
      </c>
      <c r="B60" s="261" t="s">
        <v>45</v>
      </c>
      <c r="C60" s="253" t="s">
        <v>97</v>
      </c>
      <c r="D60" s="254">
        <v>45351</v>
      </c>
      <c r="E60" s="253">
        <v>1016.6</v>
      </c>
      <c r="F60" s="253">
        <v>1008.5666666666666</v>
      </c>
      <c r="G60" s="255">
        <v>993.23333333333323</v>
      </c>
      <c r="H60" s="255">
        <v>969.86666666666667</v>
      </c>
      <c r="I60" s="255">
        <v>954.5333333333333</v>
      </c>
      <c r="J60" s="255">
        <v>1031.9333333333332</v>
      </c>
      <c r="K60" s="255">
        <v>1047.2666666666667</v>
      </c>
      <c r="L60" s="255">
        <v>1070.6333333333332</v>
      </c>
      <c r="M60" s="256">
        <v>1023.9</v>
      </c>
      <c r="N60" s="256">
        <v>985.2</v>
      </c>
      <c r="O60" s="256">
        <v>17254000</v>
      </c>
      <c r="P60" s="257">
        <v>-1.1175425525818098E-2</v>
      </c>
    </row>
    <row r="61" spans="1:16" ht="12.75" customHeight="1">
      <c r="A61" s="248">
        <v>51</v>
      </c>
      <c r="B61" s="261" t="s">
        <v>45</v>
      </c>
      <c r="C61" s="260" t="s">
        <v>98</v>
      </c>
      <c r="D61" s="254">
        <v>45351</v>
      </c>
      <c r="E61" s="253">
        <v>1100.05</v>
      </c>
      <c r="F61" s="253">
        <v>1095.8500000000001</v>
      </c>
      <c r="G61" s="255">
        <v>1089.1500000000003</v>
      </c>
      <c r="H61" s="255">
        <v>1078.2500000000002</v>
      </c>
      <c r="I61" s="255">
        <v>1071.5500000000004</v>
      </c>
      <c r="J61" s="255">
        <v>1106.7500000000002</v>
      </c>
      <c r="K61" s="255">
        <v>1113.45</v>
      </c>
      <c r="L61" s="255">
        <v>1124.3500000000001</v>
      </c>
      <c r="M61" s="256">
        <v>1102.55</v>
      </c>
      <c r="N61" s="256">
        <v>1084.95</v>
      </c>
      <c r="O61" s="256">
        <v>1716400</v>
      </c>
      <c r="P61" s="257">
        <v>2.043318348998774E-3</v>
      </c>
    </row>
    <row r="62" spans="1:16" ht="12.75" customHeight="1">
      <c r="A62" s="248">
        <v>52</v>
      </c>
      <c r="B62" s="261" t="s">
        <v>41</v>
      </c>
      <c r="C62" s="258" t="s">
        <v>99</v>
      </c>
      <c r="D62" s="254">
        <v>45351</v>
      </c>
      <c r="E62" s="253">
        <v>293.25</v>
      </c>
      <c r="F62" s="253">
        <v>292.13333333333333</v>
      </c>
      <c r="G62" s="255">
        <v>290.36666666666667</v>
      </c>
      <c r="H62" s="255">
        <v>287.48333333333335</v>
      </c>
      <c r="I62" s="255">
        <v>285.7166666666667</v>
      </c>
      <c r="J62" s="255">
        <v>295.01666666666665</v>
      </c>
      <c r="K62" s="255">
        <v>296.7833333333333</v>
      </c>
      <c r="L62" s="255">
        <v>299.66666666666663</v>
      </c>
      <c r="M62" s="256">
        <v>293.89999999999998</v>
      </c>
      <c r="N62" s="256">
        <v>289.25</v>
      </c>
      <c r="O62" s="256">
        <v>16943400</v>
      </c>
      <c r="P62" s="257">
        <v>7.0610891195035837E-3</v>
      </c>
    </row>
    <row r="63" spans="1:16" ht="12.75" customHeight="1">
      <c r="A63" s="248">
        <v>53</v>
      </c>
      <c r="B63" s="261" t="s">
        <v>63</v>
      </c>
      <c r="C63" s="253" t="s">
        <v>100</v>
      </c>
      <c r="D63" s="254">
        <v>45351</v>
      </c>
      <c r="E63" s="253">
        <v>135.55000000000001</v>
      </c>
      <c r="F63" s="253">
        <v>134.81666666666669</v>
      </c>
      <c r="G63" s="255">
        <v>133.73333333333338</v>
      </c>
      <c r="H63" s="255">
        <v>131.91666666666669</v>
      </c>
      <c r="I63" s="255">
        <v>130.83333333333337</v>
      </c>
      <c r="J63" s="255">
        <v>136.63333333333338</v>
      </c>
      <c r="K63" s="255">
        <v>137.7166666666667</v>
      </c>
      <c r="L63" s="255">
        <v>139.53333333333339</v>
      </c>
      <c r="M63" s="256">
        <v>135.9</v>
      </c>
      <c r="N63" s="256">
        <v>133</v>
      </c>
      <c r="O63" s="256">
        <v>43635000</v>
      </c>
      <c r="P63" s="257">
        <v>-8.1827480395499485E-3</v>
      </c>
    </row>
    <row r="64" spans="1:16" ht="12.75" customHeight="1">
      <c r="A64" s="248">
        <v>54</v>
      </c>
      <c r="B64" s="261" t="s">
        <v>41</v>
      </c>
      <c r="C64" s="253" t="s">
        <v>101</v>
      </c>
      <c r="D64" s="254">
        <v>45351</v>
      </c>
      <c r="E64" s="253">
        <v>2762.2</v>
      </c>
      <c r="F64" s="253">
        <v>2714.2000000000003</v>
      </c>
      <c r="G64" s="255">
        <v>2642.5000000000005</v>
      </c>
      <c r="H64" s="255">
        <v>2522.8000000000002</v>
      </c>
      <c r="I64" s="255">
        <v>2451.1000000000004</v>
      </c>
      <c r="J64" s="255">
        <v>2833.9000000000005</v>
      </c>
      <c r="K64" s="255">
        <v>2905.6000000000004</v>
      </c>
      <c r="L64" s="255">
        <v>3025.3000000000006</v>
      </c>
      <c r="M64" s="256">
        <v>2785.9</v>
      </c>
      <c r="N64" s="256">
        <v>2594.5</v>
      </c>
      <c r="O64" s="256">
        <v>4559400</v>
      </c>
      <c r="P64" s="257">
        <v>4.6117841409691628E-2</v>
      </c>
    </row>
    <row r="65" spans="1:16" ht="12.75" customHeight="1">
      <c r="A65" s="248">
        <v>55</v>
      </c>
      <c r="B65" s="261" t="s">
        <v>59</v>
      </c>
      <c r="C65" s="253" t="s">
        <v>102</v>
      </c>
      <c r="D65" s="254">
        <v>45351</v>
      </c>
      <c r="E65" s="253">
        <v>543.25</v>
      </c>
      <c r="F65" s="253">
        <v>542.9666666666667</v>
      </c>
      <c r="G65" s="255">
        <v>540.28333333333342</v>
      </c>
      <c r="H65" s="255">
        <v>537.31666666666672</v>
      </c>
      <c r="I65" s="255">
        <v>534.63333333333344</v>
      </c>
      <c r="J65" s="255">
        <v>545.93333333333339</v>
      </c>
      <c r="K65" s="255">
        <v>548.61666666666679</v>
      </c>
      <c r="L65" s="255">
        <v>551.58333333333337</v>
      </c>
      <c r="M65" s="256">
        <v>545.65</v>
      </c>
      <c r="N65" s="256">
        <v>540</v>
      </c>
      <c r="O65" s="256">
        <v>22540000</v>
      </c>
      <c r="P65" s="257">
        <v>1.3945119208277103E-2</v>
      </c>
    </row>
    <row r="66" spans="1:16" ht="12.75" customHeight="1">
      <c r="A66" s="248">
        <v>56</v>
      </c>
      <c r="B66" s="261" t="s">
        <v>49</v>
      </c>
      <c r="C66" s="258" t="s">
        <v>103</v>
      </c>
      <c r="D66" s="254">
        <v>45351</v>
      </c>
      <c r="E66" s="253">
        <v>2105.9499999999998</v>
      </c>
      <c r="F66" s="253">
        <v>2093.15</v>
      </c>
      <c r="G66" s="255">
        <v>2076.6000000000004</v>
      </c>
      <c r="H66" s="255">
        <v>2047.2500000000005</v>
      </c>
      <c r="I66" s="255">
        <v>2030.7000000000007</v>
      </c>
      <c r="J66" s="255">
        <v>2122.5</v>
      </c>
      <c r="K66" s="255">
        <v>2139.0500000000002</v>
      </c>
      <c r="L66" s="255">
        <v>2168.3999999999996</v>
      </c>
      <c r="M66" s="256">
        <v>2109.6999999999998</v>
      </c>
      <c r="N66" s="256">
        <v>2063.8000000000002</v>
      </c>
      <c r="O66" s="256">
        <v>3290000</v>
      </c>
      <c r="P66" s="257">
        <v>-3.4078000757288905E-3</v>
      </c>
    </row>
    <row r="67" spans="1:16" ht="12.75" customHeight="1">
      <c r="A67" s="248">
        <v>57</v>
      </c>
      <c r="B67" s="261" t="s">
        <v>39</v>
      </c>
      <c r="C67" s="253" t="s">
        <v>104</v>
      </c>
      <c r="D67" s="254">
        <v>45351</v>
      </c>
      <c r="E67" s="253">
        <v>2348.15</v>
      </c>
      <c r="F67" s="253">
        <v>2342.5499999999997</v>
      </c>
      <c r="G67" s="255">
        <v>2327.6999999999994</v>
      </c>
      <c r="H67" s="255">
        <v>2307.2499999999995</v>
      </c>
      <c r="I67" s="255">
        <v>2292.3999999999992</v>
      </c>
      <c r="J67" s="255">
        <v>2362.9999999999995</v>
      </c>
      <c r="K67" s="255">
        <v>2377.85</v>
      </c>
      <c r="L67" s="255">
        <v>2398.2999999999997</v>
      </c>
      <c r="M67" s="256">
        <v>2357.4</v>
      </c>
      <c r="N67" s="256">
        <v>2322.1</v>
      </c>
      <c r="O67" s="256">
        <v>3023400</v>
      </c>
      <c r="P67" s="257">
        <v>-1.6204607575165952E-2</v>
      </c>
    </row>
    <row r="68" spans="1:16" ht="12.75" customHeight="1">
      <c r="A68" s="248">
        <v>58</v>
      </c>
      <c r="B68" s="261" t="s">
        <v>45</v>
      </c>
      <c r="C68" s="258" t="s">
        <v>105</v>
      </c>
      <c r="D68" s="254">
        <v>45351</v>
      </c>
      <c r="E68" s="253">
        <v>142.80000000000001</v>
      </c>
      <c r="F68" s="253">
        <v>142.08333333333334</v>
      </c>
      <c r="G68" s="255">
        <v>140.2166666666667</v>
      </c>
      <c r="H68" s="255">
        <v>137.63333333333335</v>
      </c>
      <c r="I68" s="255">
        <v>135.76666666666671</v>
      </c>
      <c r="J68" s="255">
        <v>144.66666666666669</v>
      </c>
      <c r="K68" s="255">
        <v>146.5333333333333</v>
      </c>
      <c r="L68" s="255">
        <v>149.11666666666667</v>
      </c>
      <c r="M68" s="256">
        <v>143.94999999999999</v>
      </c>
      <c r="N68" s="256">
        <v>139.5</v>
      </c>
      <c r="O68" s="256">
        <v>14739000</v>
      </c>
      <c r="P68" s="257">
        <v>-2.5585085283617613E-2</v>
      </c>
    </row>
    <row r="69" spans="1:16" ht="12.75" customHeight="1">
      <c r="A69" s="248">
        <v>59</v>
      </c>
      <c r="B69" s="261" t="s">
        <v>43</v>
      </c>
      <c r="C69" s="253" t="s">
        <v>106</v>
      </c>
      <c r="D69" s="254">
        <v>45351</v>
      </c>
      <c r="E69" s="253">
        <v>3656.75</v>
      </c>
      <c r="F69" s="253">
        <v>3643.6666666666665</v>
      </c>
      <c r="G69" s="255">
        <v>3622.4833333333331</v>
      </c>
      <c r="H69" s="255">
        <v>3588.2166666666667</v>
      </c>
      <c r="I69" s="255">
        <v>3567.0333333333333</v>
      </c>
      <c r="J69" s="255">
        <v>3677.9333333333329</v>
      </c>
      <c r="K69" s="255">
        <v>3699.1166666666663</v>
      </c>
      <c r="L69" s="255">
        <v>3733.3833333333328</v>
      </c>
      <c r="M69" s="256">
        <v>3664.85</v>
      </c>
      <c r="N69" s="256">
        <v>3609.4</v>
      </c>
      <c r="O69" s="256">
        <v>3850200</v>
      </c>
      <c r="P69" s="257">
        <v>5.1220444492983123E-2</v>
      </c>
    </row>
    <row r="70" spans="1:16" ht="12.75" customHeight="1">
      <c r="A70" s="248">
        <v>60</v>
      </c>
      <c r="B70" s="261" t="s">
        <v>45</v>
      </c>
      <c r="C70" s="260" t="s">
        <v>107</v>
      </c>
      <c r="D70" s="254">
        <v>45351</v>
      </c>
      <c r="E70" s="253">
        <v>6796</v>
      </c>
      <c r="F70" s="253">
        <v>6798.55</v>
      </c>
      <c r="G70" s="255">
        <v>6723.1500000000005</v>
      </c>
      <c r="H70" s="255">
        <v>6650.3</v>
      </c>
      <c r="I70" s="255">
        <v>6574.9000000000005</v>
      </c>
      <c r="J70" s="255">
        <v>6871.4000000000005</v>
      </c>
      <c r="K70" s="255">
        <v>6946.8</v>
      </c>
      <c r="L70" s="255">
        <v>7019.6500000000005</v>
      </c>
      <c r="M70" s="256">
        <v>6873.95</v>
      </c>
      <c r="N70" s="256">
        <v>6725.7</v>
      </c>
      <c r="O70" s="256">
        <v>1486800</v>
      </c>
      <c r="P70" s="257">
        <v>1.7659137577002052E-2</v>
      </c>
    </row>
    <row r="71" spans="1:16" ht="12.75" customHeight="1">
      <c r="A71" s="248">
        <v>61</v>
      </c>
      <c r="B71" s="261" t="s">
        <v>108</v>
      </c>
      <c r="C71" s="253" t="s">
        <v>109</v>
      </c>
      <c r="D71" s="254">
        <v>45351</v>
      </c>
      <c r="E71" s="253">
        <v>894.65</v>
      </c>
      <c r="F71" s="253">
        <v>889.78333333333342</v>
      </c>
      <c r="G71" s="255">
        <v>883.06666666666683</v>
      </c>
      <c r="H71" s="255">
        <v>871.48333333333346</v>
      </c>
      <c r="I71" s="255">
        <v>864.76666666666688</v>
      </c>
      <c r="J71" s="255">
        <v>901.36666666666679</v>
      </c>
      <c r="K71" s="255">
        <v>908.08333333333326</v>
      </c>
      <c r="L71" s="255">
        <v>919.66666666666674</v>
      </c>
      <c r="M71" s="256">
        <v>896.5</v>
      </c>
      <c r="N71" s="256">
        <v>878.2</v>
      </c>
      <c r="O71" s="256">
        <v>34945350</v>
      </c>
      <c r="P71" s="257">
        <v>5.8415653495440733E-3</v>
      </c>
    </row>
    <row r="72" spans="1:16" ht="12.75" customHeight="1">
      <c r="A72" s="248">
        <v>62</v>
      </c>
      <c r="B72" s="261" t="s">
        <v>43</v>
      </c>
      <c r="C72" s="253" t="s">
        <v>110</v>
      </c>
      <c r="D72" s="254">
        <v>45351</v>
      </c>
      <c r="E72" s="253">
        <v>6348.4</v>
      </c>
      <c r="F72" s="253">
        <v>6317.4333333333334</v>
      </c>
      <c r="G72" s="255">
        <v>6274.9666666666672</v>
      </c>
      <c r="H72" s="255">
        <v>6201.5333333333338</v>
      </c>
      <c r="I72" s="255">
        <v>6159.0666666666675</v>
      </c>
      <c r="J72" s="255">
        <v>6390.8666666666668</v>
      </c>
      <c r="K72" s="255">
        <v>6433.3333333333321</v>
      </c>
      <c r="L72" s="255">
        <v>6506.7666666666664</v>
      </c>
      <c r="M72" s="256">
        <v>6359.9</v>
      </c>
      <c r="N72" s="256">
        <v>6244</v>
      </c>
      <c r="O72" s="256">
        <v>1976000</v>
      </c>
      <c r="P72" s="257">
        <v>6.015693112467306E-2</v>
      </c>
    </row>
    <row r="73" spans="1:16" ht="12.75" customHeight="1">
      <c r="A73" s="248">
        <v>63</v>
      </c>
      <c r="B73" s="261" t="s">
        <v>56</v>
      </c>
      <c r="C73" s="253" t="s">
        <v>111</v>
      </c>
      <c r="D73" s="254">
        <v>45351</v>
      </c>
      <c r="E73" s="253">
        <v>3946.4</v>
      </c>
      <c r="F73" s="253">
        <v>3912.6333333333332</v>
      </c>
      <c r="G73" s="255">
        <v>3870.4166666666665</v>
      </c>
      <c r="H73" s="255">
        <v>3794.4333333333334</v>
      </c>
      <c r="I73" s="255">
        <v>3752.2166666666667</v>
      </c>
      <c r="J73" s="255">
        <v>3988.6166666666663</v>
      </c>
      <c r="K73" s="255">
        <v>4030.8333333333335</v>
      </c>
      <c r="L73" s="255">
        <v>4106.8166666666657</v>
      </c>
      <c r="M73" s="256">
        <v>3954.85</v>
      </c>
      <c r="N73" s="256">
        <v>3836.65</v>
      </c>
      <c r="O73" s="256">
        <v>4000675</v>
      </c>
      <c r="P73" s="257">
        <v>0.10194736334715125</v>
      </c>
    </row>
    <row r="74" spans="1:16" ht="12.75" customHeight="1">
      <c r="A74" s="248">
        <v>64</v>
      </c>
      <c r="B74" s="261" t="s">
        <v>56</v>
      </c>
      <c r="C74" s="253" t="s">
        <v>112</v>
      </c>
      <c r="D74" s="254">
        <v>45351</v>
      </c>
      <c r="E74" s="253">
        <v>2932.65</v>
      </c>
      <c r="F74" s="253">
        <v>2919.9166666666665</v>
      </c>
      <c r="G74" s="255">
        <v>2897.8833333333332</v>
      </c>
      <c r="H74" s="255">
        <v>2863.1166666666668</v>
      </c>
      <c r="I74" s="255">
        <v>2841.0833333333335</v>
      </c>
      <c r="J74" s="255">
        <v>2954.6833333333329</v>
      </c>
      <c r="K74" s="255">
        <v>2976.7166666666667</v>
      </c>
      <c r="L74" s="255">
        <v>3011.4833333333327</v>
      </c>
      <c r="M74" s="256">
        <v>2941.95</v>
      </c>
      <c r="N74" s="256">
        <v>2885.15</v>
      </c>
      <c r="O74" s="256">
        <v>2435125</v>
      </c>
      <c r="P74" s="257">
        <v>-6.2843676355066776E-3</v>
      </c>
    </row>
    <row r="75" spans="1:16" ht="12.75" customHeight="1">
      <c r="A75" s="248">
        <v>65</v>
      </c>
      <c r="B75" s="261" t="s">
        <v>56</v>
      </c>
      <c r="C75" s="253" t="s">
        <v>113</v>
      </c>
      <c r="D75" s="254">
        <v>45351</v>
      </c>
      <c r="E75" s="253">
        <v>333</v>
      </c>
      <c r="F75" s="253">
        <v>330.03333333333336</v>
      </c>
      <c r="G75" s="255">
        <v>326.36666666666673</v>
      </c>
      <c r="H75" s="255">
        <v>319.73333333333335</v>
      </c>
      <c r="I75" s="255">
        <v>316.06666666666672</v>
      </c>
      <c r="J75" s="255">
        <v>336.66666666666674</v>
      </c>
      <c r="K75" s="255">
        <v>340.33333333333337</v>
      </c>
      <c r="L75" s="255">
        <v>346.96666666666675</v>
      </c>
      <c r="M75" s="256">
        <v>333.7</v>
      </c>
      <c r="N75" s="256">
        <v>323.39999999999998</v>
      </c>
      <c r="O75" s="256">
        <v>19202400</v>
      </c>
      <c r="P75" s="257">
        <v>-7.6279069767441858E-3</v>
      </c>
    </row>
    <row r="76" spans="1:16" ht="12.75" customHeight="1">
      <c r="A76" s="248">
        <v>66</v>
      </c>
      <c r="B76" s="261" t="s">
        <v>63</v>
      </c>
      <c r="C76" s="253" t="s">
        <v>114</v>
      </c>
      <c r="D76" s="254">
        <v>45351</v>
      </c>
      <c r="E76" s="253">
        <v>154</v>
      </c>
      <c r="F76" s="253">
        <v>153.71666666666667</v>
      </c>
      <c r="G76" s="255">
        <v>152.68333333333334</v>
      </c>
      <c r="H76" s="255">
        <v>151.36666666666667</v>
      </c>
      <c r="I76" s="255">
        <v>150.33333333333334</v>
      </c>
      <c r="J76" s="255">
        <v>155.03333333333333</v>
      </c>
      <c r="K76" s="255">
        <v>156.06666666666669</v>
      </c>
      <c r="L76" s="255">
        <v>157.38333333333333</v>
      </c>
      <c r="M76" s="256">
        <v>154.75</v>
      </c>
      <c r="N76" s="256">
        <v>152.4</v>
      </c>
      <c r="O76" s="256">
        <v>92960000</v>
      </c>
      <c r="P76" s="257">
        <v>1.5345966905138987E-2</v>
      </c>
    </row>
    <row r="77" spans="1:16" ht="12.75" customHeight="1">
      <c r="A77" s="248">
        <v>67</v>
      </c>
      <c r="B77" s="261" t="s">
        <v>84</v>
      </c>
      <c r="C77" s="253" t="s">
        <v>115</v>
      </c>
      <c r="D77" s="254">
        <v>45351</v>
      </c>
      <c r="E77" s="253">
        <v>182.7</v>
      </c>
      <c r="F77" s="253">
        <v>181.23333333333335</v>
      </c>
      <c r="G77" s="255">
        <v>179.26666666666671</v>
      </c>
      <c r="H77" s="255">
        <v>175.83333333333337</v>
      </c>
      <c r="I77" s="255">
        <v>173.86666666666673</v>
      </c>
      <c r="J77" s="255">
        <v>184.66666666666669</v>
      </c>
      <c r="K77" s="255">
        <v>186.63333333333333</v>
      </c>
      <c r="L77" s="255">
        <v>190.06666666666666</v>
      </c>
      <c r="M77" s="256">
        <v>183.2</v>
      </c>
      <c r="N77" s="256">
        <v>177.8</v>
      </c>
      <c r="O77" s="256">
        <v>133901100</v>
      </c>
      <c r="P77" s="257">
        <v>6.7765126758625432E-3</v>
      </c>
    </row>
    <row r="78" spans="1:16" ht="12.75" customHeight="1">
      <c r="A78" s="248">
        <v>68</v>
      </c>
      <c r="B78" s="261" t="s">
        <v>43</v>
      </c>
      <c r="C78" s="253" t="s">
        <v>116</v>
      </c>
      <c r="D78" s="254">
        <v>45351</v>
      </c>
      <c r="E78" s="253">
        <v>915.15</v>
      </c>
      <c r="F78" s="253">
        <v>910.66666666666663</v>
      </c>
      <c r="G78" s="255">
        <v>903.33333333333326</v>
      </c>
      <c r="H78" s="255">
        <v>891.51666666666665</v>
      </c>
      <c r="I78" s="255">
        <v>884.18333333333328</v>
      </c>
      <c r="J78" s="255">
        <v>922.48333333333323</v>
      </c>
      <c r="K78" s="255">
        <v>929.81666666666649</v>
      </c>
      <c r="L78" s="255">
        <v>941.63333333333321</v>
      </c>
      <c r="M78" s="256">
        <v>918</v>
      </c>
      <c r="N78" s="256">
        <v>898.85</v>
      </c>
      <c r="O78" s="256">
        <v>15564300</v>
      </c>
      <c r="P78" s="257">
        <v>1.9905933773575944E-2</v>
      </c>
    </row>
    <row r="79" spans="1:16" ht="12.75" customHeight="1">
      <c r="A79" s="248">
        <v>69</v>
      </c>
      <c r="B79" s="261" t="s">
        <v>117</v>
      </c>
      <c r="C79" s="253" t="s">
        <v>118</v>
      </c>
      <c r="D79" s="254">
        <v>45351</v>
      </c>
      <c r="E79" s="253">
        <v>87.6</v>
      </c>
      <c r="F79" s="253">
        <v>86.833333333333329</v>
      </c>
      <c r="G79" s="255">
        <v>85.066666666666663</v>
      </c>
      <c r="H79" s="255">
        <v>82.533333333333331</v>
      </c>
      <c r="I79" s="255">
        <v>80.766666666666666</v>
      </c>
      <c r="J79" s="255">
        <v>89.36666666666666</v>
      </c>
      <c r="K79" s="255">
        <v>91.13333333333334</v>
      </c>
      <c r="L79" s="255">
        <v>93.666666666666657</v>
      </c>
      <c r="M79" s="256">
        <v>88.6</v>
      </c>
      <c r="N79" s="256">
        <v>84.3</v>
      </c>
      <c r="O79" s="256">
        <v>227182500</v>
      </c>
      <c r="P79" s="257">
        <v>-1.9851477940105808E-2</v>
      </c>
    </row>
    <row r="80" spans="1:16" ht="12.75" customHeight="1">
      <c r="A80" s="248">
        <v>70</v>
      </c>
      <c r="B80" s="261" t="s">
        <v>45</v>
      </c>
      <c r="C80" s="259" t="s">
        <v>119</v>
      </c>
      <c r="D80" s="254">
        <v>45351</v>
      </c>
      <c r="E80" s="253">
        <v>671.05</v>
      </c>
      <c r="F80" s="253">
        <v>668.56666666666661</v>
      </c>
      <c r="G80" s="255">
        <v>661.98333333333323</v>
      </c>
      <c r="H80" s="255">
        <v>652.91666666666663</v>
      </c>
      <c r="I80" s="255">
        <v>646.33333333333326</v>
      </c>
      <c r="J80" s="255">
        <v>677.63333333333321</v>
      </c>
      <c r="K80" s="255">
        <v>684.2166666666667</v>
      </c>
      <c r="L80" s="255">
        <v>693.28333333333319</v>
      </c>
      <c r="M80" s="256">
        <v>675.15</v>
      </c>
      <c r="N80" s="256">
        <v>659.5</v>
      </c>
      <c r="O80" s="256">
        <v>8534500</v>
      </c>
      <c r="P80" s="257">
        <v>-1.3523666416228399E-2</v>
      </c>
    </row>
    <row r="81" spans="1:16" ht="12.75" customHeight="1">
      <c r="A81" s="248">
        <v>71</v>
      </c>
      <c r="B81" s="261" t="s">
        <v>59</v>
      </c>
      <c r="C81" s="253" t="s">
        <v>120</v>
      </c>
      <c r="D81" s="254">
        <v>45351</v>
      </c>
      <c r="E81" s="253">
        <v>1256.5</v>
      </c>
      <c r="F81" s="253">
        <v>1246.7</v>
      </c>
      <c r="G81" s="255">
        <v>1232.3500000000001</v>
      </c>
      <c r="H81" s="255">
        <v>1208.2</v>
      </c>
      <c r="I81" s="255">
        <v>1193.8500000000001</v>
      </c>
      <c r="J81" s="255">
        <v>1270.8500000000001</v>
      </c>
      <c r="K81" s="255">
        <v>1285.2</v>
      </c>
      <c r="L81" s="255">
        <v>1309.3500000000001</v>
      </c>
      <c r="M81" s="256">
        <v>1261.05</v>
      </c>
      <c r="N81" s="256">
        <v>1222.55</v>
      </c>
      <c r="O81" s="256">
        <v>6624500</v>
      </c>
      <c r="P81" s="257">
        <v>-4.9568156214795343E-3</v>
      </c>
    </row>
    <row r="82" spans="1:16" ht="12.75" customHeight="1">
      <c r="A82" s="248">
        <v>72</v>
      </c>
      <c r="B82" s="261" t="s">
        <v>108</v>
      </c>
      <c r="C82" s="253" t="s">
        <v>121</v>
      </c>
      <c r="D82" s="254">
        <v>45351</v>
      </c>
      <c r="E82" s="253">
        <v>2394.9499999999998</v>
      </c>
      <c r="F82" s="253">
        <v>2377.1666666666665</v>
      </c>
      <c r="G82" s="255">
        <v>2355.333333333333</v>
      </c>
      <c r="H82" s="255">
        <v>2315.7166666666667</v>
      </c>
      <c r="I82" s="255">
        <v>2293.8833333333332</v>
      </c>
      <c r="J82" s="255">
        <v>2416.7833333333328</v>
      </c>
      <c r="K82" s="255">
        <v>2438.6166666666659</v>
      </c>
      <c r="L82" s="255">
        <v>2478.2333333333327</v>
      </c>
      <c r="M82" s="256">
        <v>2399</v>
      </c>
      <c r="N82" s="256">
        <v>2337.5500000000002</v>
      </c>
      <c r="O82" s="256">
        <v>5005075</v>
      </c>
      <c r="P82" s="257">
        <v>2.7298430340255437E-2</v>
      </c>
    </row>
    <row r="83" spans="1:16" ht="12.75" customHeight="1">
      <c r="A83" s="248">
        <v>73</v>
      </c>
      <c r="B83" s="261" t="s">
        <v>43</v>
      </c>
      <c r="C83" s="253" t="s">
        <v>122</v>
      </c>
      <c r="D83" s="254">
        <v>45351</v>
      </c>
      <c r="E83" s="253">
        <v>460.55</v>
      </c>
      <c r="F83" s="253">
        <v>459.25</v>
      </c>
      <c r="G83" s="255">
        <v>454.15</v>
      </c>
      <c r="H83" s="255">
        <v>447.75</v>
      </c>
      <c r="I83" s="255">
        <v>442.65</v>
      </c>
      <c r="J83" s="255">
        <v>465.65</v>
      </c>
      <c r="K83" s="255">
        <v>470.75</v>
      </c>
      <c r="L83" s="255">
        <v>477.15</v>
      </c>
      <c r="M83" s="256">
        <v>464.35</v>
      </c>
      <c r="N83" s="256">
        <v>452.85</v>
      </c>
      <c r="O83" s="256">
        <v>11376000</v>
      </c>
      <c r="P83" s="257">
        <v>1.3000890471950133E-2</v>
      </c>
    </row>
    <row r="84" spans="1:16" ht="12.75" customHeight="1">
      <c r="A84" s="248">
        <v>74</v>
      </c>
      <c r="B84" s="261" t="s">
        <v>49</v>
      </c>
      <c r="C84" s="253" t="s">
        <v>123</v>
      </c>
      <c r="D84" s="254">
        <v>45351</v>
      </c>
      <c r="E84" s="253">
        <v>2197.35</v>
      </c>
      <c r="F84" s="253">
        <v>2185.2333333333336</v>
      </c>
      <c r="G84" s="255">
        <v>2129.4666666666672</v>
      </c>
      <c r="H84" s="255">
        <v>2061.5833333333335</v>
      </c>
      <c r="I84" s="255">
        <v>2005.8166666666671</v>
      </c>
      <c r="J84" s="255">
        <v>2253.1166666666672</v>
      </c>
      <c r="K84" s="255">
        <v>2308.8833333333337</v>
      </c>
      <c r="L84" s="255">
        <v>2376.7666666666673</v>
      </c>
      <c r="M84" s="256">
        <v>2241</v>
      </c>
      <c r="N84" s="256">
        <v>2117.35</v>
      </c>
      <c r="O84" s="256">
        <v>8864091</v>
      </c>
      <c r="P84" s="257">
        <v>3.0271109386261572E-2</v>
      </c>
    </row>
    <row r="85" spans="1:16" ht="12.75" customHeight="1">
      <c r="A85" s="248">
        <v>75</v>
      </c>
      <c r="B85" s="261" t="s">
        <v>84</v>
      </c>
      <c r="C85" s="253" t="s">
        <v>124</v>
      </c>
      <c r="D85" s="254">
        <v>45351</v>
      </c>
      <c r="E85" s="253">
        <v>565.6</v>
      </c>
      <c r="F85" s="253">
        <v>566.56666666666661</v>
      </c>
      <c r="G85" s="255">
        <v>561.13333333333321</v>
      </c>
      <c r="H85" s="255">
        <v>556.66666666666663</v>
      </c>
      <c r="I85" s="255">
        <v>551.23333333333323</v>
      </c>
      <c r="J85" s="255">
        <v>571.03333333333319</v>
      </c>
      <c r="K85" s="255">
        <v>576.46666666666658</v>
      </c>
      <c r="L85" s="255">
        <v>580.93333333333317</v>
      </c>
      <c r="M85" s="256">
        <v>572</v>
      </c>
      <c r="N85" s="256">
        <v>562.1</v>
      </c>
      <c r="O85" s="256">
        <v>8336250</v>
      </c>
      <c r="P85" s="257">
        <v>4.4970228768411155E-2</v>
      </c>
    </row>
    <row r="86" spans="1:16" ht="12.75" customHeight="1">
      <c r="A86" s="248">
        <v>76</v>
      </c>
      <c r="B86" s="261" t="s">
        <v>45</v>
      </c>
      <c r="C86" s="260" t="s">
        <v>125</v>
      </c>
      <c r="D86" s="254">
        <v>45351</v>
      </c>
      <c r="E86" s="253">
        <v>3013.2</v>
      </c>
      <c r="F86" s="253">
        <v>2991.8833333333332</v>
      </c>
      <c r="G86" s="255">
        <v>2965.4666666666662</v>
      </c>
      <c r="H86" s="255">
        <v>2917.7333333333331</v>
      </c>
      <c r="I86" s="255">
        <v>2891.3166666666662</v>
      </c>
      <c r="J86" s="255">
        <v>3039.6166666666663</v>
      </c>
      <c r="K86" s="255">
        <v>3066.0333333333333</v>
      </c>
      <c r="L86" s="255">
        <v>3113.7666666666664</v>
      </c>
      <c r="M86" s="256">
        <v>3018.3</v>
      </c>
      <c r="N86" s="256">
        <v>2944.15</v>
      </c>
      <c r="O86" s="256">
        <v>9102900</v>
      </c>
      <c r="P86" s="257">
        <v>-3.0228355511746343E-3</v>
      </c>
    </row>
    <row r="87" spans="1:16" ht="12.75" customHeight="1">
      <c r="A87" s="248">
        <v>77</v>
      </c>
      <c r="B87" s="261" t="s">
        <v>41</v>
      </c>
      <c r="C87" s="253" t="s">
        <v>126</v>
      </c>
      <c r="D87" s="254">
        <v>45351</v>
      </c>
      <c r="E87" s="253">
        <v>1432.45</v>
      </c>
      <c r="F87" s="253">
        <v>1428.3833333333332</v>
      </c>
      <c r="G87" s="255">
        <v>1417.9666666666665</v>
      </c>
      <c r="H87" s="255">
        <v>1403.4833333333333</v>
      </c>
      <c r="I87" s="255">
        <v>1393.0666666666666</v>
      </c>
      <c r="J87" s="255">
        <v>1442.8666666666663</v>
      </c>
      <c r="K87" s="255">
        <v>1453.2833333333333</v>
      </c>
      <c r="L87" s="255">
        <v>1467.7666666666662</v>
      </c>
      <c r="M87" s="256">
        <v>1438.8</v>
      </c>
      <c r="N87" s="256">
        <v>1413.9</v>
      </c>
      <c r="O87" s="256">
        <v>4336500</v>
      </c>
      <c r="P87" s="257">
        <v>2.6633522727272728E-2</v>
      </c>
    </row>
    <row r="88" spans="1:16" ht="12.75" customHeight="1">
      <c r="A88" s="248">
        <v>78</v>
      </c>
      <c r="B88" s="261" t="s">
        <v>87</v>
      </c>
      <c r="C88" s="253" t="s">
        <v>127</v>
      </c>
      <c r="D88" s="254">
        <v>45351</v>
      </c>
      <c r="E88" s="253">
        <v>1683.35</v>
      </c>
      <c r="F88" s="253">
        <v>1669.8333333333333</v>
      </c>
      <c r="G88" s="255">
        <v>1652.6666666666665</v>
      </c>
      <c r="H88" s="255">
        <v>1621.9833333333333</v>
      </c>
      <c r="I88" s="255">
        <v>1604.8166666666666</v>
      </c>
      <c r="J88" s="255">
        <v>1700.5166666666664</v>
      </c>
      <c r="K88" s="255">
        <v>1717.6833333333329</v>
      </c>
      <c r="L88" s="255">
        <v>1748.3666666666663</v>
      </c>
      <c r="M88" s="256">
        <v>1687</v>
      </c>
      <c r="N88" s="256">
        <v>1639.15</v>
      </c>
      <c r="O88" s="256">
        <v>13868400</v>
      </c>
      <c r="P88" s="257">
        <v>2.8713848071031726E-2</v>
      </c>
    </row>
    <row r="89" spans="1:16" ht="12.75" customHeight="1">
      <c r="A89" s="248">
        <v>79</v>
      </c>
      <c r="B89" s="261" t="s">
        <v>68</v>
      </c>
      <c r="C89" s="253" t="s">
        <v>128</v>
      </c>
      <c r="D89" s="254">
        <v>45351</v>
      </c>
      <c r="E89" s="253">
        <v>3792.3</v>
      </c>
      <c r="F89" s="253">
        <v>3768.7666666666664</v>
      </c>
      <c r="G89" s="255">
        <v>3739.5333333333328</v>
      </c>
      <c r="H89" s="255">
        <v>3686.7666666666664</v>
      </c>
      <c r="I89" s="255">
        <v>3657.5333333333328</v>
      </c>
      <c r="J89" s="255">
        <v>3821.5333333333328</v>
      </c>
      <c r="K89" s="255">
        <v>3850.7666666666664</v>
      </c>
      <c r="L89" s="255">
        <v>3903.5333333333328</v>
      </c>
      <c r="M89" s="256">
        <v>3798</v>
      </c>
      <c r="N89" s="256">
        <v>3716</v>
      </c>
      <c r="O89" s="256">
        <v>3062700</v>
      </c>
      <c r="P89" s="257">
        <v>-6.1331775700934578E-3</v>
      </c>
    </row>
    <row r="90" spans="1:16" ht="12.75" customHeight="1">
      <c r="A90" s="248">
        <v>80</v>
      </c>
      <c r="B90" s="261" t="s">
        <v>63</v>
      </c>
      <c r="C90" s="253" t="s">
        <v>129</v>
      </c>
      <c r="D90" s="254">
        <v>45351</v>
      </c>
      <c r="E90" s="253">
        <v>1424.05</v>
      </c>
      <c r="F90" s="253">
        <v>1424.3</v>
      </c>
      <c r="G90" s="255">
        <v>1415.5</v>
      </c>
      <c r="H90" s="255">
        <v>1406.95</v>
      </c>
      <c r="I90" s="255">
        <v>1398.15</v>
      </c>
      <c r="J90" s="255">
        <v>1432.85</v>
      </c>
      <c r="K90" s="255">
        <v>1441.6499999999996</v>
      </c>
      <c r="L90" s="255">
        <v>1450.1999999999998</v>
      </c>
      <c r="M90" s="256">
        <v>1433.1</v>
      </c>
      <c r="N90" s="256">
        <v>1415.75</v>
      </c>
      <c r="O90" s="256">
        <v>229806500</v>
      </c>
      <c r="P90" s="257">
        <v>4.1279350854545364E-2</v>
      </c>
    </row>
    <row r="91" spans="1:16" ht="12.75" customHeight="1">
      <c r="A91" s="248">
        <v>81</v>
      </c>
      <c r="B91" s="261" t="s">
        <v>68</v>
      </c>
      <c r="C91" s="253" t="s">
        <v>130</v>
      </c>
      <c r="D91" s="254">
        <v>45351</v>
      </c>
      <c r="E91" s="253">
        <v>575.85</v>
      </c>
      <c r="F91" s="253">
        <v>574.28333333333342</v>
      </c>
      <c r="G91" s="255">
        <v>569.76666666666688</v>
      </c>
      <c r="H91" s="255">
        <v>563.68333333333351</v>
      </c>
      <c r="I91" s="255">
        <v>559.16666666666697</v>
      </c>
      <c r="J91" s="255">
        <v>580.36666666666679</v>
      </c>
      <c r="K91" s="255">
        <v>584.88333333333344</v>
      </c>
      <c r="L91" s="255">
        <v>590.9666666666667</v>
      </c>
      <c r="M91" s="256">
        <v>578.79999999999995</v>
      </c>
      <c r="N91" s="256">
        <v>568.20000000000005</v>
      </c>
      <c r="O91" s="256">
        <v>33211200</v>
      </c>
      <c r="P91" s="257">
        <v>3.5604033751800782E-2</v>
      </c>
    </row>
    <row r="92" spans="1:16" ht="12.75" customHeight="1">
      <c r="A92" s="248">
        <v>82</v>
      </c>
      <c r="B92" s="261" t="s">
        <v>56</v>
      </c>
      <c r="C92" s="253" t="s">
        <v>131</v>
      </c>
      <c r="D92" s="254">
        <v>45351</v>
      </c>
      <c r="E92" s="253">
        <v>4509.3500000000004</v>
      </c>
      <c r="F92" s="253">
        <v>4514.3499999999995</v>
      </c>
      <c r="G92" s="255">
        <v>4446.6999999999989</v>
      </c>
      <c r="H92" s="255">
        <v>4384.0499999999993</v>
      </c>
      <c r="I92" s="255">
        <v>4316.3999999999987</v>
      </c>
      <c r="J92" s="255">
        <v>4576.9999999999991</v>
      </c>
      <c r="K92" s="255">
        <v>4644.6499999999987</v>
      </c>
      <c r="L92" s="255">
        <v>4707.2999999999993</v>
      </c>
      <c r="M92" s="256">
        <v>4582</v>
      </c>
      <c r="N92" s="256">
        <v>4451.7</v>
      </c>
      <c r="O92" s="256">
        <v>4090200</v>
      </c>
      <c r="P92" s="257">
        <v>2.4496543432521792E-2</v>
      </c>
    </row>
    <row r="93" spans="1:16" ht="12.75" customHeight="1">
      <c r="A93" s="248">
        <v>83</v>
      </c>
      <c r="B93" s="261" t="s">
        <v>132</v>
      </c>
      <c r="C93" s="253" t="s">
        <v>133</v>
      </c>
      <c r="D93" s="254">
        <v>45351</v>
      </c>
      <c r="E93" s="253">
        <v>521.5</v>
      </c>
      <c r="F93" s="253">
        <v>519.31666666666672</v>
      </c>
      <c r="G93" s="255">
        <v>516.38333333333344</v>
      </c>
      <c r="H93" s="255">
        <v>511.26666666666677</v>
      </c>
      <c r="I93" s="255">
        <v>508.33333333333348</v>
      </c>
      <c r="J93" s="255">
        <v>524.43333333333339</v>
      </c>
      <c r="K93" s="255">
        <v>527.36666666666656</v>
      </c>
      <c r="L93" s="255">
        <v>532.48333333333335</v>
      </c>
      <c r="M93" s="256">
        <v>522.25</v>
      </c>
      <c r="N93" s="256">
        <v>514.20000000000005</v>
      </c>
      <c r="O93" s="256">
        <v>49977200</v>
      </c>
      <c r="P93" s="257">
        <v>2.2338049143708117E-2</v>
      </c>
    </row>
    <row r="94" spans="1:16" ht="12.75" customHeight="1">
      <c r="A94" s="248">
        <v>84</v>
      </c>
      <c r="B94" s="261" t="s">
        <v>132</v>
      </c>
      <c r="C94" s="259" t="s">
        <v>134</v>
      </c>
      <c r="D94" s="254">
        <v>45351</v>
      </c>
      <c r="E94" s="253">
        <v>263.39999999999998</v>
      </c>
      <c r="F94" s="253">
        <v>258.51666666666671</v>
      </c>
      <c r="G94" s="255">
        <v>252.73333333333341</v>
      </c>
      <c r="H94" s="255">
        <v>242.06666666666669</v>
      </c>
      <c r="I94" s="255">
        <v>236.28333333333339</v>
      </c>
      <c r="J94" s="255">
        <v>269.18333333333339</v>
      </c>
      <c r="K94" s="255">
        <v>274.9666666666667</v>
      </c>
      <c r="L94" s="255">
        <v>285.63333333333344</v>
      </c>
      <c r="M94" s="256">
        <v>264.3</v>
      </c>
      <c r="N94" s="256">
        <v>247.85</v>
      </c>
      <c r="O94" s="256">
        <v>32913000</v>
      </c>
      <c r="P94" s="257">
        <v>-2.4351924587588374E-2</v>
      </c>
    </row>
    <row r="95" spans="1:16" ht="12.75" customHeight="1">
      <c r="A95" s="248">
        <v>85</v>
      </c>
      <c r="B95" s="261" t="s">
        <v>84</v>
      </c>
      <c r="C95" s="253" t="s">
        <v>135</v>
      </c>
      <c r="D95" s="254">
        <v>45351</v>
      </c>
      <c r="E95" s="253">
        <v>540.70000000000005</v>
      </c>
      <c r="F95" s="253">
        <v>540.45000000000005</v>
      </c>
      <c r="G95" s="255">
        <v>528.45000000000005</v>
      </c>
      <c r="H95" s="255">
        <v>516.20000000000005</v>
      </c>
      <c r="I95" s="255">
        <v>504.20000000000005</v>
      </c>
      <c r="J95" s="255">
        <v>552.70000000000005</v>
      </c>
      <c r="K95" s="255">
        <v>564.70000000000005</v>
      </c>
      <c r="L95" s="255">
        <v>576.95000000000005</v>
      </c>
      <c r="M95" s="256">
        <v>552.45000000000005</v>
      </c>
      <c r="N95" s="256">
        <v>528.20000000000005</v>
      </c>
      <c r="O95" s="256">
        <v>35467200</v>
      </c>
      <c r="P95" s="257">
        <v>1.2330456226880395E-2</v>
      </c>
    </row>
    <row r="96" spans="1:16" ht="12.75" customHeight="1">
      <c r="A96" s="248">
        <v>86</v>
      </c>
      <c r="B96" s="261" t="s">
        <v>59</v>
      </c>
      <c r="C96" s="253" t="s">
        <v>136</v>
      </c>
      <c r="D96" s="254">
        <v>45351</v>
      </c>
      <c r="E96" s="253">
        <v>2393.15</v>
      </c>
      <c r="F96" s="253">
        <v>2392.9</v>
      </c>
      <c r="G96" s="255">
        <v>2370.8000000000002</v>
      </c>
      <c r="H96" s="255">
        <v>2348.4500000000003</v>
      </c>
      <c r="I96" s="255">
        <v>2326.3500000000004</v>
      </c>
      <c r="J96" s="255">
        <v>2415.25</v>
      </c>
      <c r="K96" s="255">
        <v>2437.3499999999995</v>
      </c>
      <c r="L96" s="255">
        <v>2459.6999999999998</v>
      </c>
      <c r="M96" s="256">
        <v>2415</v>
      </c>
      <c r="N96" s="256">
        <v>2370.5500000000002</v>
      </c>
      <c r="O96" s="256">
        <v>12324600</v>
      </c>
      <c r="P96" s="257">
        <v>3.356143705343665E-2</v>
      </c>
    </row>
    <row r="97" spans="1:16" ht="12.75" customHeight="1">
      <c r="A97" s="248">
        <v>87</v>
      </c>
      <c r="B97" s="261" t="s">
        <v>63</v>
      </c>
      <c r="C97" s="253" t="s">
        <v>138</v>
      </c>
      <c r="D97" s="254">
        <v>45351</v>
      </c>
      <c r="E97" s="253">
        <v>1061</v>
      </c>
      <c r="F97" s="253">
        <v>1055.3500000000001</v>
      </c>
      <c r="G97" s="255">
        <v>1047.9000000000003</v>
      </c>
      <c r="H97" s="255">
        <v>1034.8000000000002</v>
      </c>
      <c r="I97" s="255">
        <v>1027.3500000000004</v>
      </c>
      <c r="J97" s="255">
        <v>1068.4500000000003</v>
      </c>
      <c r="K97" s="255">
        <v>1075.9000000000001</v>
      </c>
      <c r="L97" s="255">
        <v>1089.0000000000002</v>
      </c>
      <c r="M97" s="256">
        <v>1062.8</v>
      </c>
      <c r="N97" s="256">
        <v>1042.25</v>
      </c>
      <c r="O97" s="256">
        <v>82957700</v>
      </c>
      <c r="P97" s="257">
        <v>2.9313160088938299E-2</v>
      </c>
    </row>
    <row r="98" spans="1:16" ht="12.75" customHeight="1">
      <c r="A98" s="248">
        <v>88</v>
      </c>
      <c r="B98" s="261" t="s">
        <v>68</v>
      </c>
      <c r="C98" s="253" t="s">
        <v>139</v>
      </c>
      <c r="D98" s="254">
        <v>45351</v>
      </c>
      <c r="E98" s="253">
        <v>1649.35</v>
      </c>
      <c r="F98" s="253">
        <v>1640.8333333333333</v>
      </c>
      <c r="G98" s="255">
        <v>1629.5666666666666</v>
      </c>
      <c r="H98" s="255">
        <v>1609.7833333333333</v>
      </c>
      <c r="I98" s="255">
        <v>1598.5166666666667</v>
      </c>
      <c r="J98" s="255">
        <v>1660.6166666666666</v>
      </c>
      <c r="K98" s="255">
        <v>1671.8833333333334</v>
      </c>
      <c r="L98" s="255">
        <v>1691.6666666666665</v>
      </c>
      <c r="M98" s="256">
        <v>1652.1</v>
      </c>
      <c r="N98" s="256">
        <v>1621.05</v>
      </c>
      <c r="O98" s="256">
        <v>3093500</v>
      </c>
      <c r="P98" s="257">
        <v>-6.4609917622355031E-4</v>
      </c>
    </row>
    <row r="99" spans="1:16" ht="12.75" customHeight="1">
      <c r="A99" s="248">
        <v>89</v>
      </c>
      <c r="B99" s="261" t="s">
        <v>68</v>
      </c>
      <c r="C99" s="253" t="s">
        <v>140</v>
      </c>
      <c r="D99" s="254">
        <v>45351</v>
      </c>
      <c r="E99" s="253">
        <v>519.70000000000005</v>
      </c>
      <c r="F99" s="253">
        <v>518.68333333333339</v>
      </c>
      <c r="G99" s="255">
        <v>516.51666666666677</v>
      </c>
      <c r="H99" s="255">
        <v>513.33333333333337</v>
      </c>
      <c r="I99" s="255">
        <v>511.16666666666674</v>
      </c>
      <c r="J99" s="255">
        <v>521.86666666666679</v>
      </c>
      <c r="K99" s="255">
        <v>524.0333333333333</v>
      </c>
      <c r="L99" s="255">
        <v>527.21666666666681</v>
      </c>
      <c r="M99" s="256">
        <v>520.85</v>
      </c>
      <c r="N99" s="256">
        <v>515.5</v>
      </c>
      <c r="O99" s="256">
        <v>12763500</v>
      </c>
      <c r="P99" s="257">
        <v>3.6565227648030197E-3</v>
      </c>
    </row>
    <row r="100" spans="1:16" ht="12.75" customHeight="1">
      <c r="A100" s="248">
        <v>90</v>
      </c>
      <c r="B100" s="261" t="s">
        <v>79</v>
      </c>
      <c r="C100" s="253" t="s">
        <v>141</v>
      </c>
      <c r="D100" s="254">
        <v>45351</v>
      </c>
      <c r="E100" s="253">
        <v>16.399999999999999</v>
      </c>
      <c r="F100" s="253">
        <v>16</v>
      </c>
      <c r="G100" s="255">
        <v>15.5</v>
      </c>
      <c r="H100" s="255">
        <v>14.6</v>
      </c>
      <c r="I100" s="255">
        <v>14.1</v>
      </c>
      <c r="J100" s="255">
        <v>16.899999999999999</v>
      </c>
      <c r="K100" s="255">
        <v>17.399999999999999</v>
      </c>
      <c r="L100" s="255">
        <v>18.3</v>
      </c>
      <c r="M100" s="256">
        <v>16.5</v>
      </c>
      <c r="N100" s="256">
        <v>15.1</v>
      </c>
      <c r="O100" s="256">
        <v>2046000000</v>
      </c>
      <c r="P100" s="257">
        <v>8.9951473547165341E-3</v>
      </c>
    </row>
    <row r="101" spans="1:16" ht="12.75" customHeight="1">
      <c r="A101" s="248">
        <v>91</v>
      </c>
      <c r="B101" s="261" t="s">
        <v>68</v>
      </c>
      <c r="C101" s="253" t="s">
        <v>142</v>
      </c>
      <c r="D101" s="254">
        <v>45351</v>
      </c>
      <c r="E101" s="253">
        <v>116.65</v>
      </c>
      <c r="F101" s="253">
        <v>116.01666666666667</v>
      </c>
      <c r="G101" s="255">
        <v>115.13333333333333</v>
      </c>
      <c r="H101" s="255">
        <v>113.61666666666666</v>
      </c>
      <c r="I101" s="255">
        <v>112.73333333333332</v>
      </c>
      <c r="J101" s="255">
        <v>117.53333333333333</v>
      </c>
      <c r="K101" s="255">
        <v>118.41666666666669</v>
      </c>
      <c r="L101" s="255">
        <v>119.93333333333334</v>
      </c>
      <c r="M101" s="256">
        <v>116.9</v>
      </c>
      <c r="N101" s="256">
        <v>114.5</v>
      </c>
      <c r="O101" s="256">
        <v>71880000</v>
      </c>
      <c r="P101" s="257">
        <v>-2.1841192080016329E-2</v>
      </c>
    </row>
    <row r="102" spans="1:16" ht="12.75" customHeight="1">
      <c r="A102" s="248">
        <v>92</v>
      </c>
      <c r="B102" s="261" t="s">
        <v>63</v>
      </c>
      <c r="C102" s="259" t="s">
        <v>143</v>
      </c>
      <c r="D102" s="254">
        <v>45351</v>
      </c>
      <c r="E102" s="253">
        <v>81.349999999999994</v>
      </c>
      <c r="F102" s="253">
        <v>81.083333333333329</v>
      </c>
      <c r="G102" s="255">
        <v>80.466666666666654</v>
      </c>
      <c r="H102" s="255">
        <v>79.583333333333329</v>
      </c>
      <c r="I102" s="255">
        <v>78.966666666666654</v>
      </c>
      <c r="J102" s="255">
        <v>81.966666666666654</v>
      </c>
      <c r="K102" s="255">
        <v>82.583333333333329</v>
      </c>
      <c r="L102" s="255">
        <v>83.466666666666654</v>
      </c>
      <c r="M102" s="256">
        <v>81.7</v>
      </c>
      <c r="N102" s="256">
        <v>80.2</v>
      </c>
      <c r="O102" s="256">
        <v>393405000</v>
      </c>
      <c r="P102" s="257">
        <v>1.3878150610793259E-2</v>
      </c>
    </row>
    <row r="103" spans="1:16" ht="12.75" customHeight="1">
      <c r="A103" s="248">
        <v>93</v>
      </c>
      <c r="B103" s="261" t="s">
        <v>45</v>
      </c>
      <c r="C103" s="253" t="s">
        <v>144</v>
      </c>
      <c r="D103" s="254">
        <v>45351</v>
      </c>
      <c r="E103" s="253">
        <v>145.30000000000001</v>
      </c>
      <c r="F103" s="253">
        <v>144.68333333333337</v>
      </c>
      <c r="G103" s="255">
        <v>143.71666666666673</v>
      </c>
      <c r="H103" s="255">
        <v>142.13333333333335</v>
      </c>
      <c r="I103" s="255">
        <v>141.16666666666671</v>
      </c>
      <c r="J103" s="255">
        <v>146.26666666666674</v>
      </c>
      <c r="K103" s="255">
        <v>147.23333333333338</v>
      </c>
      <c r="L103" s="255">
        <v>148.81666666666675</v>
      </c>
      <c r="M103" s="256">
        <v>145.65</v>
      </c>
      <c r="N103" s="256">
        <v>143.1</v>
      </c>
      <c r="O103" s="256">
        <v>68778750</v>
      </c>
      <c r="P103" s="257">
        <v>-1.4155822943322262E-3</v>
      </c>
    </row>
    <row r="104" spans="1:16" ht="12.75" customHeight="1">
      <c r="A104" s="248">
        <v>94</v>
      </c>
      <c r="B104" s="261" t="s">
        <v>84</v>
      </c>
      <c r="C104" s="260" t="s">
        <v>145</v>
      </c>
      <c r="D104" s="254">
        <v>45351</v>
      </c>
      <c r="E104" s="253">
        <v>442.9</v>
      </c>
      <c r="F104" s="253">
        <v>440.41666666666669</v>
      </c>
      <c r="G104" s="255">
        <v>436.38333333333338</v>
      </c>
      <c r="H104" s="255">
        <v>429.86666666666667</v>
      </c>
      <c r="I104" s="255">
        <v>425.83333333333337</v>
      </c>
      <c r="J104" s="255">
        <v>446.93333333333339</v>
      </c>
      <c r="K104" s="255">
        <v>450.9666666666667</v>
      </c>
      <c r="L104" s="255">
        <v>457.48333333333341</v>
      </c>
      <c r="M104" s="256">
        <v>444.45</v>
      </c>
      <c r="N104" s="256">
        <v>433.9</v>
      </c>
      <c r="O104" s="256">
        <v>14609375</v>
      </c>
      <c r="P104" s="257">
        <v>-8.8619402985074622E-3</v>
      </c>
    </row>
    <row r="105" spans="1:16" ht="12.75" customHeight="1">
      <c r="A105" s="248">
        <v>95</v>
      </c>
      <c r="B105" s="261" t="s">
        <v>117</v>
      </c>
      <c r="C105" s="253" t="s">
        <v>146</v>
      </c>
      <c r="D105" s="254">
        <v>45351</v>
      </c>
      <c r="E105" s="253">
        <v>578.04999999999995</v>
      </c>
      <c r="F105" s="253">
        <v>570.98333333333323</v>
      </c>
      <c r="G105" s="255">
        <v>559.31666666666649</v>
      </c>
      <c r="H105" s="255">
        <v>540.58333333333326</v>
      </c>
      <c r="I105" s="255">
        <v>528.91666666666652</v>
      </c>
      <c r="J105" s="255">
        <v>589.71666666666647</v>
      </c>
      <c r="K105" s="255">
        <v>601.38333333333321</v>
      </c>
      <c r="L105" s="255">
        <v>620.11666666666645</v>
      </c>
      <c r="M105" s="256">
        <v>582.65</v>
      </c>
      <c r="N105" s="256">
        <v>552.25</v>
      </c>
      <c r="O105" s="256">
        <v>16276000</v>
      </c>
      <c r="P105" s="257">
        <v>1.8013510132599449E-2</v>
      </c>
    </row>
    <row r="106" spans="1:16" ht="12.75" customHeight="1">
      <c r="A106" s="248">
        <v>96</v>
      </c>
      <c r="B106" s="261" t="s">
        <v>49</v>
      </c>
      <c r="C106" s="260" t="s">
        <v>147</v>
      </c>
      <c r="D106" s="254">
        <v>45351</v>
      </c>
      <c r="E106" s="253">
        <v>249.2</v>
      </c>
      <c r="F106" s="253">
        <v>246.16666666666666</v>
      </c>
      <c r="G106" s="255">
        <v>241.98333333333332</v>
      </c>
      <c r="H106" s="255">
        <v>234.76666666666665</v>
      </c>
      <c r="I106" s="255">
        <v>230.58333333333331</v>
      </c>
      <c r="J106" s="255">
        <v>253.38333333333333</v>
      </c>
      <c r="K106" s="255">
        <v>257.56666666666666</v>
      </c>
      <c r="L106" s="255">
        <v>264.7833333333333</v>
      </c>
      <c r="M106" s="256">
        <v>250.35</v>
      </c>
      <c r="N106" s="256">
        <v>238.95</v>
      </c>
      <c r="O106" s="256">
        <v>20070900</v>
      </c>
      <c r="P106" s="257">
        <v>-1.3259195893926433E-2</v>
      </c>
    </row>
    <row r="107" spans="1:16" ht="12.75" customHeight="1">
      <c r="A107" s="248">
        <v>97</v>
      </c>
      <c r="B107" s="261" t="s">
        <v>45</v>
      </c>
      <c r="C107" s="258" t="s">
        <v>148</v>
      </c>
      <c r="D107" s="254">
        <v>45351</v>
      </c>
      <c r="E107" s="253">
        <v>2715.95</v>
      </c>
      <c r="F107" s="253">
        <v>2707.9833333333331</v>
      </c>
      <c r="G107" s="255">
        <v>2686.2166666666662</v>
      </c>
      <c r="H107" s="255">
        <v>2656.4833333333331</v>
      </c>
      <c r="I107" s="255">
        <v>2634.7166666666662</v>
      </c>
      <c r="J107" s="255">
        <v>2737.7166666666662</v>
      </c>
      <c r="K107" s="255">
        <v>2759.4833333333336</v>
      </c>
      <c r="L107" s="255">
        <v>2789.2166666666662</v>
      </c>
      <c r="M107" s="256">
        <v>2729.75</v>
      </c>
      <c r="N107" s="256">
        <v>2678.25</v>
      </c>
      <c r="O107" s="256">
        <v>992700</v>
      </c>
      <c r="P107" s="257">
        <v>3.3093974399000935E-2</v>
      </c>
    </row>
    <row r="108" spans="1:16" ht="12.75" customHeight="1">
      <c r="A108" s="248">
        <v>98</v>
      </c>
      <c r="B108" s="261" t="s">
        <v>45</v>
      </c>
      <c r="C108" s="260" t="s">
        <v>149</v>
      </c>
      <c r="D108" s="254">
        <v>45351</v>
      </c>
      <c r="E108" s="253">
        <v>3128.35</v>
      </c>
      <c r="F108" s="253">
        <v>3114.2166666666667</v>
      </c>
      <c r="G108" s="255">
        <v>3094.2333333333336</v>
      </c>
      <c r="H108" s="255">
        <v>3060.1166666666668</v>
      </c>
      <c r="I108" s="255">
        <v>3040.1333333333337</v>
      </c>
      <c r="J108" s="255">
        <v>3148.3333333333335</v>
      </c>
      <c r="K108" s="255">
        <v>3168.3166666666662</v>
      </c>
      <c r="L108" s="255">
        <v>3202.4333333333334</v>
      </c>
      <c r="M108" s="256">
        <v>3134.2</v>
      </c>
      <c r="N108" s="256">
        <v>3080.1</v>
      </c>
      <c r="O108" s="256">
        <v>5853000</v>
      </c>
      <c r="P108" s="257">
        <v>5.3073633225124957E-3</v>
      </c>
    </row>
    <row r="109" spans="1:16" ht="12.75" customHeight="1">
      <c r="A109" s="248">
        <v>99</v>
      </c>
      <c r="B109" s="261" t="s">
        <v>63</v>
      </c>
      <c r="C109" s="253" t="s">
        <v>150</v>
      </c>
      <c r="D109" s="254">
        <v>45351</v>
      </c>
      <c r="E109" s="253">
        <v>1491.75</v>
      </c>
      <c r="F109" s="253">
        <v>1491.7666666666664</v>
      </c>
      <c r="G109" s="255">
        <v>1466.0833333333328</v>
      </c>
      <c r="H109" s="255">
        <v>1440.4166666666663</v>
      </c>
      <c r="I109" s="255">
        <v>1414.7333333333327</v>
      </c>
      <c r="J109" s="255">
        <v>1517.4333333333329</v>
      </c>
      <c r="K109" s="255">
        <v>1543.1166666666663</v>
      </c>
      <c r="L109" s="255">
        <v>1568.7833333333331</v>
      </c>
      <c r="M109" s="256">
        <v>1517.45</v>
      </c>
      <c r="N109" s="256">
        <v>1466.1</v>
      </c>
      <c r="O109" s="256">
        <v>27690500</v>
      </c>
      <c r="P109" s="257">
        <v>4.13681578007183E-2</v>
      </c>
    </row>
    <row r="110" spans="1:16" ht="12.75" customHeight="1">
      <c r="A110" s="248">
        <v>100</v>
      </c>
      <c r="B110" s="261" t="s">
        <v>79</v>
      </c>
      <c r="C110" s="253" t="s">
        <v>151</v>
      </c>
      <c r="D110" s="254">
        <v>45351</v>
      </c>
      <c r="E110" s="253">
        <v>224.95</v>
      </c>
      <c r="F110" s="253">
        <v>222.81666666666669</v>
      </c>
      <c r="G110" s="255">
        <v>219.73333333333338</v>
      </c>
      <c r="H110" s="255">
        <v>214.51666666666668</v>
      </c>
      <c r="I110" s="255">
        <v>211.43333333333337</v>
      </c>
      <c r="J110" s="255">
        <v>228.03333333333339</v>
      </c>
      <c r="K110" s="255">
        <v>231.1166666666667</v>
      </c>
      <c r="L110" s="255">
        <v>236.3333333333334</v>
      </c>
      <c r="M110" s="256">
        <v>225.9</v>
      </c>
      <c r="N110" s="256">
        <v>217.6</v>
      </c>
      <c r="O110" s="256">
        <v>114416800</v>
      </c>
      <c r="P110" s="257">
        <v>-2.4353473269163865E-2</v>
      </c>
    </row>
    <row r="111" spans="1:16" ht="12.75" customHeight="1">
      <c r="A111" s="248">
        <v>101</v>
      </c>
      <c r="B111" s="261" t="s">
        <v>87</v>
      </c>
      <c r="C111" s="253" t="s">
        <v>152</v>
      </c>
      <c r="D111" s="254">
        <v>45351</v>
      </c>
      <c r="E111" s="253">
        <v>1679.85</v>
      </c>
      <c r="F111" s="253">
        <v>1670.6166666666668</v>
      </c>
      <c r="G111" s="255">
        <v>1658.2333333333336</v>
      </c>
      <c r="H111" s="255">
        <v>1636.6166666666668</v>
      </c>
      <c r="I111" s="255">
        <v>1624.2333333333336</v>
      </c>
      <c r="J111" s="255">
        <v>1692.2333333333336</v>
      </c>
      <c r="K111" s="255">
        <v>1704.6166666666668</v>
      </c>
      <c r="L111" s="255">
        <v>1726.2333333333336</v>
      </c>
      <c r="M111" s="256">
        <v>1683</v>
      </c>
      <c r="N111" s="256">
        <v>1649</v>
      </c>
      <c r="O111" s="256">
        <v>24564800</v>
      </c>
      <c r="P111" s="257">
        <v>5.2873676111902307E-3</v>
      </c>
    </row>
    <row r="112" spans="1:16" ht="12.75" customHeight="1">
      <c r="A112" s="248">
        <v>102</v>
      </c>
      <c r="B112" s="261" t="s">
        <v>84</v>
      </c>
      <c r="C112" s="253" t="s">
        <v>154</v>
      </c>
      <c r="D112" s="254">
        <v>45351</v>
      </c>
      <c r="E112" s="253">
        <v>180.3</v>
      </c>
      <c r="F112" s="253">
        <v>179.26666666666665</v>
      </c>
      <c r="G112" s="255">
        <v>176.73333333333329</v>
      </c>
      <c r="H112" s="255">
        <v>173.16666666666663</v>
      </c>
      <c r="I112" s="255">
        <v>170.63333333333327</v>
      </c>
      <c r="J112" s="255">
        <v>182.83333333333331</v>
      </c>
      <c r="K112" s="255">
        <v>185.36666666666667</v>
      </c>
      <c r="L112" s="255">
        <v>188.93333333333334</v>
      </c>
      <c r="M112" s="256">
        <v>181.8</v>
      </c>
      <c r="N112" s="256">
        <v>175.7</v>
      </c>
      <c r="O112" s="256">
        <v>172614000</v>
      </c>
      <c r="P112" s="257">
        <v>1.2872589965100979E-2</v>
      </c>
    </row>
    <row r="113" spans="1:16" ht="12.75" customHeight="1">
      <c r="A113" s="248">
        <v>103</v>
      </c>
      <c r="B113" s="261" t="s">
        <v>43</v>
      </c>
      <c r="C113" s="253" t="s">
        <v>155</v>
      </c>
      <c r="D113" s="254">
        <v>45351</v>
      </c>
      <c r="E113" s="253">
        <v>1232.2</v>
      </c>
      <c r="F113" s="253">
        <v>1228.5</v>
      </c>
      <c r="G113" s="255">
        <v>1220.05</v>
      </c>
      <c r="H113" s="255">
        <v>1207.8999999999999</v>
      </c>
      <c r="I113" s="255">
        <v>1199.4499999999998</v>
      </c>
      <c r="J113" s="255">
        <v>1240.6500000000001</v>
      </c>
      <c r="K113" s="255">
        <v>1249.0999999999999</v>
      </c>
      <c r="L113" s="255">
        <v>1261.2500000000002</v>
      </c>
      <c r="M113" s="256">
        <v>1236.95</v>
      </c>
      <c r="N113" s="256">
        <v>1216.3499999999999</v>
      </c>
      <c r="O113" s="256">
        <v>3660150</v>
      </c>
      <c r="P113" s="257">
        <v>2.4563318777292575E-2</v>
      </c>
    </row>
    <row r="114" spans="1:16" ht="12.75" customHeight="1">
      <c r="A114" s="248">
        <v>104</v>
      </c>
      <c r="B114" s="261" t="s">
        <v>45</v>
      </c>
      <c r="C114" s="260" t="s">
        <v>156</v>
      </c>
      <c r="D114" s="254">
        <v>45351</v>
      </c>
      <c r="E114" s="253">
        <v>938.5</v>
      </c>
      <c r="F114" s="253">
        <v>932.65</v>
      </c>
      <c r="G114" s="255">
        <v>923.3</v>
      </c>
      <c r="H114" s="255">
        <v>908.1</v>
      </c>
      <c r="I114" s="255">
        <v>898.75</v>
      </c>
      <c r="J114" s="255">
        <v>947.84999999999991</v>
      </c>
      <c r="K114" s="255">
        <v>957.2</v>
      </c>
      <c r="L114" s="255">
        <v>972.39999999999986</v>
      </c>
      <c r="M114" s="256">
        <v>942</v>
      </c>
      <c r="N114" s="256">
        <v>917.45</v>
      </c>
      <c r="O114" s="256">
        <v>17719625</v>
      </c>
      <c r="P114" s="257">
        <v>-2.4471313647092829E-2</v>
      </c>
    </row>
    <row r="115" spans="1:16" ht="12.75" customHeight="1">
      <c r="A115" s="248">
        <v>105</v>
      </c>
      <c r="B115" s="261" t="s">
        <v>59</v>
      </c>
      <c r="C115" s="253" t="s">
        <v>157</v>
      </c>
      <c r="D115" s="254">
        <v>45351</v>
      </c>
      <c r="E115" s="253">
        <v>414.45</v>
      </c>
      <c r="F115" s="253">
        <v>411.15000000000003</v>
      </c>
      <c r="G115" s="255">
        <v>407.30000000000007</v>
      </c>
      <c r="H115" s="255">
        <v>400.15000000000003</v>
      </c>
      <c r="I115" s="255">
        <v>396.30000000000007</v>
      </c>
      <c r="J115" s="255">
        <v>418.30000000000007</v>
      </c>
      <c r="K115" s="255">
        <v>422.15000000000009</v>
      </c>
      <c r="L115" s="255">
        <v>429.30000000000007</v>
      </c>
      <c r="M115" s="256">
        <v>415</v>
      </c>
      <c r="N115" s="256">
        <v>404</v>
      </c>
      <c r="O115" s="256">
        <v>123316800</v>
      </c>
      <c r="P115" s="257">
        <v>-3.7099276111685624E-3</v>
      </c>
    </row>
    <row r="116" spans="1:16" ht="12.75" customHeight="1">
      <c r="A116" s="248">
        <v>106</v>
      </c>
      <c r="B116" s="261" t="s">
        <v>132</v>
      </c>
      <c r="C116" s="253" t="s">
        <v>158</v>
      </c>
      <c r="D116" s="254">
        <v>45351</v>
      </c>
      <c r="E116" s="253">
        <v>784.4</v>
      </c>
      <c r="F116" s="253">
        <v>781.86666666666667</v>
      </c>
      <c r="G116" s="255">
        <v>776.33333333333337</v>
      </c>
      <c r="H116" s="255">
        <v>768.26666666666665</v>
      </c>
      <c r="I116" s="255">
        <v>762.73333333333335</v>
      </c>
      <c r="J116" s="255">
        <v>789.93333333333339</v>
      </c>
      <c r="K116" s="255">
        <v>795.4666666666667</v>
      </c>
      <c r="L116" s="255">
        <v>803.53333333333342</v>
      </c>
      <c r="M116" s="256">
        <v>787.4</v>
      </c>
      <c r="N116" s="256">
        <v>773.8</v>
      </c>
      <c r="O116" s="256">
        <v>25915000</v>
      </c>
      <c r="P116" s="257">
        <v>-2.4284638554216868E-2</v>
      </c>
    </row>
    <row r="117" spans="1:16" ht="12.75" customHeight="1">
      <c r="A117" s="248">
        <v>107</v>
      </c>
      <c r="B117" s="261" t="s">
        <v>49</v>
      </c>
      <c r="C117" s="253" t="s">
        <v>159</v>
      </c>
      <c r="D117" s="254">
        <v>45351</v>
      </c>
      <c r="E117" s="253">
        <v>4278.05</v>
      </c>
      <c r="F117" s="253">
        <v>4264.3499999999995</v>
      </c>
      <c r="G117" s="255">
        <v>4228.6999999999989</v>
      </c>
      <c r="H117" s="255">
        <v>4179.3499999999995</v>
      </c>
      <c r="I117" s="255">
        <v>4143.6999999999989</v>
      </c>
      <c r="J117" s="255">
        <v>4313.6999999999989</v>
      </c>
      <c r="K117" s="255">
        <v>4349.3499999999985</v>
      </c>
      <c r="L117" s="255">
        <v>4398.6999999999989</v>
      </c>
      <c r="M117" s="256">
        <v>4300</v>
      </c>
      <c r="N117" s="256">
        <v>4215</v>
      </c>
      <c r="O117" s="256">
        <v>772750</v>
      </c>
      <c r="P117" s="257">
        <v>3.1364698031364699E-2</v>
      </c>
    </row>
    <row r="118" spans="1:16" ht="12.75" customHeight="1">
      <c r="A118" s="248">
        <v>108</v>
      </c>
      <c r="B118" s="261" t="s">
        <v>132</v>
      </c>
      <c r="C118" s="258" t="s">
        <v>160</v>
      </c>
      <c r="D118" s="254">
        <v>45351</v>
      </c>
      <c r="E118" s="253">
        <v>828.6</v>
      </c>
      <c r="F118" s="253">
        <v>828.36666666666667</v>
      </c>
      <c r="G118" s="255">
        <v>822.08333333333337</v>
      </c>
      <c r="H118" s="255">
        <v>815.56666666666672</v>
      </c>
      <c r="I118" s="255">
        <v>809.28333333333342</v>
      </c>
      <c r="J118" s="255">
        <v>834.88333333333333</v>
      </c>
      <c r="K118" s="255">
        <v>841.16666666666663</v>
      </c>
      <c r="L118" s="255">
        <v>847.68333333333328</v>
      </c>
      <c r="M118" s="256">
        <v>834.65</v>
      </c>
      <c r="N118" s="256">
        <v>821.85</v>
      </c>
      <c r="O118" s="256">
        <v>16964100</v>
      </c>
      <c r="P118" s="257">
        <v>3.2157378126411763E-2</v>
      </c>
    </row>
    <row r="119" spans="1:16" ht="12.75" customHeight="1">
      <c r="A119" s="248">
        <v>109</v>
      </c>
      <c r="B119" s="261" t="s">
        <v>45</v>
      </c>
      <c r="C119" s="253" t="s">
        <v>161</v>
      </c>
      <c r="D119" s="254">
        <v>45351</v>
      </c>
      <c r="E119" s="253">
        <v>492.35</v>
      </c>
      <c r="F119" s="253">
        <v>491.93333333333334</v>
      </c>
      <c r="G119" s="255">
        <v>485.7166666666667</v>
      </c>
      <c r="H119" s="255">
        <v>479.08333333333337</v>
      </c>
      <c r="I119" s="255">
        <v>472.86666666666673</v>
      </c>
      <c r="J119" s="255">
        <v>498.56666666666666</v>
      </c>
      <c r="K119" s="255">
        <v>504.78333333333325</v>
      </c>
      <c r="L119" s="255">
        <v>511.41666666666663</v>
      </c>
      <c r="M119" s="256">
        <v>498.15</v>
      </c>
      <c r="N119" s="256">
        <v>485.3</v>
      </c>
      <c r="O119" s="256">
        <v>20692500</v>
      </c>
      <c r="P119" s="257">
        <v>9.4986109273713454E-2</v>
      </c>
    </row>
    <row r="120" spans="1:16" ht="12.75" customHeight="1">
      <c r="A120" s="248">
        <v>110</v>
      </c>
      <c r="B120" s="261" t="s">
        <v>63</v>
      </c>
      <c r="C120" s="253" t="s">
        <v>162</v>
      </c>
      <c r="D120" s="254">
        <v>45351</v>
      </c>
      <c r="E120" s="253">
        <v>1726.6</v>
      </c>
      <c r="F120" s="253">
        <v>1730.7333333333333</v>
      </c>
      <c r="G120" s="255">
        <v>1712.9666666666667</v>
      </c>
      <c r="H120" s="255">
        <v>1699.3333333333333</v>
      </c>
      <c r="I120" s="255">
        <v>1681.5666666666666</v>
      </c>
      <c r="J120" s="255">
        <v>1744.3666666666668</v>
      </c>
      <c r="K120" s="255">
        <v>1762.1333333333337</v>
      </c>
      <c r="L120" s="255">
        <v>1775.7666666666669</v>
      </c>
      <c r="M120" s="256">
        <v>1748.5</v>
      </c>
      <c r="N120" s="256">
        <v>1717.1</v>
      </c>
      <c r="O120" s="256">
        <v>35774400</v>
      </c>
      <c r="P120" s="257">
        <v>6.4106225014277554E-2</v>
      </c>
    </row>
    <row r="121" spans="1:16" ht="12.75" customHeight="1">
      <c r="A121" s="248">
        <v>111</v>
      </c>
      <c r="B121" s="261" t="s">
        <v>68</v>
      </c>
      <c r="C121" s="253" t="s">
        <v>163</v>
      </c>
      <c r="D121" s="254">
        <v>45351</v>
      </c>
      <c r="E121" s="253">
        <v>172.2</v>
      </c>
      <c r="F121" s="253">
        <v>171.20000000000002</v>
      </c>
      <c r="G121" s="255">
        <v>169.85000000000002</v>
      </c>
      <c r="H121" s="255">
        <v>167.5</v>
      </c>
      <c r="I121" s="255">
        <v>166.15</v>
      </c>
      <c r="J121" s="255">
        <v>173.55000000000004</v>
      </c>
      <c r="K121" s="255">
        <v>174.9</v>
      </c>
      <c r="L121" s="255">
        <v>177.25000000000006</v>
      </c>
      <c r="M121" s="256">
        <v>172.55</v>
      </c>
      <c r="N121" s="256">
        <v>168.85</v>
      </c>
      <c r="O121" s="256">
        <v>39332530</v>
      </c>
      <c r="P121" s="257">
        <v>1.1474469305794608E-2</v>
      </c>
    </row>
    <row r="122" spans="1:16" ht="12.75" customHeight="1">
      <c r="A122" s="248">
        <v>112</v>
      </c>
      <c r="B122" s="261" t="s">
        <v>45</v>
      </c>
      <c r="C122" s="253" t="s">
        <v>164</v>
      </c>
      <c r="D122" s="254">
        <v>45351</v>
      </c>
      <c r="E122" s="253">
        <v>2451.5</v>
      </c>
      <c r="F122" s="253">
        <v>2441.9333333333334</v>
      </c>
      <c r="G122" s="255">
        <v>2423.8666666666668</v>
      </c>
      <c r="H122" s="255">
        <v>2396.2333333333336</v>
      </c>
      <c r="I122" s="255">
        <v>2378.166666666667</v>
      </c>
      <c r="J122" s="255">
        <v>2469.5666666666666</v>
      </c>
      <c r="K122" s="255">
        <v>2487.6333333333332</v>
      </c>
      <c r="L122" s="255">
        <v>2515.2666666666664</v>
      </c>
      <c r="M122" s="256">
        <v>2460</v>
      </c>
      <c r="N122" s="256">
        <v>2414.3000000000002</v>
      </c>
      <c r="O122" s="256">
        <v>1309200</v>
      </c>
      <c r="P122" s="257">
        <v>-2.9700708247658212E-3</v>
      </c>
    </row>
    <row r="123" spans="1:16" ht="12.75" customHeight="1">
      <c r="A123" s="248">
        <v>113</v>
      </c>
      <c r="B123" s="261" t="s">
        <v>43</v>
      </c>
      <c r="C123" s="253" t="s">
        <v>165</v>
      </c>
      <c r="D123" s="254">
        <v>45351</v>
      </c>
      <c r="E123" s="253">
        <v>400.95</v>
      </c>
      <c r="F123" s="253">
        <v>398.61666666666662</v>
      </c>
      <c r="G123" s="255">
        <v>395.23333333333323</v>
      </c>
      <c r="H123" s="255">
        <v>389.51666666666659</v>
      </c>
      <c r="I123" s="255">
        <v>386.13333333333321</v>
      </c>
      <c r="J123" s="255">
        <v>404.33333333333326</v>
      </c>
      <c r="K123" s="255">
        <v>407.71666666666658</v>
      </c>
      <c r="L123" s="255">
        <v>413.43333333333328</v>
      </c>
      <c r="M123" s="256">
        <v>402</v>
      </c>
      <c r="N123" s="256">
        <v>392.9</v>
      </c>
      <c r="O123" s="256">
        <v>15209900</v>
      </c>
      <c r="P123" s="257">
        <v>1.8092853891670459E-2</v>
      </c>
    </row>
    <row r="124" spans="1:16" ht="12.75" customHeight="1">
      <c r="A124" s="248">
        <v>114</v>
      </c>
      <c r="B124" s="261" t="s">
        <v>68</v>
      </c>
      <c r="C124" s="258" t="s">
        <v>166</v>
      </c>
      <c r="D124" s="254">
        <v>45351</v>
      </c>
      <c r="E124" s="253">
        <v>643.85</v>
      </c>
      <c r="F124" s="253">
        <v>641.94999999999993</v>
      </c>
      <c r="G124" s="255">
        <v>638.89999999999986</v>
      </c>
      <c r="H124" s="255">
        <v>633.94999999999993</v>
      </c>
      <c r="I124" s="255">
        <v>630.89999999999986</v>
      </c>
      <c r="J124" s="255">
        <v>646.89999999999986</v>
      </c>
      <c r="K124" s="255">
        <v>649.94999999999982</v>
      </c>
      <c r="L124" s="255">
        <v>654.89999999999986</v>
      </c>
      <c r="M124" s="256">
        <v>645</v>
      </c>
      <c r="N124" s="256">
        <v>637</v>
      </c>
      <c r="O124" s="256">
        <v>15116000</v>
      </c>
      <c r="P124" s="257">
        <v>2.0799567801188548E-2</v>
      </c>
    </row>
    <row r="125" spans="1:16" ht="12.75" customHeight="1">
      <c r="A125" s="248">
        <v>115</v>
      </c>
      <c r="B125" s="261" t="s">
        <v>41</v>
      </c>
      <c r="C125" s="253" t="s">
        <v>167</v>
      </c>
      <c r="D125" s="254">
        <v>45351</v>
      </c>
      <c r="E125" s="253">
        <v>3364.15</v>
      </c>
      <c r="F125" s="253">
        <v>3340.0333333333333</v>
      </c>
      <c r="G125" s="255">
        <v>3309.1166666666668</v>
      </c>
      <c r="H125" s="255">
        <v>3254.0833333333335</v>
      </c>
      <c r="I125" s="255">
        <v>3223.166666666667</v>
      </c>
      <c r="J125" s="255">
        <v>3395.0666666666666</v>
      </c>
      <c r="K125" s="255">
        <v>3425.9833333333336</v>
      </c>
      <c r="L125" s="255">
        <v>3481.0166666666664</v>
      </c>
      <c r="M125" s="256">
        <v>3370.95</v>
      </c>
      <c r="N125" s="256">
        <v>3285</v>
      </c>
      <c r="O125" s="256">
        <v>16150500</v>
      </c>
      <c r="P125" s="257">
        <v>-8.1664470387349426E-4</v>
      </c>
    </row>
    <row r="126" spans="1:16" ht="12.75" customHeight="1">
      <c r="A126" s="248">
        <v>116</v>
      </c>
      <c r="B126" s="261" t="s">
        <v>87</v>
      </c>
      <c r="C126" s="253" t="s">
        <v>168</v>
      </c>
      <c r="D126" s="254">
        <v>45351</v>
      </c>
      <c r="E126" s="253">
        <v>5490.55</v>
      </c>
      <c r="F126" s="253">
        <v>5472.583333333333</v>
      </c>
      <c r="G126" s="255">
        <v>5436.9666666666662</v>
      </c>
      <c r="H126" s="255">
        <v>5383.3833333333332</v>
      </c>
      <c r="I126" s="255">
        <v>5347.7666666666664</v>
      </c>
      <c r="J126" s="255">
        <v>5526.1666666666661</v>
      </c>
      <c r="K126" s="255">
        <v>5561.7833333333328</v>
      </c>
      <c r="L126" s="255">
        <v>5615.3666666666659</v>
      </c>
      <c r="M126" s="256">
        <v>5508.2</v>
      </c>
      <c r="N126" s="256">
        <v>5419</v>
      </c>
      <c r="O126" s="256">
        <v>2443650</v>
      </c>
      <c r="P126" s="257">
        <v>6.4249088774942856E-3</v>
      </c>
    </row>
    <row r="127" spans="1:16" ht="12.75" customHeight="1">
      <c r="A127" s="248">
        <v>117</v>
      </c>
      <c r="B127" s="261" t="s">
        <v>87</v>
      </c>
      <c r="C127" s="253" t="s">
        <v>169</v>
      </c>
      <c r="D127" s="254">
        <v>45351</v>
      </c>
      <c r="E127" s="253">
        <v>5371.8</v>
      </c>
      <c r="F127" s="253">
        <v>5336.2666666666664</v>
      </c>
      <c r="G127" s="255">
        <v>5277.5333333333328</v>
      </c>
      <c r="H127" s="255">
        <v>5183.2666666666664</v>
      </c>
      <c r="I127" s="255">
        <v>5124.5333333333328</v>
      </c>
      <c r="J127" s="255">
        <v>5430.5333333333328</v>
      </c>
      <c r="K127" s="255">
        <v>5489.2666666666664</v>
      </c>
      <c r="L127" s="255">
        <v>5583.5333333333328</v>
      </c>
      <c r="M127" s="256">
        <v>5395</v>
      </c>
      <c r="N127" s="256">
        <v>5242</v>
      </c>
      <c r="O127" s="256">
        <v>828200</v>
      </c>
      <c r="P127" s="257">
        <v>1.4950980392156863E-2</v>
      </c>
    </row>
    <row r="128" spans="1:16" ht="12.75" customHeight="1">
      <c r="A128" s="248">
        <v>118</v>
      </c>
      <c r="B128" s="261" t="s">
        <v>43</v>
      </c>
      <c r="C128" s="253" t="s">
        <v>170</v>
      </c>
      <c r="D128" s="254">
        <v>45351</v>
      </c>
      <c r="E128" s="253">
        <v>1597.65</v>
      </c>
      <c r="F128" s="253">
        <v>1594.25</v>
      </c>
      <c r="G128" s="255">
        <v>1583.95</v>
      </c>
      <c r="H128" s="255">
        <v>1570.25</v>
      </c>
      <c r="I128" s="255">
        <v>1559.95</v>
      </c>
      <c r="J128" s="255">
        <v>1607.95</v>
      </c>
      <c r="K128" s="255">
        <v>1618.2500000000002</v>
      </c>
      <c r="L128" s="255">
        <v>1631.95</v>
      </c>
      <c r="M128" s="256">
        <v>1604.55</v>
      </c>
      <c r="N128" s="256">
        <v>1580.55</v>
      </c>
      <c r="O128" s="256">
        <v>8161700</v>
      </c>
      <c r="P128" s="257">
        <v>1.3724662162162162E-2</v>
      </c>
    </row>
    <row r="129" spans="1:16" ht="12.75" customHeight="1">
      <c r="A129" s="248">
        <v>119</v>
      </c>
      <c r="B129" s="261" t="s">
        <v>56</v>
      </c>
      <c r="C129" s="253" t="s">
        <v>171</v>
      </c>
      <c r="D129" s="254">
        <v>45351</v>
      </c>
      <c r="E129" s="253">
        <v>1907</v>
      </c>
      <c r="F129" s="253">
        <v>1889.7166666666665</v>
      </c>
      <c r="G129" s="255">
        <v>1867.383333333333</v>
      </c>
      <c r="H129" s="255">
        <v>1827.7666666666664</v>
      </c>
      <c r="I129" s="255">
        <v>1805.4333333333329</v>
      </c>
      <c r="J129" s="255">
        <v>1929.333333333333</v>
      </c>
      <c r="K129" s="255">
        <v>1951.6666666666665</v>
      </c>
      <c r="L129" s="255">
        <v>1991.2833333333331</v>
      </c>
      <c r="M129" s="256">
        <v>1912.05</v>
      </c>
      <c r="N129" s="256">
        <v>1850.1</v>
      </c>
      <c r="O129" s="256">
        <v>12568150</v>
      </c>
      <c r="P129" s="257">
        <v>5.916880512049081E-2</v>
      </c>
    </row>
    <row r="130" spans="1:16" ht="12.75" customHeight="1">
      <c r="A130" s="248">
        <v>120</v>
      </c>
      <c r="B130" s="261" t="s">
        <v>68</v>
      </c>
      <c r="C130" s="253" t="s">
        <v>172</v>
      </c>
      <c r="D130" s="254">
        <v>45351</v>
      </c>
      <c r="E130" s="253">
        <v>291.39999999999998</v>
      </c>
      <c r="F130" s="253">
        <v>289.51666666666665</v>
      </c>
      <c r="G130" s="255">
        <v>287.0333333333333</v>
      </c>
      <c r="H130" s="255">
        <v>282.66666666666663</v>
      </c>
      <c r="I130" s="255">
        <v>280.18333333333328</v>
      </c>
      <c r="J130" s="255">
        <v>293.88333333333333</v>
      </c>
      <c r="K130" s="255">
        <v>296.36666666666667</v>
      </c>
      <c r="L130" s="255">
        <v>300.73333333333335</v>
      </c>
      <c r="M130" s="256">
        <v>292</v>
      </c>
      <c r="N130" s="256">
        <v>285.14999999999998</v>
      </c>
      <c r="O130" s="256">
        <v>31890000</v>
      </c>
      <c r="P130" s="257">
        <v>4.4751670816406762E-2</v>
      </c>
    </row>
    <row r="131" spans="1:16" ht="12.75" customHeight="1">
      <c r="A131" s="248">
        <v>121</v>
      </c>
      <c r="B131" s="261" t="s">
        <v>68</v>
      </c>
      <c r="C131" s="253" t="s">
        <v>173</v>
      </c>
      <c r="D131" s="254">
        <v>45351</v>
      </c>
      <c r="E131" s="253">
        <v>182.55</v>
      </c>
      <c r="F131" s="253">
        <v>181.25</v>
      </c>
      <c r="G131" s="255">
        <v>179.3</v>
      </c>
      <c r="H131" s="255">
        <v>176.05</v>
      </c>
      <c r="I131" s="255">
        <v>174.10000000000002</v>
      </c>
      <c r="J131" s="255">
        <v>184.5</v>
      </c>
      <c r="K131" s="255">
        <v>186.45</v>
      </c>
      <c r="L131" s="255">
        <v>189.7</v>
      </c>
      <c r="M131" s="256">
        <v>183.2</v>
      </c>
      <c r="N131" s="256">
        <v>178</v>
      </c>
      <c r="O131" s="256">
        <v>60342000</v>
      </c>
      <c r="P131" s="257">
        <v>1.4731106850973666E-2</v>
      </c>
    </row>
    <row r="132" spans="1:16" ht="12.75" customHeight="1">
      <c r="A132" s="248">
        <v>122</v>
      </c>
      <c r="B132" s="261" t="s">
        <v>59</v>
      </c>
      <c r="C132" s="253" t="s">
        <v>174</v>
      </c>
      <c r="D132" s="254">
        <v>45351</v>
      </c>
      <c r="E132" s="253">
        <v>539.70000000000005</v>
      </c>
      <c r="F132" s="253">
        <v>540.95000000000005</v>
      </c>
      <c r="G132" s="255">
        <v>536.70000000000005</v>
      </c>
      <c r="H132" s="255">
        <v>533.70000000000005</v>
      </c>
      <c r="I132" s="255">
        <v>529.45000000000005</v>
      </c>
      <c r="J132" s="255">
        <v>543.95000000000005</v>
      </c>
      <c r="K132" s="255">
        <v>548.20000000000005</v>
      </c>
      <c r="L132" s="255">
        <v>551.20000000000005</v>
      </c>
      <c r="M132" s="256">
        <v>545.20000000000005</v>
      </c>
      <c r="N132" s="256">
        <v>537.95000000000005</v>
      </c>
      <c r="O132" s="256">
        <v>10392000</v>
      </c>
      <c r="P132" s="257">
        <v>8.6186815746564175E-3</v>
      </c>
    </row>
    <row r="133" spans="1:16" ht="12.75" customHeight="1">
      <c r="A133" s="248">
        <v>123</v>
      </c>
      <c r="B133" s="261" t="s">
        <v>56</v>
      </c>
      <c r="C133" s="253" t="s">
        <v>175</v>
      </c>
      <c r="D133" s="254">
        <v>45351</v>
      </c>
      <c r="E133" s="253">
        <v>11635.35</v>
      </c>
      <c r="F133" s="253">
        <v>11569.783333333335</v>
      </c>
      <c r="G133" s="255">
        <v>11453.76666666667</v>
      </c>
      <c r="H133" s="255">
        <v>11272.183333333336</v>
      </c>
      <c r="I133" s="255">
        <v>11156.166666666672</v>
      </c>
      <c r="J133" s="255">
        <v>11751.366666666669</v>
      </c>
      <c r="K133" s="255">
        <v>11867.383333333335</v>
      </c>
      <c r="L133" s="255">
        <v>12048.966666666667</v>
      </c>
      <c r="M133" s="256">
        <v>11685.8</v>
      </c>
      <c r="N133" s="256">
        <v>11388.2</v>
      </c>
      <c r="O133" s="256">
        <v>2523850</v>
      </c>
      <c r="P133" s="257">
        <v>7.7486285140990888E-2</v>
      </c>
    </row>
    <row r="134" spans="1:16" ht="12.75" customHeight="1">
      <c r="A134" s="248">
        <v>124</v>
      </c>
      <c r="B134" s="261" t="s">
        <v>59</v>
      </c>
      <c r="C134" s="253" t="s">
        <v>176</v>
      </c>
      <c r="D134" s="254">
        <v>45351</v>
      </c>
      <c r="E134" s="253">
        <v>1159.5</v>
      </c>
      <c r="F134" s="253">
        <v>1152.6333333333334</v>
      </c>
      <c r="G134" s="255">
        <v>1141.8666666666668</v>
      </c>
      <c r="H134" s="255">
        <v>1124.2333333333333</v>
      </c>
      <c r="I134" s="255">
        <v>1113.4666666666667</v>
      </c>
      <c r="J134" s="255">
        <v>1170.2666666666669</v>
      </c>
      <c r="K134" s="255">
        <v>1181.0333333333338</v>
      </c>
      <c r="L134" s="255">
        <v>1198.666666666667</v>
      </c>
      <c r="M134" s="256">
        <v>1163.4000000000001</v>
      </c>
      <c r="N134" s="256">
        <v>1135</v>
      </c>
      <c r="O134" s="256">
        <v>7032200</v>
      </c>
      <c r="P134" s="257">
        <v>3.6966729943051255E-3</v>
      </c>
    </row>
    <row r="135" spans="1:16" ht="12.75" customHeight="1">
      <c r="A135" s="248">
        <v>125</v>
      </c>
      <c r="B135" s="261" t="s">
        <v>45</v>
      </c>
      <c r="C135" s="253" t="s">
        <v>177</v>
      </c>
      <c r="D135" s="254">
        <v>45351</v>
      </c>
      <c r="E135" s="253">
        <v>3680</v>
      </c>
      <c r="F135" s="253">
        <v>3660.65</v>
      </c>
      <c r="G135" s="255">
        <v>3635.3</v>
      </c>
      <c r="H135" s="255">
        <v>3590.6</v>
      </c>
      <c r="I135" s="255">
        <v>3565.25</v>
      </c>
      <c r="J135" s="255">
        <v>3705.3500000000004</v>
      </c>
      <c r="K135" s="255">
        <v>3730.7</v>
      </c>
      <c r="L135" s="255">
        <v>3775.4000000000005</v>
      </c>
      <c r="M135" s="256">
        <v>3686</v>
      </c>
      <c r="N135" s="256">
        <v>3615.95</v>
      </c>
      <c r="O135" s="256">
        <v>2483200</v>
      </c>
      <c r="P135" s="257">
        <v>-1.0361868324565598E-2</v>
      </c>
    </row>
    <row r="136" spans="1:16" ht="12.75" customHeight="1">
      <c r="A136" s="248">
        <v>126</v>
      </c>
      <c r="B136" s="261" t="s">
        <v>43</v>
      </c>
      <c r="C136" s="260" t="s">
        <v>178</v>
      </c>
      <c r="D136" s="254">
        <v>45351</v>
      </c>
      <c r="E136" s="253">
        <v>1755.25</v>
      </c>
      <c r="F136" s="253">
        <v>1748.1833333333334</v>
      </c>
      <c r="G136" s="255">
        <v>1725.3166666666668</v>
      </c>
      <c r="H136" s="255">
        <v>1695.3833333333334</v>
      </c>
      <c r="I136" s="255">
        <v>1672.5166666666669</v>
      </c>
      <c r="J136" s="255">
        <v>1778.1166666666668</v>
      </c>
      <c r="K136" s="255">
        <v>1800.9833333333336</v>
      </c>
      <c r="L136" s="255">
        <v>1830.9166666666667</v>
      </c>
      <c r="M136" s="256">
        <v>1771.05</v>
      </c>
      <c r="N136" s="256">
        <v>1718.25</v>
      </c>
      <c r="O136" s="256">
        <v>1266400</v>
      </c>
      <c r="P136" s="257">
        <v>4.2132982225148122E-2</v>
      </c>
    </row>
    <row r="137" spans="1:16" ht="12.75" customHeight="1">
      <c r="A137" s="248">
        <v>127</v>
      </c>
      <c r="B137" s="261" t="s">
        <v>68</v>
      </c>
      <c r="C137" s="260" t="s">
        <v>179</v>
      </c>
      <c r="D137" s="254">
        <v>45351</v>
      </c>
      <c r="E137" s="253">
        <v>952.75</v>
      </c>
      <c r="F137" s="253">
        <v>951.7166666666667</v>
      </c>
      <c r="G137" s="255">
        <v>943.63333333333344</v>
      </c>
      <c r="H137" s="255">
        <v>934.51666666666677</v>
      </c>
      <c r="I137" s="255">
        <v>926.43333333333351</v>
      </c>
      <c r="J137" s="255">
        <v>960.83333333333337</v>
      </c>
      <c r="K137" s="255">
        <v>968.91666666666663</v>
      </c>
      <c r="L137" s="255">
        <v>978.0333333333333</v>
      </c>
      <c r="M137" s="256">
        <v>959.8</v>
      </c>
      <c r="N137" s="256">
        <v>942.6</v>
      </c>
      <c r="O137" s="256">
        <v>9728800</v>
      </c>
      <c r="P137" s="257">
        <v>1.6976082957016223E-2</v>
      </c>
    </row>
    <row r="138" spans="1:16" ht="12.75" customHeight="1">
      <c r="A138" s="248">
        <v>128</v>
      </c>
      <c r="B138" s="261" t="s">
        <v>84</v>
      </c>
      <c r="C138" s="253" t="s">
        <v>180</v>
      </c>
      <c r="D138" s="254">
        <v>45351</v>
      </c>
      <c r="E138" s="253">
        <v>1534</v>
      </c>
      <c r="F138" s="253">
        <v>1522.0166666666667</v>
      </c>
      <c r="G138" s="255">
        <v>1506.9833333333333</v>
      </c>
      <c r="H138" s="255">
        <v>1479.9666666666667</v>
      </c>
      <c r="I138" s="255">
        <v>1464.9333333333334</v>
      </c>
      <c r="J138" s="255">
        <v>1549.0333333333333</v>
      </c>
      <c r="K138" s="255">
        <v>1564.0666666666666</v>
      </c>
      <c r="L138" s="255">
        <v>1591.0833333333333</v>
      </c>
      <c r="M138" s="256">
        <v>1537.05</v>
      </c>
      <c r="N138" s="256">
        <v>1495</v>
      </c>
      <c r="O138" s="256">
        <v>2365600</v>
      </c>
      <c r="P138" s="257">
        <v>3.7179936864258155E-2</v>
      </c>
    </row>
    <row r="139" spans="1:16" ht="12.75" customHeight="1">
      <c r="A139" s="248">
        <v>129</v>
      </c>
      <c r="B139" s="261" t="s">
        <v>56</v>
      </c>
      <c r="C139" s="253" t="s">
        <v>181</v>
      </c>
      <c r="D139" s="254">
        <v>45351</v>
      </c>
      <c r="E139" s="253">
        <v>113.95</v>
      </c>
      <c r="F139" s="253">
        <v>113.03333333333335</v>
      </c>
      <c r="G139" s="255">
        <v>111.76666666666669</v>
      </c>
      <c r="H139" s="255">
        <v>109.58333333333334</v>
      </c>
      <c r="I139" s="255">
        <v>108.31666666666669</v>
      </c>
      <c r="J139" s="255">
        <v>115.2166666666667</v>
      </c>
      <c r="K139" s="255">
        <v>116.48333333333335</v>
      </c>
      <c r="L139" s="255">
        <v>118.6666666666667</v>
      </c>
      <c r="M139" s="256">
        <v>114.3</v>
      </c>
      <c r="N139" s="256">
        <v>110.85</v>
      </c>
      <c r="O139" s="256">
        <v>108637100</v>
      </c>
      <c r="P139" s="257">
        <v>-2.4773453289001889E-3</v>
      </c>
    </row>
    <row r="140" spans="1:16" ht="12.75" customHeight="1">
      <c r="A140" s="248">
        <v>130</v>
      </c>
      <c r="B140" s="261" t="s">
        <v>87</v>
      </c>
      <c r="C140" s="258" t="s">
        <v>182</v>
      </c>
      <c r="D140" s="254">
        <v>45351</v>
      </c>
      <c r="E140" s="253">
        <v>2707.65</v>
      </c>
      <c r="F140" s="253">
        <v>2697.1833333333334</v>
      </c>
      <c r="G140" s="255">
        <v>2670.5166666666669</v>
      </c>
      <c r="H140" s="255">
        <v>2633.3833333333337</v>
      </c>
      <c r="I140" s="255">
        <v>2606.7166666666672</v>
      </c>
      <c r="J140" s="255">
        <v>2734.3166666666666</v>
      </c>
      <c r="K140" s="255">
        <v>2760.9833333333327</v>
      </c>
      <c r="L140" s="255">
        <v>2798.1166666666663</v>
      </c>
      <c r="M140" s="256">
        <v>2723.85</v>
      </c>
      <c r="N140" s="256">
        <v>2660.05</v>
      </c>
      <c r="O140" s="256">
        <v>3854950</v>
      </c>
      <c r="P140" s="257">
        <v>3.8832073514154436E-2</v>
      </c>
    </row>
    <row r="141" spans="1:16" ht="12.75" customHeight="1">
      <c r="A141" s="248">
        <v>131</v>
      </c>
      <c r="B141" s="261" t="s">
        <v>56</v>
      </c>
      <c r="C141" s="253" t="s">
        <v>183</v>
      </c>
      <c r="D141" s="254">
        <v>45351</v>
      </c>
      <c r="E141" s="253">
        <v>150489.25</v>
      </c>
      <c r="F141" s="253">
        <v>150101.43333333332</v>
      </c>
      <c r="G141" s="255">
        <v>149211.86666666664</v>
      </c>
      <c r="H141" s="255">
        <v>147934.48333333331</v>
      </c>
      <c r="I141" s="255">
        <v>147044.91666666663</v>
      </c>
      <c r="J141" s="255">
        <v>151378.81666666665</v>
      </c>
      <c r="K141" s="255">
        <v>152268.38333333336</v>
      </c>
      <c r="L141" s="255">
        <v>153545.76666666666</v>
      </c>
      <c r="M141" s="256">
        <v>150991</v>
      </c>
      <c r="N141" s="256">
        <v>148824.04999999999</v>
      </c>
      <c r="O141" s="256">
        <v>42495</v>
      </c>
      <c r="P141" s="257">
        <v>1.9798416126709864E-2</v>
      </c>
    </row>
    <row r="142" spans="1:16" ht="12.75" customHeight="1">
      <c r="A142" s="248">
        <v>132</v>
      </c>
      <c r="B142" s="261" t="s">
        <v>68</v>
      </c>
      <c r="C142" s="253" t="s">
        <v>184</v>
      </c>
      <c r="D142" s="254">
        <v>45351</v>
      </c>
      <c r="E142" s="253">
        <v>1338.25</v>
      </c>
      <c r="F142" s="253">
        <v>1331.5</v>
      </c>
      <c r="G142" s="255">
        <v>1322.35</v>
      </c>
      <c r="H142" s="255">
        <v>1306.4499999999998</v>
      </c>
      <c r="I142" s="255">
        <v>1297.2999999999997</v>
      </c>
      <c r="J142" s="255">
        <v>1347.4</v>
      </c>
      <c r="K142" s="255">
        <v>1356.5500000000002</v>
      </c>
      <c r="L142" s="255">
        <v>1372.4500000000003</v>
      </c>
      <c r="M142" s="256">
        <v>1340.65</v>
      </c>
      <c r="N142" s="256">
        <v>1315.6</v>
      </c>
      <c r="O142" s="256">
        <v>6536200</v>
      </c>
      <c r="P142" s="257">
        <v>1.720448514936232E-2</v>
      </c>
    </row>
    <row r="143" spans="1:16" ht="12.75" customHeight="1">
      <c r="A143" s="248">
        <v>133</v>
      </c>
      <c r="B143" s="261" t="s">
        <v>132</v>
      </c>
      <c r="C143" s="253" t="s">
        <v>185</v>
      </c>
      <c r="D143" s="254">
        <v>45351</v>
      </c>
      <c r="E143" s="253">
        <v>159.65</v>
      </c>
      <c r="F143" s="253">
        <v>157.06666666666669</v>
      </c>
      <c r="G143" s="255">
        <v>153.73333333333338</v>
      </c>
      <c r="H143" s="255">
        <v>147.81666666666669</v>
      </c>
      <c r="I143" s="255">
        <v>144.48333333333338</v>
      </c>
      <c r="J143" s="255">
        <v>162.98333333333338</v>
      </c>
      <c r="K143" s="255">
        <v>166.31666666666669</v>
      </c>
      <c r="L143" s="255">
        <v>172.23333333333338</v>
      </c>
      <c r="M143" s="256">
        <v>160.4</v>
      </c>
      <c r="N143" s="256">
        <v>151.15</v>
      </c>
      <c r="O143" s="256">
        <v>74467500</v>
      </c>
      <c r="P143" s="257">
        <v>-3.4143968871595327E-2</v>
      </c>
    </row>
    <row r="144" spans="1:16" ht="12.75" customHeight="1">
      <c r="A144" s="248">
        <v>134</v>
      </c>
      <c r="B144" s="261" t="s">
        <v>45</v>
      </c>
      <c r="C144" s="253" t="s">
        <v>186</v>
      </c>
      <c r="D144" s="254">
        <v>45351</v>
      </c>
      <c r="E144" s="253">
        <v>5344.25</v>
      </c>
      <c r="F144" s="253">
        <v>5316.35</v>
      </c>
      <c r="G144" s="255">
        <v>5280.5000000000009</v>
      </c>
      <c r="H144" s="255">
        <v>5216.7500000000009</v>
      </c>
      <c r="I144" s="255">
        <v>5180.9000000000015</v>
      </c>
      <c r="J144" s="255">
        <v>5380.1</v>
      </c>
      <c r="K144" s="255">
        <v>5415.9499999999989</v>
      </c>
      <c r="L144" s="255">
        <v>5479.7</v>
      </c>
      <c r="M144" s="256">
        <v>5352.2</v>
      </c>
      <c r="N144" s="256">
        <v>5252.6</v>
      </c>
      <c r="O144" s="256">
        <v>1148400</v>
      </c>
      <c r="P144" s="257">
        <v>-1.276595744680851E-2</v>
      </c>
    </row>
    <row r="145" spans="1:16" ht="12.75" customHeight="1">
      <c r="A145" s="248">
        <v>135</v>
      </c>
      <c r="B145" s="261" t="s">
        <v>39</v>
      </c>
      <c r="C145" s="253" t="s">
        <v>187</v>
      </c>
      <c r="D145" s="254">
        <v>45351</v>
      </c>
      <c r="E145" s="253">
        <v>3195.15</v>
      </c>
      <c r="F145" s="253">
        <v>3179.6333333333337</v>
      </c>
      <c r="G145" s="255">
        <v>3152.5666666666675</v>
      </c>
      <c r="H145" s="255">
        <v>3109.983333333334</v>
      </c>
      <c r="I145" s="255">
        <v>3082.9166666666679</v>
      </c>
      <c r="J145" s="255">
        <v>3222.2166666666672</v>
      </c>
      <c r="K145" s="255">
        <v>3249.2833333333338</v>
      </c>
      <c r="L145" s="255">
        <v>3291.8666666666668</v>
      </c>
      <c r="M145" s="256">
        <v>3206.7</v>
      </c>
      <c r="N145" s="256">
        <v>3137.05</v>
      </c>
      <c r="O145" s="256">
        <v>1986900</v>
      </c>
      <c r="P145" s="257">
        <v>6.9940702447924587E-3</v>
      </c>
    </row>
    <row r="146" spans="1:16" ht="12.75" customHeight="1">
      <c r="A146" s="248">
        <v>136</v>
      </c>
      <c r="B146" s="261" t="s">
        <v>59</v>
      </c>
      <c r="C146" s="253" t="s">
        <v>188</v>
      </c>
      <c r="D146" s="254">
        <v>45351</v>
      </c>
      <c r="E146" s="253">
        <v>2562.85</v>
      </c>
      <c r="F146" s="253">
        <v>2552.7166666666667</v>
      </c>
      <c r="G146" s="255">
        <v>2540.4333333333334</v>
      </c>
      <c r="H146" s="255">
        <v>2518.0166666666669</v>
      </c>
      <c r="I146" s="255">
        <v>2505.7333333333336</v>
      </c>
      <c r="J146" s="255">
        <v>2575.1333333333332</v>
      </c>
      <c r="K146" s="255">
        <v>2587.416666666667</v>
      </c>
      <c r="L146" s="255">
        <v>2609.833333333333</v>
      </c>
      <c r="M146" s="256">
        <v>2565</v>
      </c>
      <c r="N146" s="256">
        <v>2530.3000000000002</v>
      </c>
      <c r="O146" s="256">
        <v>5828000</v>
      </c>
      <c r="P146" s="257">
        <v>-1.3540961408259987E-2</v>
      </c>
    </row>
    <row r="147" spans="1:16" ht="12.75" customHeight="1">
      <c r="A147" s="248">
        <v>137</v>
      </c>
      <c r="B147" s="261" t="s">
        <v>132</v>
      </c>
      <c r="C147" s="253" t="s">
        <v>189</v>
      </c>
      <c r="D147" s="254">
        <v>45351</v>
      </c>
      <c r="E147" s="253">
        <v>238.7</v>
      </c>
      <c r="F147" s="253">
        <v>236.19999999999996</v>
      </c>
      <c r="G147" s="255">
        <v>233.19999999999993</v>
      </c>
      <c r="H147" s="255">
        <v>227.69999999999996</v>
      </c>
      <c r="I147" s="255">
        <v>224.69999999999993</v>
      </c>
      <c r="J147" s="255">
        <v>241.69999999999993</v>
      </c>
      <c r="K147" s="255">
        <v>244.7</v>
      </c>
      <c r="L147" s="255">
        <v>250.19999999999993</v>
      </c>
      <c r="M147" s="256">
        <v>239.2</v>
      </c>
      <c r="N147" s="256">
        <v>230.7</v>
      </c>
      <c r="O147" s="256">
        <v>99927000</v>
      </c>
      <c r="P147" s="257">
        <v>2.0074417750011484E-2</v>
      </c>
    </row>
    <row r="148" spans="1:16" ht="12.75" customHeight="1">
      <c r="A148" s="248">
        <v>138</v>
      </c>
      <c r="B148" s="261" t="s">
        <v>190</v>
      </c>
      <c r="C148" s="253" t="s">
        <v>191</v>
      </c>
      <c r="D148" s="254">
        <v>45351</v>
      </c>
      <c r="E148" s="253">
        <v>338.75</v>
      </c>
      <c r="F148" s="253">
        <v>336.56666666666666</v>
      </c>
      <c r="G148" s="255">
        <v>333.73333333333335</v>
      </c>
      <c r="H148" s="255">
        <v>328.7166666666667</v>
      </c>
      <c r="I148" s="255">
        <v>325.88333333333338</v>
      </c>
      <c r="J148" s="255">
        <v>341.58333333333331</v>
      </c>
      <c r="K148" s="255">
        <v>344.41666666666669</v>
      </c>
      <c r="L148" s="255">
        <v>349.43333333333328</v>
      </c>
      <c r="M148" s="256">
        <v>339.4</v>
      </c>
      <c r="N148" s="256">
        <v>331.55</v>
      </c>
      <c r="O148" s="256">
        <v>88518000</v>
      </c>
      <c r="P148" s="257">
        <v>-4.3865568902685921E-3</v>
      </c>
    </row>
    <row r="149" spans="1:16" ht="12.75" customHeight="1">
      <c r="A149" s="248">
        <v>139</v>
      </c>
      <c r="B149" s="261" t="s">
        <v>108</v>
      </c>
      <c r="C149" s="253" t="s">
        <v>192</v>
      </c>
      <c r="D149" s="254">
        <v>45351</v>
      </c>
      <c r="E149" s="253">
        <v>1378.2</v>
      </c>
      <c r="F149" s="253">
        <v>1364.5833333333333</v>
      </c>
      <c r="G149" s="255">
        <v>1346.1666666666665</v>
      </c>
      <c r="H149" s="255">
        <v>1314.1333333333332</v>
      </c>
      <c r="I149" s="255">
        <v>1295.7166666666665</v>
      </c>
      <c r="J149" s="255">
        <v>1396.6166666666666</v>
      </c>
      <c r="K149" s="255">
        <v>1415.0333333333331</v>
      </c>
      <c r="L149" s="255">
        <v>1447.0666666666666</v>
      </c>
      <c r="M149" s="256">
        <v>1383</v>
      </c>
      <c r="N149" s="256">
        <v>1332.55</v>
      </c>
      <c r="O149" s="256">
        <v>7273700</v>
      </c>
      <c r="P149" s="257">
        <v>3.2828039007434585E-3</v>
      </c>
    </row>
    <row r="150" spans="1:16" ht="12.75" customHeight="1">
      <c r="A150" s="248">
        <v>140</v>
      </c>
      <c r="B150" s="261" t="s">
        <v>87</v>
      </c>
      <c r="C150" s="258" t="s">
        <v>193</v>
      </c>
      <c r="D150" s="254">
        <v>45351</v>
      </c>
      <c r="E150" s="253">
        <v>7937.3</v>
      </c>
      <c r="F150" s="253">
        <v>7854.166666666667</v>
      </c>
      <c r="G150" s="255">
        <v>7745.8333333333339</v>
      </c>
      <c r="H150" s="255">
        <v>7554.3666666666668</v>
      </c>
      <c r="I150" s="255">
        <v>7446.0333333333338</v>
      </c>
      <c r="J150" s="255">
        <v>8045.6333333333341</v>
      </c>
      <c r="K150" s="255">
        <v>8153.9666666666681</v>
      </c>
      <c r="L150" s="255">
        <v>8345.4333333333343</v>
      </c>
      <c r="M150" s="256">
        <v>7962.5</v>
      </c>
      <c r="N150" s="256">
        <v>7662.7</v>
      </c>
      <c r="O150" s="256">
        <v>918600</v>
      </c>
      <c r="P150" s="257">
        <v>7.514044943820225E-2</v>
      </c>
    </row>
    <row r="151" spans="1:16" ht="12.75" customHeight="1">
      <c r="A151" s="248">
        <v>141</v>
      </c>
      <c r="B151" s="261" t="s">
        <v>84</v>
      </c>
      <c r="C151" s="260" t="s">
        <v>194</v>
      </c>
      <c r="D151" s="254">
        <v>45351</v>
      </c>
      <c r="E151" s="253">
        <v>274.95</v>
      </c>
      <c r="F151" s="253">
        <v>273.13333333333333</v>
      </c>
      <c r="G151" s="255">
        <v>270.21666666666664</v>
      </c>
      <c r="H151" s="255">
        <v>265.48333333333329</v>
      </c>
      <c r="I151" s="255">
        <v>262.56666666666661</v>
      </c>
      <c r="J151" s="255">
        <v>277.86666666666667</v>
      </c>
      <c r="K151" s="255">
        <v>280.78333333333342</v>
      </c>
      <c r="L151" s="255">
        <v>285.51666666666671</v>
      </c>
      <c r="M151" s="256">
        <v>276.05</v>
      </c>
      <c r="N151" s="256">
        <v>268.39999999999998</v>
      </c>
      <c r="O151" s="256">
        <v>103237750</v>
      </c>
      <c r="P151" s="257">
        <v>-3.2710106679552466E-3</v>
      </c>
    </row>
    <row r="152" spans="1:16" ht="12.75" customHeight="1">
      <c r="A152" s="248">
        <v>142</v>
      </c>
      <c r="B152" s="261" t="s">
        <v>47</v>
      </c>
      <c r="C152" s="253" t="s">
        <v>195</v>
      </c>
      <c r="D152" s="254">
        <v>45351</v>
      </c>
      <c r="E152" s="253">
        <v>36195.050000000003</v>
      </c>
      <c r="F152" s="253">
        <v>36190.51666666667</v>
      </c>
      <c r="G152" s="255">
        <v>36039.883333333339</v>
      </c>
      <c r="H152" s="255">
        <v>35884.716666666667</v>
      </c>
      <c r="I152" s="255">
        <v>35734.083333333336</v>
      </c>
      <c r="J152" s="255">
        <v>36345.683333333342</v>
      </c>
      <c r="K152" s="255">
        <v>36496.316666666673</v>
      </c>
      <c r="L152" s="255">
        <v>36651.483333333344</v>
      </c>
      <c r="M152" s="256">
        <v>36341.15</v>
      </c>
      <c r="N152" s="256">
        <v>36035.35</v>
      </c>
      <c r="O152" s="256">
        <v>158160</v>
      </c>
      <c r="P152" s="257">
        <v>9.9616858237547897E-3</v>
      </c>
    </row>
    <row r="153" spans="1:16" ht="12.75" customHeight="1">
      <c r="A153" s="248">
        <v>143</v>
      </c>
      <c r="B153" s="261" t="s">
        <v>43</v>
      </c>
      <c r="C153" s="253" t="s">
        <v>196</v>
      </c>
      <c r="D153" s="254">
        <v>45351</v>
      </c>
      <c r="E153" s="253">
        <v>936.05</v>
      </c>
      <c r="F153" s="253">
        <v>929.51666666666654</v>
      </c>
      <c r="G153" s="255">
        <v>920.1333333333331</v>
      </c>
      <c r="H153" s="255">
        <v>904.21666666666658</v>
      </c>
      <c r="I153" s="255">
        <v>894.83333333333314</v>
      </c>
      <c r="J153" s="255">
        <v>945.43333333333305</v>
      </c>
      <c r="K153" s="255">
        <v>954.81666666666649</v>
      </c>
      <c r="L153" s="255">
        <v>970.73333333333301</v>
      </c>
      <c r="M153" s="256">
        <v>938.9</v>
      </c>
      <c r="N153" s="256">
        <v>913.6</v>
      </c>
      <c r="O153" s="256">
        <v>12823500</v>
      </c>
      <c r="P153" s="257">
        <v>-4.7518244108963291E-2</v>
      </c>
    </row>
    <row r="154" spans="1:16" ht="12.75" customHeight="1">
      <c r="A154" s="248">
        <v>144</v>
      </c>
      <c r="B154" s="261" t="s">
        <v>87</v>
      </c>
      <c r="C154" s="253" t="s">
        <v>197</v>
      </c>
      <c r="D154" s="254">
        <v>45351</v>
      </c>
      <c r="E154" s="253">
        <v>8595.2000000000007</v>
      </c>
      <c r="F154" s="253">
        <v>8589.9</v>
      </c>
      <c r="G154" s="255">
        <v>8529.9</v>
      </c>
      <c r="H154" s="255">
        <v>8464.6</v>
      </c>
      <c r="I154" s="255">
        <v>8404.6</v>
      </c>
      <c r="J154" s="255">
        <v>8655.1999999999989</v>
      </c>
      <c r="K154" s="255">
        <v>8715.1999999999989</v>
      </c>
      <c r="L154" s="255">
        <v>8780.4999999999982</v>
      </c>
      <c r="M154" s="256">
        <v>8649.9</v>
      </c>
      <c r="N154" s="256">
        <v>8524.6</v>
      </c>
      <c r="O154" s="256">
        <v>1752600</v>
      </c>
      <c r="P154" s="257">
        <v>4.4519935633828001E-2</v>
      </c>
    </row>
    <row r="155" spans="1:16" ht="12.75" customHeight="1">
      <c r="A155" s="248">
        <v>145</v>
      </c>
      <c r="B155" s="261" t="s">
        <v>84</v>
      </c>
      <c r="C155" s="258" t="s">
        <v>198</v>
      </c>
      <c r="D155" s="254">
        <v>45351</v>
      </c>
      <c r="E155" s="253">
        <v>284.64999999999998</v>
      </c>
      <c r="F155" s="253">
        <v>283</v>
      </c>
      <c r="G155" s="255">
        <v>279.2</v>
      </c>
      <c r="H155" s="255">
        <v>273.75</v>
      </c>
      <c r="I155" s="255">
        <v>269.95</v>
      </c>
      <c r="J155" s="255">
        <v>288.45</v>
      </c>
      <c r="K155" s="255">
        <v>292.24999999999994</v>
      </c>
      <c r="L155" s="255">
        <v>297.7</v>
      </c>
      <c r="M155" s="256">
        <v>286.8</v>
      </c>
      <c r="N155" s="256">
        <v>277.55</v>
      </c>
      <c r="O155" s="256">
        <v>40374000</v>
      </c>
      <c r="P155" s="257">
        <v>5.2040740465392904E-4</v>
      </c>
    </row>
    <row r="156" spans="1:16" ht="12.75" customHeight="1">
      <c r="A156" s="248">
        <v>146</v>
      </c>
      <c r="B156" s="261" t="s">
        <v>68</v>
      </c>
      <c r="C156" s="253" t="s">
        <v>199</v>
      </c>
      <c r="D156" s="254">
        <v>45351</v>
      </c>
      <c r="E156" s="253">
        <v>416.2</v>
      </c>
      <c r="F156" s="253">
        <v>411.4666666666667</v>
      </c>
      <c r="G156" s="255">
        <v>405.43333333333339</v>
      </c>
      <c r="H156" s="255">
        <v>394.66666666666669</v>
      </c>
      <c r="I156" s="255">
        <v>388.63333333333338</v>
      </c>
      <c r="J156" s="255">
        <v>422.23333333333341</v>
      </c>
      <c r="K156" s="255">
        <v>428.26666666666671</v>
      </c>
      <c r="L156" s="255">
        <v>439.03333333333342</v>
      </c>
      <c r="M156" s="256">
        <v>417.5</v>
      </c>
      <c r="N156" s="256">
        <v>400.7</v>
      </c>
      <c r="O156" s="256">
        <v>80472125</v>
      </c>
      <c r="P156" s="257">
        <v>6.7384138064766341E-3</v>
      </c>
    </row>
    <row r="157" spans="1:16" ht="12.75" customHeight="1">
      <c r="A157" s="248">
        <v>147</v>
      </c>
      <c r="B157" s="261" t="s">
        <v>59</v>
      </c>
      <c r="C157" s="253" t="s">
        <v>200</v>
      </c>
      <c r="D157" s="254">
        <v>45351</v>
      </c>
      <c r="E157" s="253">
        <v>2724.25</v>
      </c>
      <c r="F157" s="253">
        <v>2723.5833333333335</v>
      </c>
      <c r="G157" s="255">
        <v>2709.9666666666672</v>
      </c>
      <c r="H157" s="255">
        <v>2695.6833333333338</v>
      </c>
      <c r="I157" s="255">
        <v>2682.0666666666675</v>
      </c>
      <c r="J157" s="255">
        <v>2737.8666666666668</v>
      </c>
      <c r="K157" s="255">
        <v>2751.4833333333327</v>
      </c>
      <c r="L157" s="255">
        <v>2765.7666666666664</v>
      </c>
      <c r="M157" s="256">
        <v>2737.2</v>
      </c>
      <c r="N157" s="256">
        <v>2709.3</v>
      </c>
      <c r="O157" s="256">
        <v>3019500</v>
      </c>
      <c r="P157" s="257">
        <v>1.1812013068610204E-2</v>
      </c>
    </row>
    <row r="158" spans="1:16" ht="12.75" customHeight="1">
      <c r="A158" s="248">
        <v>148</v>
      </c>
      <c r="B158" s="261" t="s">
        <v>39</v>
      </c>
      <c r="C158" s="253" t="s">
        <v>201</v>
      </c>
      <c r="D158" s="254">
        <v>45351</v>
      </c>
      <c r="E158" s="253">
        <v>3689.1</v>
      </c>
      <c r="F158" s="253">
        <v>3673.6833333333329</v>
      </c>
      <c r="G158" s="255">
        <v>3651.9666666666658</v>
      </c>
      <c r="H158" s="255">
        <v>3614.833333333333</v>
      </c>
      <c r="I158" s="255">
        <v>3593.1166666666659</v>
      </c>
      <c r="J158" s="255">
        <v>3710.8166666666657</v>
      </c>
      <c r="K158" s="255">
        <v>3732.5333333333328</v>
      </c>
      <c r="L158" s="255">
        <v>3769.6666666666656</v>
      </c>
      <c r="M158" s="256">
        <v>3695.4</v>
      </c>
      <c r="N158" s="256">
        <v>3636.55</v>
      </c>
      <c r="O158" s="256">
        <v>2479750</v>
      </c>
      <c r="P158" s="257">
        <v>9.9786172487526734E-3</v>
      </c>
    </row>
    <row r="159" spans="1:16" ht="12.75" customHeight="1">
      <c r="A159" s="248">
        <v>149</v>
      </c>
      <c r="B159" s="261" t="s">
        <v>63</v>
      </c>
      <c r="C159" s="253" t="s">
        <v>202</v>
      </c>
      <c r="D159" s="254">
        <v>45351</v>
      </c>
      <c r="E159" s="253">
        <v>129.15</v>
      </c>
      <c r="F159" s="253">
        <v>128.08333333333334</v>
      </c>
      <c r="G159" s="255">
        <v>126.56666666666669</v>
      </c>
      <c r="H159" s="255">
        <v>123.98333333333335</v>
      </c>
      <c r="I159" s="255">
        <v>122.4666666666667</v>
      </c>
      <c r="J159" s="255">
        <v>130.66666666666669</v>
      </c>
      <c r="K159" s="255">
        <v>132.18333333333334</v>
      </c>
      <c r="L159" s="255">
        <v>134.76666666666668</v>
      </c>
      <c r="M159" s="256">
        <v>129.6</v>
      </c>
      <c r="N159" s="256">
        <v>125.5</v>
      </c>
      <c r="O159" s="256">
        <v>262040000</v>
      </c>
      <c r="P159" s="257">
        <v>2.6324650280082035E-3</v>
      </c>
    </row>
    <row r="160" spans="1:16" ht="12.75" customHeight="1">
      <c r="A160" s="248">
        <v>150</v>
      </c>
      <c r="B160" s="261" t="s">
        <v>45</v>
      </c>
      <c r="C160" s="253" t="s">
        <v>203</v>
      </c>
      <c r="D160" s="254">
        <v>45351</v>
      </c>
      <c r="E160" s="253">
        <v>4727.6499999999996</v>
      </c>
      <c r="F160" s="253">
        <v>4712.3833333333323</v>
      </c>
      <c r="G160" s="255">
        <v>4670.5666666666648</v>
      </c>
      <c r="H160" s="255">
        <v>4613.4833333333327</v>
      </c>
      <c r="I160" s="255">
        <v>4571.6666666666652</v>
      </c>
      <c r="J160" s="255">
        <v>4769.4666666666644</v>
      </c>
      <c r="K160" s="255">
        <v>4811.2833333333319</v>
      </c>
      <c r="L160" s="255">
        <v>4868.3666666666641</v>
      </c>
      <c r="M160" s="256">
        <v>4754.2</v>
      </c>
      <c r="N160" s="256">
        <v>4655.3</v>
      </c>
      <c r="O160" s="256">
        <v>2637300</v>
      </c>
      <c r="P160" s="257">
        <v>5.5131026205241046E-2</v>
      </c>
    </row>
    <row r="161" spans="1:16" ht="12.75" customHeight="1">
      <c r="A161" s="248">
        <v>151</v>
      </c>
      <c r="B161" s="261" t="s">
        <v>190</v>
      </c>
      <c r="C161" s="260" t="s">
        <v>204</v>
      </c>
      <c r="D161" s="254">
        <v>45351</v>
      </c>
      <c r="E161" s="253">
        <v>282.5</v>
      </c>
      <c r="F161" s="253">
        <v>279.88333333333333</v>
      </c>
      <c r="G161" s="255">
        <v>276.46666666666664</v>
      </c>
      <c r="H161" s="255">
        <v>270.43333333333334</v>
      </c>
      <c r="I161" s="255">
        <v>267.01666666666665</v>
      </c>
      <c r="J161" s="255">
        <v>285.91666666666663</v>
      </c>
      <c r="K161" s="255">
        <v>289.33333333333337</v>
      </c>
      <c r="L161" s="255">
        <v>295.36666666666662</v>
      </c>
      <c r="M161" s="256">
        <v>283.3</v>
      </c>
      <c r="N161" s="256">
        <v>273.85000000000002</v>
      </c>
      <c r="O161" s="256">
        <v>63914400</v>
      </c>
      <c r="P161" s="257">
        <v>3.9278815196394076E-2</v>
      </c>
    </row>
    <row r="162" spans="1:16" ht="12.75" customHeight="1">
      <c r="A162" s="248">
        <v>152</v>
      </c>
      <c r="B162" s="261" t="s">
        <v>205</v>
      </c>
      <c r="C162" s="253" t="s">
        <v>206</v>
      </c>
      <c r="D162" s="254">
        <v>45351</v>
      </c>
      <c r="E162" s="253">
        <v>1381.85</v>
      </c>
      <c r="F162" s="253">
        <v>1378.7166666666665</v>
      </c>
      <c r="G162" s="255">
        <v>1370.4333333333329</v>
      </c>
      <c r="H162" s="255">
        <v>1359.0166666666664</v>
      </c>
      <c r="I162" s="255">
        <v>1350.7333333333329</v>
      </c>
      <c r="J162" s="255">
        <v>1390.133333333333</v>
      </c>
      <c r="K162" s="255">
        <v>1398.4166666666663</v>
      </c>
      <c r="L162" s="255">
        <v>1409.833333333333</v>
      </c>
      <c r="M162" s="256">
        <v>1387</v>
      </c>
      <c r="N162" s="256">
        <v>1367.3</v>
      </c>
      <c r="O162" s="256">
        <v>7219366</v>
      </c>
      <c r="P162" s="257">
        <v>-3.028646402799038E-2</v>
      </c>
    </row>
    <row r="163" spans="1:16" ht="12.75" customHeight="1">
      <c r="A163" s="248">
        <v>153</v>
      </c>
      <c r="B163" s="261" t="s">
        <v>49</v>
      </c>
      <c r="C163" s="253" t="s">
        <v>208</v>
      </c>
      <c r="D163" s="254">
        <v>45351</v>
      </c>
      <c r="E163" s="253">
        <v>871.8</v>
      </c>
      <c r="F163" s="253">
        <v>870.01666666666677</v>
      </c>
      <c r="G163" s="255">
        <v>863.83333333333348</v>
      </c>
      <c r="H163" s="255">
        <v>855.86666666666667</v>
      </c>
      <c r="I163" s="255">
        <v>849.68333333333339</v>
      </c>
      <c r="J163" s="255">
        <v>877.98333333333358</v>
      </c>
      <c r="K163" s="255">
        <v>884.16666666666674</v>
      </c>
      <c r="L163" s="255">
        <v>892.13333333333367</v>
      </c>
      <c r="M163" s="256">
        <v>876.2</v>
      </c>
      <c r="N163" s="256">
        <v>862.05</v>
      </c>
      <c r="O163" s="256">
        <v>3747650</v>
      </c>
      <c r="P163" s="257">
        <v>5.7314148681055159E-2</v>
      </c>
    </row>
    <row r="164" spans="1:16" ht="12.75" customHeight="1">
      <c r="A164" s="248">
        <v>154</v>
      </c>
      <c r="B164" s="261" t="s">
        <v>63</v>
      </c>
      <c r="C164" s="253" t="s">
        <v>209</v>
      </c>
      <c r="D164" s="254">
        <v>45351</v>
      </c>
      <c r="E164" s="253">
        <v>266.55</v>
      </c>
      <c r="F164" s="253">
        <v>263.41666666666669</v>
      </c>
      <c r="G164" s="255">
        <v>259.23333333333335</v>
      </c>
      <c r="H164" s="255">
        <v>251.91666666666669</v>
      </c>
      <c r="I164" s="255">
        <v>247.73333333333335</v>
      </c>
      <c r="J164" s="255">
        <v>270.73333333333335</v>
      </c>
      <c r="K164" s="255">
        <v>274.91666666666663</v>
      </c>
      <c r="L164" s="255">
        <v>282.23333333333335</v>
      </c>
      <c r="M164" s="256">
        <v>267.60000000000002</v>
      </c>
      <c r="N164" s="256">
        <v>256.10000000000002</v>
      </c>
      <c r="O164" s="256">
        <v>71437500</v>
      </c>
      <c r="P164" s="257">
        <v>-6.6938775510204079E-2</v>
      </c>
    </row>
    <row r="165" spans="1:16" ht="12.75" customHeight="1">
      <c r="A165" s="248">
        <v>155</v>
      </c>
      <c r="B165" s="261" t="s">
        <v>190</v>
      </c>
      <c r="C165" s="253" t="s">
        <v>210</v>
      </c>
      <c r="D165" s="254">
        <v>45351</v>
      </c>
      <c r="E165" s="253">
        <v>461.75</v>
      </c>
      <c r="F165" s="253">
        <v>455.86666666666662</v>
      </c>
      <c r="G165" s="255">
        <v>448.18333333333322</v>
      </c>
      <c r="H165" s="255">
        <v>434.61666666666662</v>
      </c>
      <c r="I165" s="255">
        <v>426.93333333333322</v>
      </c>
      <c r="J165" s="255">
        <v>469.43333333333322</v>
      </c>
      <c r="K165" s="255">
        <v>477.11666666666662</v>
      </c>
      <c r="L165" s="255">
        <v>490.68333333333322</v>
      </c>
      <c r="M165" s="256">
        <v>463.55</v>
      </c>
      <c r="N165" s="256">
        <v>442.3</v>
      </c>
      <c r="O165" s="256">
        <v>46456000</v>
      </c>
      <c r="P165" s="257">
        <v>-9.171181162820459E-3</v>
      </c>
    </row>
    <row r="166" spans="1:16" ht="12.75" customHeight="1">
      <c r="A166" s="248">
        <v>156</v>
      </c>
      <c r="B166" s="261" t="s">
        <v>84</v>
      </c>
      <c r="C166" s="253" t="s">
        <v>211</v>
      </c>
      <c r="D166" s="254">
        <v>45351</v>
      </c>
      <c r="E166" s="253">
        <v>2970.9</v>
      </c>
      <c r="F166" s="253">
        <v>2956.6333333333337</v>
      </c>
      <c r="G166" s="255">
        <v>2937.4666666666672</v>
      </c>
      <c r="H166" s="255">
        <v>2904.0333333333333</v>
      </c>
      <c r="I166" s="255">
        <v>2884.8666666666668</v>
      </c>
      <c r="J166" s="255">
        <v>2990.0666666666675</v>
      </c>
      <c r="K166" s="255">
        <v>3009.2333333333345</v>
      </c>
      <c r="L166" s="255">
        <v>3042.6666666666679</v>
      </c>
      <c r="M166" s="256">
        <v>2975.8</v>
      </c>
      <c r="N166" s="256">
        <v>2923.2</v>
      </c>
      <c r="O166" s="256">
        <v>38081750</v>
      </c>
      <c r="P166" s="257">
        <v>4.3378495006644112E-2</v>
      </c>
    </row>
    <row r="167" spans="1:16" ht="12.75" customHeight="1">
      <c r="A167" s="248">
        <v>157</v>
      </c>
      <c r="B167" s="261" t="s">
        <v>132</v>
      </c>
      <c r="C167" s="253" t="s">
        <v>212</v>
      </c>
      <c r="D167" s="254">
        <v>45351</v>
      </c>
      <c r="E167" s="253">
        <v>129.6</v>
      </c>
      <c r="F167" s="253">
        <v>129.30000000000001</v>
      </c>
      <c r="G167" s="255">
        <v>126.10000000000002</v>
      </c>
      <c r="H167" s="255">
        <v>122.60000000000001</v>
      </c>
      <c r="I167" s="255">
        <v>119.40000000000002</v>
      </c>
      <c r="J167" s="255">
        <v>132.80000000000001</v>
      </c>
      <c r="K167" s="255">
        <v>136</v>
      </c>
      <c r="L167" s="255">
        <v>139.50000000000003</v>
      </c>
      <c r="M167" s="256">
        <v>132.5</v>
      </c>
      <c r="N167" s="256">
        <v>125.8</v>
      </c>
      <c r="O167" s="256">
        <v>161072000</v>
      </c>
      <c r="P167" s="257">
        <v>0.21979886102023508</v>
      </c>
    </row>
    <row r="168" spans="1:16" ht="12.75" customHeight="1">
      <c r="A168" s="248">
        <v>158</v>
      </c>
      <c r="B168" s="261" t="s">
        <v>63</v>
      </c>
      <c r="C168" s="253" t="s">
        <v>213</v>
      </c>
      <c r="D168" s="254">
        <v>45351</v>
      </c>
      <c r="E168" s="253">
        <v>738.7</v>
      </c>
      <c r="F168" s="253">
        <v>736</v>
      </c>
      <c r="G168" s="255">
        <v>732.35</v>
      </c>
      <c r="H168" s="255">
        <v>726</v>
      </c>
      <c r="I168" s="255">
        <v>722.35</v>
      </c>
      <c r="J168" s="255">
        <v>742.35</v>
      </c>
      <c r="K168" s="255">
        <v>746.00000000000011</v>
      </c>
      <c r="L168" s="255">
        <v>752.35</v>
      </c>
      <c r="M168" s="256">
        <v>739.65</v>
      </c>
      <c r="N168" s="256">
        <v>729.65</v>
      </c>
      <c r="O168" s="256">
        <v>27783200</v>
      </c>
      <c r="P168" s="257">
        <v>6.3459866705302811E-3</v>
      </c>
    </row>
    <row r="169" spans="1:16" ht="12.75" customHeight="1">
      <c r="A169" s="248">
        <v>159</v>
      </c>
      <c r="B169" s="261" t="s">
        <v>68</v>
      </c>
      <c r="C169" s="258" t="s">
        <v>214</v>
      </c>
      <c r="D169" s="254">
        <v>45351</v>
      </c>
      <c r="E169" s="253">
        <v>1509.7</v>
      </c>
      <c r="F169" s="253">
        <v>1498.3</v>
      </c>
      <c r="G169" s="255">
        <v>1484</v>
      </c>
      <c r="H169" s="255">
        <v>1458.3</v>
      </c>
      <c r="I169" s="255">
        <v>1444</v>
      </c>
      <c r="J169" s="255">
        <v>1524</v>
      </c>
      <c r="K169" s="255">
        <v>1538.2999999999997</v>
      </c>
      <c r="L169" s="255">
        <v>1564</v>
      </c>
      <c r="M169" s="256">
        <v>1512.6</v>
      </c>
      <c r="N169" s="256">
        <v>1472.6</v>
      </c>
      <c r="O169" s="256">
        <v>7489500</v>
      </c>
      <c r="P169" s="257">
        <v>6.8562210123008669E-3</v>
      </c>
    </row>
    <row r="170" spans="1:16" ht="12.75" customHeight="1">
      <c r="A170" s="248">
        <v>160</v>
      </c>
      <c r="B170" s="261" t="s">
        <v>63</v>
      </c>
      <c r="C170" s="253" t="s">
        <v>215</v>
      </c>
      <c r="D170" s="254">
        <v>45351</v>
      </c>
      <c r="E170" s="253">
        <v>767.7</v>
      </c>
      <c r="F170" s="253">
        <v>766.9</v>
      </c>
      <c r="G170" s="255">
        <v>759.8</v>
      </c>
      <c r="H170" s="255">
        <v>751.9</v>
      </c>
      <c r="I170" s="255">
        <v>744.8</v>
      </c>
      <c r="J170" s="255">
        <v>774.8</v>
      </c>
      <c r="K170" s="255">
        <v>781.90000000000009</v>
      </c>
      <c r="L170" s="255">
        <v>789.8</v>
      </c>
      <c r="M170" s="256">
        <v>774</v>
      </c>
      <c r="N170" s="256">
        <v>759</v>
      </c>
      <c r="O170" s="256">
        <v>107784000</v>
      </c>
      <c r="P170" s="257">
        <v>2.5152297661678057E-2</v>
      </c>
    </row>
    <row r="171" spans="1:16" ht="12.75" customHeight="1">
      <c r="A171" s="248">
        <v>161</v>
      </c>
      <c r="B171" s="261" t="s">
        <v>49</v>
      </c>
      <c r="C171" s="253" t="s">
        <v>216</v>
      </c>
      <c r="D171" s="254">
        <v>45351</v>
      </c>
      <c r="E171" s="253">
        <v>26685.599999999999</v>
      </c>
      <c r="F171" s="253">
        <v>26560.2</v>
      </c>
      <c r="G171" s="255">
        <v>26395.4</v>
      </c>
      <c r="H171" s="255">
        <v>26105.200000000001</v>
      </c>
      <c r="I171" s="255">
        <v>25940.400000000001</v>
      </c>
      <c r="J171" s="255">
        <v>26850.400000000001</v>
      </c>
      <c r="K171" s="255">
        <v>27015.199999999997</v>
      </c>
      <c r="L171" s="255">
        <v>27305.4</v>
      </c>
      <c r="M171" s="256">
        <v>26725</v>
      </c>
      <c r="N171" s="256">
        <v>26270</v>
      </c>
      <c r="O171" s="256">
        <v>248075</v>
      </c>
      <c r="P171" s="257">
        <v>9.0502338824486467E-3</v>
      </c>
    </row>
    <row r="172" spans="1:16" ht="12.75" customHeight="1">
      <c r="A172" s="248">
        <v>162</v>
      </c>
      <c r="B172" s="261" t="s">
        <v>41</v>
      </c>
      <c r="C172" s="253" t="s">
        <v>217</v>
      </c>
      <c r="D172" s="254">
        <v>45351</v>
      </c>
      <c r="E172" s="253">
        <v>4564</v>
      </c>
      <c r="F172" s="253">
        <v>4532.583333333333</v>
      </c>
      <c r="G172" s="255">
        <v>4465.1666666666661</v>
      </c>
      <c r="H172" s="255">
        <v>4366.333333333333</v>
      </c>
      <c r="I172" s="255">
        <v>4298.9166666666661</v>
      </c>
      <c r="J172" s="255">
        <v>4631.4166666666661</v>
      </c>
      <c r="K172" s="255">
        <v>4698.8333333333321</v>
      </c>
      <c r="L172" s="255">
        <v>4797.6666666666661</v>
      </c>
      <c r="M172" s="256">
        <v>4600</v>
      </c>
      <c r="N172" s="256">
        <v>4433.75</v>
      </c>
      <c r="O172" s="256">
        <v>1284750</v>
      </c>
      <c r="P172" s="257">
        <v>9.1082802547770694E-2</v>
      </c>
    </row>
    <row r="173" spans="1:16" ht="12.75" customHeight="1">
      <c r="A173" s="248">
        <v>163</v>
      </c>
      <c r="B173" s="261" t="s">
        <v>47</v>
      </c>
      <c r="C173" s="253" t="s">
        <v>218</v>
      </c>
      <c r="D173" s="254">
        <v>45351</v>
      </c>
      <c r="E173" s="253">
        <v>2415.6999999999998</v>
      </c>
      <c r="F173" s="253">
        <v>2403.5833333333335</v>
      </c>
      <c r="G173" s="255">
        <v>2384.166666666667</v>
      </c>
      <c r="H173" s="255">
        <v>2352.6333333333337</v>
      </c>
      <c r="I173" s="255">
        <v>2333.2166666666672</v>
      </c>
      <c r="J173" s="255">
        <v>2435.1166666666668</v>
      </c>
      <c r="K173" s="255">
        <v>2454.5333333333338</v>
      </c>
      <c r="L173" s="255">
        <v>2486.0666666666666</v>
      </c>
      <c r="M173" s="256">
        <v>2423</v>
      </c>
      <c r="N173" s="256">
        <v>2372.0500000000002</v>
      </c>
      <c r="O173" s="256">
        <v>4179750</v>
      </c>
      <c r="P173" s="257">
        <v>3.5900197451085983E-4</v>
      </c>
    </row>
    <row r="174" spans="1:16" ht="12.75" customHeight="1">
      <c r="A174" s="248">
        <v>164</v>
      </c>
      <c r="B174" s="261" t="s">
        <v>68</v>
      </c>
      <c r="C174" s="253" t="s">
        <v>219</v>
      </c>
      <c r="D174" s="254">
        <v>45351</v>
      </c>
      <c r="E174" s="253">
        <v>2395.9</v>
      </c>
      <c r="F174" s="253">
        <v>2378.2000000000003</v>
      </c>
      <c r="G174" s="255">
        <v>2356.7000000000007</v>
      </c>
      <c r="H174" s="255">
        <v>2317.5000000000005</v>
      </c>
      <c r="I174" s="255">
        <v>2296.0000000000009</v>
      </c>
      <c r="J174" s="255">
        <v>2417.4000000000005</v>
      </c>
      <c r="K174" s="255">
        <v>2438.8999999999996</v>
      </c>
      <c r="L174" s="255">
        <v>2478.1000000000004</v>
      </c>
      <c r="M174" s="256">
        <v>2399.6999999999998</v>
      </c>
      <c r="N174" s="256">
        <v>2339</v>
      </c>
      <c r="O174" s="256">
        <v>6848100</v>
      </c>
      <c r="P174" s="257">
        <v>-2.6277755879647877E-4</v>
      </c>
    </row>
    <row r="175" spans="1:16" ht="12.75" customHeight="1">
      <c r="A175" s="248">
        <v>165</v>
      </c>
      <c r="B175" s="261" t="s">
        <v>43</v>
      </c>
      <c r="C175" s="253" t="s">
        <v>220</v>
      </c>
      <c r="D175" s="254">
        <v>45351</v>
      </c>
      <c r="E175" s="253">
        <v>1555.7</v>
      </c>
      <c r="F175" s="253">
        <v>1550.0833333333333</v>
      </c>
      <c r="G175" s="255">
        <v>1542.6666666666665</v>
      </c>
      <c r="H175" s="255">
        <v>1529.6333333333332</v>
      </c>
      <c r="I175" s="255">
        <v>1522.2166666666665</v>
      </c>
      <c r="J175" s="255">
        <v>1563.1166666666666</v>
      </c>
      <c r="K175" s="255">
        <v>1570.5333333333331</v>
      </c>
      <c r="L175" s="255">
        <v>1583.5666666666666</v>
      </c>
      <c r="M175" s="256">
        <v>1557.5</v>
      </c>
      <c r="N175" s="256">
        <v>1537.05</v>
      </c>
      <c r="O175" s="256">
        <v>19024600</v>
      </c>
      <c r="P175" s="257">
        <v>3.1932262596347342E-2</v>
      </c>
    </row>
    <row r="176" spans="1:16" ht="12.75" customHeight="1">
      <c r="A176" s="248">
        <v>166</v>
      </c>
      <c r="B176" s="261" t="s">
        <v>205</v>
      </c>
      <c r="C176" s="253" t="s">
        <v>221</v>
      </c>
      <c r="D176" s="254">
        <v>45351</v>
      </c>
      <c r="E176" s="253">
        <v>623.35</v>
      </c>
      <c r="F176" s="253">
        <v>616.16666666666663</v>
      </c>
      <c r="G176" s="255">
        <v>607.58333333333326</v>
      </c>
      <c r="H176" s="255">
        <v>591.81666666666661</v>
      </c>
      <c r="I176" s="255">
        <v>583.23333333333323</v>
      </c>
      <c r="J176" s="255">
        <v>631.93333333333328</v>
      </c>
      <c r="K176" s="255">
        <v>640.51666666666654</v>
      </c>
      <c r="L176" s="255">
        <v>656.2833333333333</v>
      </c>
      <c r="M176" s="256">
        <v>624.75</v>
      </c>
      <c r="N176" s="256">
        <v>600.4</v>
      </c>
      <c r="O176" s="256">
        <v>6300000</v>
      </c>
      <c r="P176" s="257">
        <v>-2.5748086290883786E-2</v>
      </c>
    </row>
    <row r="177" spans="1:16" ht="12.75" customHeight="1">
      <c r="A177" s="248">
        <v>167</v>
      </c>
      <c r="B177" s="261" t="s">
        <v>43</v>
      </c>
      <c r="C177" s="253" t="s">
        <v>222</v>
      </c>
      <c r="D177" s="254">
        <v>45351</v>
      </c>
      <c r="E177" s="253">
        <v>750.35</v>
      </c>
      <c r="F177" s="253">
        <v>747.19999999999993</v>
      </c>
      <c r="G177" s="255">
        <v>741.79999999999984</v>
      </c>
      <c r="H177" s="255">
        <v>733.24999999999989</v>
      </c>
      <c r="I177" s="255">
        <v>727.8499999999998</v>
      </c>
      <c r="J177" s="255">
        <v>755.74999999999989</v>
      </c>
      <c r="K177" s="255">
        <v>761.15</v>
      </c>
      <c r="L177" s="255">
        <v>769.69999999999993</v>
      </c>
      <c r="M177" s="256">
        <v>752.6</v>
      </c>
      <c r="N177" s="256">
        <v>738.65</v>
      </c>
      <c r="O177" s="256">
        <v>5365000</v>
      </c>
      <c r="P177" s="257">
        <v>1.2646281615704039E-2</v>
      </c>
    </row>
    <row r="178" spans="1:16" ht="12.75" customHeight="1">
      <c r="A178" s="248">
        <v>168</v>
      </c>
      <c r="B178" s="261" t="s">
        <v>39</v>
      </c>
      <c r="C178" s="260" t="s">
        <v>223</v>
      </c>
      <c r="D178" s="254">
        <v>45351</v>
      </c>
      <c r="E178" s="253">
        <v>982.5</v>
      </c>
      <c r="F178" s="253">
        <v>978.16666666666663</v>
      </c>
      <c r="G178" s="255">
        <v>971.73333333333323</v>
      </c>
      <c r="H178" s="255">
        <v>960.96666666666658</v>
      </c>
      <c r="I178" s="255">
        <v>954.53333333333319</v>
      </c>
      <c r="J178" s="255">
        <v>988.93333333333328</v>
      </c>
      <c r="K178" s="255">
        <v>995.36666666666667</v>
      </c>
      <c r="L178" s="255">
        <v>1006.1333333333333</v>
      </c>
      <c r="M178" s="256">
        <v>984.6</v>
      </c>
      <c r="N178" s="256">
        <v>967.4</v>
      </c>
      <c r="O178" s="256">
        <v>15715150</v>
      </c>
      <c r="P178" s="257">
        <v>2.0938292778790151E-2</v>
      </c>
    </row>
    <row r="179" spans="1:16" ht="12.75" customHeight="1">
      <c r="A179" s="248">
        <v>169</v>
      </c>
      <c r="B179" s="261" t="s">
        <v>79</v>
      </c>
      <c r="C179" s="253" t="s">
        <v>224</v>
      </c>
      <c r="D179" s="254">
        <v>45351</v>
      </c>
      <c r="E179" s="253">
        <v>1829.3</v>
      </c>
      <c r="F179" s="253">
        <v>1810.0999999999997</v>
      </c>
      <c r="G179" s="255">
        <v>1783.7999999999993</v>
      </c>
      <c r="H179" s="255">
        <v>1738.2999999999995</v>
      </c>
      <c r="I179" s="255">
        <v>1711.9999999999991</v>
      </c>
      <c r="J179" s="255">
        <v>1855.5999999999995</v>
      </c>
      <c r="K179" s="255">
        <v>1881.9</v>
      </c>
      <c r="L179" s="255">
        <v>1927.3999999999996</v>
      </c>
      <c r="M179" s="256">
        <v>1836.4</v>
      </c>
      <c r="N179" s="256">
        <v>1764.6</v>
      </c>
      <c r="O179" s="256">
        <v>7387500</v>
      </c>
      <c r="P179" s="257">
        <v>-1.7619680851063829E-2</v>
      </c>
    </row>
    <row r="180" spans="1:16" ht="12.75" customHeight="1">
      <c r="A180" s="248">
        <v>170</v>
      </c>
      <c r="B180" s="261" t="s">
        <v>59</v>
      </c>
      <c r="C180" s="259" t="s">
        <v>225</v>
      </c>
      <c r="D180" s="254">
        <v>45351</v>
      </c>
      <c r="E180" s="253">
        <v>1162.3499999999999</v>
      </c>
      <c r="F180" s="253">
        <v>1158.9666666666665</v>
      </c>
      <c r="G180" s="255">
        <v>1150.133333333333</v>
      </c>
      <c r="H180" s="255">
        <v>1137.9166666666665</v>
      </c>
      <c r="I180" s="255">
        <v>1129.083333333333</v>
      </c>
      <c r="J180" s="255">
        <v>1171.1833333333329</v>
      </c>
      <c r="K180" s="255">
        <v>1180.0166666666664</v>
      </c>
      <c r="L180" s="255">
        <v>1192.2333333333329</v>
      </c>
      <c r="M180" s="256">
        <v>1167.8</v>
      </c>
      <c r="N180" s="256">
        <v>1146.75</v>
      </c>
      <c r="O180" s="256">
        <v>11773800</v>
      </c>
      <c r="P180" s="257">
        <v>2.9592318589642688E-2</v>
      </c>
    </row>
    <row r="181" spans="1:16" ht="12.75" customHeight="1">
      <c r="A181" s="248">
        <v>171</v>
      </c>
      <c r="B181" s="261" t="s">
        <v>56</v>
      </c>
      <c r="C181" s="253" t="s">
        <v>226</v>
      </c>
      <c r="D181" s="254">
        <v>45351</v>
      </c>
      <c r="E181" s="253">
        <v>931.8</v>
      </c>
      <c r="F181" s="253">
        <v>927.06666666666661</v>
      </c>
      <c r="G181" s="255">
        <v>921.23333333333323</v>
      </c>
      <c r="H181" s="255">
        <v>910.66666666666663</v>
      </c>
      <c r="I181" s="255">
        <v>904.83333333333326</v>
      </c>
      <c r="J181" s="255">
        <v>937.63333333333321</v>
      </c>
      <c r="K181" s="255">
        <v>943.4666666666667</v>
      </c>
      <c r="L181" s="255">
        <v>954.03333333333319</v>
      </c>
      <c r="M181" s="256">
        <v>932.9</v>
      </c>
      <c r="N181" s="256">
        <v>916.5</v>
      </c>
      <c r="O181" s="256">
        <v>68337300</v>
      </c>
      <c r="P181" s="257">
        <v>5.9784774810681543E-3</v>
      </c>
    </row>
    <row r="182" spans="1:16" ht="12.75" customHeight="1">
      <c r="A182" s="248">
        <v>172</v>
      </c>
      <c r="B182" s="261" t="s">
        <v>190</v>
      </c>
      <c r="C182" s="253" t="s">
        <v>227</v>
      </c>
      <c r="D182" s="254">
        <v>45351</v>
      </c>
      <c r="E182" s="253">
        <v>378.9</v>
      </c>
      <c r="F182" s="253">
        <v>376.2833333333333</v>
      </c>
      <c r="G182" s="255">
        <v>372.16666666666663</v>
      </c>
      <c r="H182" s="255">
        <v>365.43333333333334</v>
      </c>
      <c r="I182" s="255">
        <v>361.31666666666666</v>
      </c>
      <c r="J182" s="255">
        <v>383.01666666666659</v>
      </c>
      <c r="K182" s="255">
        <v>387.13333333333327</v>
      </c>
      <c r="L182" s="255">
        <v>393.86666666666656</v>
      </c>
      <c r="M182" s="256">
        <v>380.4</v>
      </c>
      <c r="N182" s="256">
        <v>369.55</v>
      </c>
      <c r="O182" s="256">
        <v>94918500</v>
      </c>
      <c r="P182" s="257">
        <v>-1.0206236362356584E-2</v>
      </c>
    </row>
    <row r="183" spans="1:16" ht="12.75" customHeight="1">
      <c r="A183" s="248">
        <v>173</v>
      </c>
      <c r="B183" s="261" t="s">
        <v>132</v>
      </c>
      <c r="C183" s="253" t="s">
        <v>228</v>
      </c>
      <c r="D183" s="254">
        <v>45351</v>
      </c>
      <c r="E183" s="253">
        <v>145.9</v>
      </c>
      <c r="F183" s="253">
        <v>145.31666666666666</v>
      </c>
      <c r="G183" s="255">
        <v>144.13333333333333</v>
      </c>
      <c r="H183" s="255">
        <v>142.36666666666667</v>
      </c>
      <c r="I183" s="255">
        <v>141.18333333333334</v>
      </c>
      <c r="J183" s="255">
        <v>147.08333333333331</v>
      </c>
      <c r="K183" s="255">
        <v>148.26666666666665</v>
      </c>
      <c r="L183" s="255">
        <v>150.0333333333333</v>
      </c>
      <c r="M183" s="256">
        <v>146.5</v>
      </c>
      <c r="N183" s="256">
        <v>143.55000000000001</v>
      </c>
      <c r="O183" s="256">
        <v>206596500</v>
      </c>
      <c r="P183" s="257">
        <v>4.2779412581200375E-2</v>
      </c>
    </row>
    <row r="184" spans="1:16" ht="12.75" customHeight="1">
      <c r="A184" s="248">
        <v>174</v>
      </c>
      <c r="B184" s="261" t="s">
        <v>87</v>
      </c>
      <c r="C184" s="253" t="s">
        <v>229</v>
      </c>
      <c r="D184" s="254">
        <v>45351</v>
      </c>
      <c r="E184" s="253">
        <v>4087.5</v>
      </c>
      <c r="F184" s="253">
        <v>4053.7833333333333</v>
      </c>
      <c r="G184" s="255">
        <v>4013.7166666666667</v>
      </c>
      <c r="H184" s="255">
        <v>3939.9333333333334</v>
      </c>
      <c r="I184" s="255">
        <v>3899.8666666666668</v>
      </c>
      <c r="J184" s="255">
        <v>4127.5666666666666</v>
      </c>
      <c r="K184" s="255">
        <v>4167.6333333333332</v>
      </c>
      <c r="L184" s="255">
        <v>4241.4166666666661</v>
      </c>
      <c r="M184" s="256">
        <v>4093.85</v>
      </c>
      <c r="N184" s="256">
        <v>3980</v>
      </c>
      <c r="O184" s="256">
        <v>12290075</v>
      </c>
      <c r="P184" s="257">
        <v>1.1143906126268806E-2</v>
      </c>
    </row>
    <row r="185" spans="1:16" ht="12.75" customHeight="1">
      <c r="A185" s="248">
        <v>175</v>
      </c>
      <c r="B185" s="261" t="s">
        <v>87</v>
      </c>
      <c r="C185" s="253" t="s">
        <v>230</v>
      </c>
      <c r="D185" s="254">
        <v>45351</v>
      </c>
      <c r="E185" s="253">
        <v>1327.8</v>
      </c>
      <c r="F185" s="253">
        <v>1318.8500000000001</v>
      </c>
      <c r="G185" s="255">
        <v>1307.7500000000002</v>
      </c>
      <c r="H185" s="255">
        <v>1287.7</v>
      </c>
      <c r="I185" s="255">
        <v>1276.6000000000001</v>
      </c>
      <c r="J185" s="255">
        <v>1338.9000000000003</v>
      </c>
      <c r="K185" s="255">
        <v>1350.0000000000002</v>
      </c>
      <c r="L185" s="255">
        <v>1370.0500000000004</v>
      </c>
      <c r="M185" s="256">
        <v>1329.95</v>
      </c>
      <c r="N185" s="256">
        <v>1298.8</v>
      </c>
      <c r="O185" s="256">
        <v>13455000</v>
      </c>
      <c r="P185" s="257">
        <v>1.1410788381742738E-2</v>
      </c>
    </row>
    <row r="186" spans="1:16" ht="12.75" customHeight="1">
      <c r="A186" s="248">
        <v>176</v>
      </c>
      <c r="B186" s="261" t="s">
        <v>59</v>
      </c>
      <c r="C186" s="253" t="s">
        <v>231</v>
      </c>
      <c r="D186" s="254">
        <v>45351</v>
      </c>
      <c r="E186" s="253">
        <v>3652.25</v>
      </c>
      <c r="F186" s="253">
        <v>3625.7333333333336</v>
      </c>
      <c r="G186" s="255">
        <v>3588.5166666666673</v>
      </c>
      <c r="H186" s="255">
        <v>3524.7833333333338</v>
      </c>
      <c r="I186" s="255">
        <v>3487.5666666666675</v>
      </c>
      <c r="J186" s="255">
        <v>3689.4666666666672</v>
      </c>
      <c r="K186" s="255">
        <v>3726.6833333333334</v>
      </c>
      <c r="L186" s="255">
        <v>3790.416666666667</v>
      </c>
      <c r="M186" s="256">
        <v>3662.95</v>
      </c>
      <c r="N186" s="256">
        <v>3562</v>
      </c>
      <c r="O186" s="256">
        <v>5003600</v>
      </c>
      <c r="P186" s="257">
        <v>-1.2502590315673136E-2</v>
      </c>
    </row>
    <row r="187" spans="1:16" ht="12.75" customHeight="1">
      <c r="A187" s="248">
        <v>177</v>
      </c>
      <c r="B187" s="261" t="s">
        <v>43</v>
      </c>
      <c r="C187" s="253" t="s">
        <v>232</v>
      </c>
      <c r="D187" s="254">
        <v>45351</v>
      </c>
      <c r="E187" s="253">
        <v>2616.0500000000002</v>
      </c>
      <c r="F187" s="253">
        <v>2609.3333333333335</v>
      </c>
      <c r="G187" s="255">
        <v>2590.4666666666672</v>
      </c>
      <c r="H187" s="255">
        <v>2564.8833333333337</v>
      </c>
      <c r="I187" s="255">
        <v>2546.0166666666673</v>
      </c>
      <c r="J187" s="255">
        <v>2634.916666666667</v>
      </c>
      <c r="K187" s="255">
        <v>2653.7833333333328</v>
      </c>
      <c r="L187" s="255">
        <v>2679.3666666666668</v>
      </c>
      <c r="M187" s="256">
        <v>2628.2</v>
      </c>
      <c r="N187" s="256">
        <v>2583.75</v>
      </c>
      <c r="O187" s="256">
        <v>1551500</v>
      </c>
      <c r="P187" s="257">
        <v>2.0052596975673898E-2</v>
      </c>
    </row>
    <row r="188" spans="1:16" ht="12.75" customHeight="1">
      <c r="A188" s="248">
        <v>178</v>
      </c>
      <c r="B188" s="261" t="s">
        <v>45</v>
      </c>
      <c r="C188" s="253" t="s">
        <v>233</v>
      </c>
      <c r="D188" s="254">
        <v>45351</v>
      </c>
      <c r="E188" s="253">
        <v>3952.45</v>
      </c>
      <c r="F188" s="253">
        <v>3919.1666666666665</v>
      </c>
      <c r="G188" s="255">
        <v>3874.333333333333</v>
      </c>
      <c r="H188" s="255">
        <v>3796.2166666666667</v>
      </c>
      <c r="I188" s="255">
        <v>3751.3833333333332</v>
      </c>
      <c r="J188" s="255">
        <v>3997.2833333333328</v>
      </c>
      <c r="K188" s="255">
        <v>4042.1166666666659</v>
      </c>
      <c r="L188" s="255">
        <v>4120.2333333333327</v>
      </c>
      <c r="M188" s="256">
        <v>3964</v>
      </c>
      <c r="N188" s="256">
        <v>3841.05</v>
      </c>
      <c r="O188" s="256">
        <v>2760000</v>
      </c>
      <c r="P188" s="257">
        <v>1.1137162954279016E-2</v>
      </c>
    </row>
    <row r="189" spans="1:16" ht="12.75" customHeight="1">
      <c r="A189" s="248">
        <v>179</v>
      </c>
      <c r="B189" s="261" t="s">
        <v>56</v>
      </c>
      <c r="C189" s="253" t="s">
        <v>234</v>
      </c>
      <c r="D189" s="254">
        <v>45351</v>
      </c>
      <c r="E189" s="253">
        <v>2129.6</v>
      </c>
      <c r="F189" s="253">
        <v>2117.0833333333335</v>
      </c>
      <c r="G189" s="255">
        <v>2100.666666666667</v>
      </c>
      <c r="H189" s="255">
        <v>2071.7333333333336</v>
      </c>
      <c r="I189" s="255">
        <v>2055.3166666666671</v>
      </c>
      <c r="J189" s="255">
        <v>2146.0166666666669</v>
      </c>
      <c r="K189" s="255">
        <v>2162.4333333333338</v>
      </c>
      <c r="L189" s="255">
        <v>2191.3666666666668</v>
      </c>
      <c r="M189" s="256">
        <v>2133.5</v>
      </c>
      <c r="N189" s="256">
        <v>2088.15</v>
      </c>
      <c r="O189" s="256">
        <v>5146400</v>
      </c>
      <c r="P189" s="257">
        <v>-4.603303547251557E-3</v>
      </c>
    </row>
    <row r="190" spans="1:16" ht="12.75" customHeight="1">
      <c r="A190" s="248">
        <v>180</v>
      </c>
      <c r="B190" s="261" t="s">
        <v>59</v>
      </c>
      <c r="C190" s="253" t="s">
        <v>235</v>
      </c>
      <c r="D190" s="254">
        <v>45351</v>
      </c>
      <c r="E190" s="253">
        <v>1731.6</v>
      </c>
      <c r="F190" s="253">
        <v>1724.0166666666664</v>
      </c>
      <c r="G190" s="255">
        <v>1714.6833333333329</v>
      </c>
      <c r="H190" s="255">
        <v>1697.7666666666664</v>
      </c>
      <c r="I190" s="255">
        <v>1688.4333333333329</v>
      </c>
      <c r="J190" s="255">
        <v>1740.9333333333329</v>
      </c>
      <c r="K190" s="255">
        <v>1750.2666666666664</v>
      </c>
      <c r="L190" s="255">
        <v>1767.1833333333329</v>
      </c>
      <c r="M190" s="256">
        <v>1733.35</v>
      </c>
      <c r="N190" s="256">
        <v>1707.1</v>
      </c>
      <c r="O190" s="256">
        <v>2466000</v>
      </c>
      <c r="P190" s="257">
        <v>3.2451728054518905E-4</v>
      </c>
    </row>
    <row r="191" spans="1:16" ht="12.75" customHeight="1">
      <c r="A191" s="248">
        <v>181</v>
      </c>
      <c r="B191" s="261" t="s">
        <v>49</v>
      </c>
      <c r="C191" s="253" t="s">
        <v>236</v>
      </c>
      <c r="D191" s="254">
        <v>45351</v>
      </c>
      <c r="E191" s="253">
        <v>9954.5499999999993</v>
      </c>
      <c r="F191" s="253">
        <v>9931.75</v>
      </c>
      <c r="G191" s="255">
        <v>9833.9500000000007</v>
      </c>
      <c r="H191" s="255">
        <v>9713.35</v>
      </c>
      <c r="I191" s="255">
        <v>9615.5500000000011</v>
      </c>
      <c r="J191" s="255">
        <v>10052.35</v>
      </c>
      <c r="K191" s="255">
        <v>10150.15</v>
      </c>
      <c r="L191" s="255">
        <v>10270.75</v>
      </c>
      <c r="M191" s="256">
        <v>10029.549999999999</v>
      </c>
      <c r="N191" s="256">
        <v>9811.15</v>
      </c>
      <c r="O191" s="256">
        <v>1977500</v>
      </c>
      <c r="P191" s="257">
        <v>4.2600305794274262E-2</v>
      </c>
    </row>
    <row r="192" spans="1:16" ht="12.75" customHeight="1">
      <c r="A192" s="248">
        <v>182</v>
      </c>
      <c r="B192" s="261" t="s">
        <v>39</v>
      </c>
      <c r="C192" s="253" t="s">
        <v>237</v>
      </c>
      <c r="D192" s="254">
        <v>45351</v>
      </c>
      <c r="E192" s="253">
        <v>493.95</v>
      </c>
      <c r="F192" s="253">
        <v>491.75</v>
      </c>
      <c r="G192" s="255">
        <v>487.95</v>
      </c>
      <c r="H192" s="255">
        <v>481.95</v>
      </c>
      <c r="I192" s="255">
        <v>478.15</v>
      </c>
      <c r="J192" s="255">
        <v>497.75</v>
      </c>
      <c r="K192" s="255">
        <v>501.54999999999995</v>
      </c>
      <c r="L192" s="255">
        <v>507.55</v>
      </c>
      <c r="M192" s="256">
        <v>495.55</v>
      </c>
      <c r="N192" s="256">
        <v>485.75</v>
      </c>
      <c r="O192" s="256">
        <v>41670200</v>
      </c>
      <c r="P192" s="257">
        <v>-1.0801135662263917E-2</v>
      </c>
    </row>
    <row r="193" spans="1:16" ht="12.75" customHeight="1">
      <c r="A193" s="248">
        <v>183</v>
      </c>
      <c r="B193" s="261" t="s">
        <v>132</v>
      </c>
      <c r="C193" s="253" t="s">
        <v>238</v>
      </c>
      <c r="D193" s="254">
        <v>45351</v>
      </c>
      <c r="E193" s="253">
        <v>271.75</v>
      </c>
      <c r="F193" s="253">
        <v>270.58333333333331</v>
      </c>
      <c r="G193" s="255">
        <v>268.36666666666662</v>
      </c>
      <c r="H193" s="255">
        <v>264.98333333333329</v>
      </c>
      <c r="I193" s="255">
        <v>262.76666666666659</v>
      </c>
      <c r="J193" s="255">
        <v>273.96666666666664</v>
      </c>
      <c r="K193" s="255">
        <v>276.18333333333334</v>
      </c>
      <c r="L193" s="255">
        <v>279.56666666666666</v>
      </c>
      <c r="M193" s="256">
        <v>272.8</v>
      </c>
      <c r="N193" s="256">
        <v>267.2</v>
      </c>
      <c r="O193" s="256">
        <v>134977800</v>
      </c>
      <c r="P193" s="257">
        <v>-6.2147562359236618E-3</v>
      </c>
    </row>
    <row r="194" spans="1:16" ht="12.75" customHeight="1">
      <c r="A194" s="248">
        <v>184</v>
      </c>
      <c r="B194" s="261" t="s">
        <v>41</v>
      </c>
      <c r="C194" s="253" t="s">
        <v>239</v>
      </c>
      <c r="D194" s="254">
        <v>45351</v>
      </c>
      <c r="E194" s="253">
        <v>1101.45</v>
      </c>
      <c r="F194" s="253">
        <v>1100.8333333333333</v>
      </c>
      <c r="G194" s="255">
        <v>1089.9166666666665</v>
      </c>
      <c r="H194" s="255">
        <v>1078.3833333333332</v>
      </c>
      <c r="I194" s="255">
        <v>1067.4666666666665</v>
      </c>
      <c r="J194" s="255">
        <v>1112.3666666666666</v>
      </c>
      <c r="K194" s="255">
        <v>1123.2833333333331</v>
      </c>
      <c r="L194" s="255">
        <v>1134.8166666666666</v>
      </c>
      <c r="M194" s="256">
        <v>1111.75</v>
      </c>
      <c r="N194" s="256">
        <v>1089.3</v>
      </c>
      <c r="O194" s="256">
        <v>8059200</v>
      </c>
      <c r="P194" s="257">
        <v>2.7539779681762546E-2</v>
      </c>
    </row>
    <row r="195" spans="1:16" ht="12.75" customHeight="1">
      <c r="A195" s="248">
        <v>185</v>
      </c>
      <c r="B195" s="261" t="s">
        <v>87</v>
      </c>
      <c r="C195" s="253" t="s">
        <v>240</v>
      </c>
      <c r="D195" s="254">
        <v>45351</v>
      </c>
      <c r="E195" s="253">
        <v>531.15</v>
      </c>
      <c r="F195" s="253">
        <v>528.44999999999993</v>
      </c>
      <c r="G195" s="255">
        <v>524.19999999999982</v>
      </c>
      <c r="H195" s="255">
        <v>517.24999999999989</v>
      </c>
      <c r="I195" s="255">
        <v>512.99999999999977</v>
      </c>
      <c r="J195" s="255">
        <v>535.39999999999986</v>
      </c>
      <c r="K195" s="255">
        <v>539.65000000000009</v>
      </c>
      <c r="L195" s="255">
        <v>546.59999999999991</v>
      </c>
      <c r="M195" s="256">
        <v>532.70000000000005</v>
      </c>
      <c r="N195" s="256">
        <v>521.5</v>
      </c>
      <c r="O195" s="256">
        <v>57235500</v>
      </c>
      <c r="P195" s="257">
        <v>4.5225442393031286E-2</v>
      </c>
    </row>
    <row r="196" spans="1:16" ht="12.75" customHeight="1">
      <c r="A196" s="248">
        <v>186</v>
      </c>
      <c r="B196" s="261" t="s">
        <v>205</v>
      </c>
      <c r="C196" s="253" t="s">
        <v>241</v>
      </c>
      <c r="D196" s="254">
        <v>45351</v>
      </c>
      <c r="E196" s="253">
        <v>168.25</v>
      </c>
      <c r="F196" s="253">
        <v>167.5</v>
      </c>
      <c r="G196" s="255">
        <v>165.3</v>
      </c>
      <c r="H196" s="255">
        <v>162.35000000000002</v>
      </c>
      <c r="I196" s="255">
        <v>160.15000000000003</v>
      </c>
      <c r="J196" s="255">
        <v>170.45</v>
      </c>
      <c r="K196" s="255">
        <v>172.64999999999998</v>
      </c>
      <c r="L196" s="255">
        <v>175.59999999999997</v>
      </c>
      <c r="M196" s="256">
        <v>169.7</v>
      </c>
      <c r="N196" s="256">
        <v>164.55</v>
      </c>
      <c r="O196" s="256">
        <v>107031000</v>
      </c>
      <c r="P196" s="257">
        <v>-2.990163201430807E-3</v>
      </c>
    </row>
    <row r="197" spans="1:16" ht="12.75" customHeight="1">
      <c r="A197" s="248">
        <v>187</v>
      </c>
      <c r="B197" s="261" t="s">
        <v>43</v>
      </c>
      <c r="C197" s="253" t="s">
        <v>242</v>
      </c>
      <c r="D197" s="254">
        <v>45351</v>
      </c>
      <c r="E197" s="253">
        <v>903.25</v>
      </c>
      <c r="F197" s="253">
        <v>899.41666666666663</v>
      </c>
      <c r="G197" s="255">
        <v>891.83333333333326</v>
      </c>
      <c r="H197" s="255">
        <v>880.41666666666663</v>
      </c>
      <c r="I197" s="255">
        <v>872.83333333333326</v>
      </c>
      <c r="J197" s="255">
        <v>910.83333333333326</v>
      </c>
      <c r="K197" s="255">
        <v>918.41666666666652</v>
      </c>
      <c r="L197" s="255">
        <v>929.83333333333326</v>
      </c>
      <c r="M197" s="256">
        <v>907</v>
      </c>
      <c r="N197" s="256">
        <v>888</v>
      </c>
      <c r="O197" s="256">
        <v>7258500</v>
      </c>
      <c r="P197" s="257">
        <v>1.8822637695805961E-2</v>
      </c>
    </row>
    <row r="198" spans="1:16" ht="12.75" customHeight="1">
      <c r="A198" s="248"/>
      <c r="B198" s="249"/>
      <c r="C198" s="253"/>
      <c r="D198" s="254"/>
      <c r="E198" s="253"/>
      <c r="F198" s="253"/>
      <c r="G198" s="255"/>
      <c r="H198" s="255"/>
      <c r="I198" s="255"/>
      <c r="J198" s="255"/>
      <c r="K198" s="255"/>
      <c r="L198" s="255"/>
      <c r="M198" s="256"/>
      <c r="N198" s="256"/>
      <c r="O198" s="256"/>
      <c r="P198" s="257"/>
    </row>
    <row r="199" spans="1:16" ht="12.75" customHeight="1">
      <c r="A199" s="242"/>
      <c r="B199" s="249"/>
      <c r="C199" s="242"/>
      <c r="D199" s="243"/>
      <c r="E199" s="244"/>
      <c r="F199" s="244"/>
      <c r="G199" s="245"/>
      <c r="H199" s="245"/>
      <c r="I199" s="245"/>
      <c r="J199" s="245"/>
      <c r="K199" s="245"/>
      <c r="L199" s="245"/>
      <c r="M199" s="242"/>
      <c r="N199" s="242"/>
      <c r="O199" s="246"/>
      <c r="P199" s="247"/>
    </row>
    <row r="200" spans="1:16" ht="12.75" customHeight="1">
      <c r="A200" s="242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42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42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42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42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42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42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4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4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4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4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4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E18" sqref="E18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45345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3" t="s">
        <v>16</v>
      </c>
      <c r="B8" s="375"/>
      <c r="C8" s="378" t="s">
        <v>20</v>
      </c>
      <c r="D8" s="378" t="s">
        <v>21</v>
      </c>
      <c r="E8" s="370" t="s">
        <v>22</v>
      </c>
      <c r="F8" s="371"/>
      <c r="G8" s="372"/>
      <c r="H8" s="370" t="s">
        <v>23</v>
      </c>
      <c r="I8" s="371"/>
      <c r="J8" s="372"/>
      <c r="K8" s="26"/>
      <c r="L8" s="48"/>
      <c r="M8" s="48"/>
      <c r="N8" s="1"/>
      <c r="O8" s="1"/>
    </row>
    <row r="9" spans="1:15" ht="36" customHeight="1">
      <c r="A9" s="374"/>
      <c r="B9" s="377"/>
      <c r="C9" s="377"/>
      <c r="D9" s="37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22217.45</v>
      </c>
      <c r="D10" s="34">
        <v>22115.066666666666</v>
      </c>
      <c r="E10" s="34">
        <v>21977.633333333331</v>
      </c>
      <c r="F10" s="34">
        <v>21737.816666666666</v>
      </c>
      <c r="G10" s="34">
        <v>21600.383333333331</v>
      </c>
      <c r="H10" s="34">
        <v>22354.883333333331</v>
      </c>
      <c r="I10" s="34">
        <v>22492.316666666666</v>
      </c>
      <c r="J10" s="34">
        <v>22732.133333333331</v>
      </c>
      <c r="K10" s="34">
        <v>22252.5</v>
      </c>
      <c r="L10" s="34">
        <v>21875.25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46919.8</v>
      </c>
      <c r="D11" s="34">
        <v>46790.233333333337</v>
      </c>
      <c r="E11" s="34">
        <v>46556.416666666672</v>
      </c>
      <c r="F11" s="34">
        <v>46193.033333333333</v>
      </c>
      <c r="G11" s="34">
        <v>45959.216666666667</v>
      </c>
      <c r="H11" s="34">
        <v>47153.616666666676</v>
      </c>
      <c r="I11" s="34">
        <v>47387.433333333342</v>
      </c>
      <c r="J11" s="34">
        <v>47750.81666666668</v>
      </c>
      <c r="K11" s="34">
        <v>47024.05</v>
      </c>
      <c r="L11" s="34">
        <v>46426.85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5855.9</v>
      </c>
      <c r="D12" s="36">
        <v>5802.4666666666672</v>
      </c>
      <c r="E12" s="36">
        <v>5733.1833333333343</v>
      </c>
      <c r="F12" s="36">
        <v>5610.4666666666672</v>
      </c>
      <c r="G12" s="36">
        <v>5541.1833333333343</v>
      </c>
      <c r="H12" s="36">
        <v>5925.1833333333343</v>
      </c>
      <c r="I12" s="36">
        <v>5994.4666666666672</v>
      </c>
      <c r="J12" s="36">
        <v>6117.1833333333343</v>
      </c>
      <c r="K12" s="36">
        <v>5871.75</v>
      </c>
      <c r="L12" s="36">
        <v>5679.75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8152.3</v>
      </c>
      <c r="D13" s="36">
        <v>8100.7333333333336</v>
      </c>
      <c r="E13" s="36">
        <v>8038.5166666666673</v>
      </c>
      <c r="F13" s="36">
        <v>7924.7333333333336</v>
      </c>
      <c r="G13" s="36">
        <v>7862.5166666666673</v>
      </c>
      <c r="H13" s="36">
        <v>8214.5166666666664</v>
      </c>
      <c r="I13" s="36">
        <v>8276.7333333333336</v>
      </c>
      <c r="J13" s="36">
        <v>8390.5166666666664</v>
      </c>
      <c r="K13" s="36">
        <v>8162.95</v>
      </c>
      <c r="L13" s="36">
        <v>7986.95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38130.15</v>
      </c>
      <c r="D14" s="36">
        <v>37905.866666666669</v>
      </c>
      <c r="E14" s="36">
        <v>37619.633333333339</v>
      </c>
      <c r="F14" s="36">
        <v>37109.116666666669</v>
      </c>
      <c r="G14" s="36">
        <v>36822.883333333339</v>
      </c>
      <c r="H14" s="36">
        <v>38416.383333333339</v>
      </c>
      <c r="I14" s="36">
        <v>38702.616666666676</v>
      </c>
      <c r="J14" s="36">
        <v>39213.133333333339</v>
      </c>
      <c r="K14" s="36">
        <v>38192.1</v>
      </c>
      <c r="L14" s="36">
        <v>37395.35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9333.6</v>
      </c>
      <c r="D15" s="36">
        <v>9252.2666666666664</v>
      </c>
      <c r="E15" s="36">
        <v>9150.3833333333332</v>
      </c>
      <c r="F15" s="36">
        <v>8967.1666666666661</v>
      </c>
      <c r="G15" s="36">
        <v>8865.2833333333328</v>
      </c>
      <c r="H15" s="36">
        <v>9435.4833333333336</v>
      </c>
      <c r="I15" s="36">
        <v>9537.366666666665</v>
      </c>
      <c r="J15" s="36">
        <v>9720.5833333333339</v>
      </c>
      <c r="K15" s="36">
        <v>9354.15</v>
      </c>
      <c r="L15" s="36">
        <v>9069.0499999999993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13961.95</v>
      </c>
      <c r="D16" s="36">
        <v>13882.883333333331</v>
      </c>
      <c r="E16" s="36">
        <v>13781.616666666663</v>
      </c>
      <c r="F16" s="36">
        <v>13601.283333333331</v>
      </c>
      <c r="G16" s="36">
        <v>13500.016666666663</v>
      </c>
      <c r="H16" s="36">
        <v>14063.216666666664</v>
      </c>
      <c r="I16" s="36">
        <v>14164.483333333334</v>
      </c>
      <c r="J16" s="36">
        <v>14344.816666666664</v>
      </c>
      <c r="K16" s="36">
        <v>13984.15</v>
      </c>
      <c r="L16" s="36">
        <v>13702.55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5425</v>
      </c>
      <c r="D17" s="36">
        <v>5318.8666666666668</v>
      </c>
      <c r="E17" s="36">
        <v>5187.7333333333336</v>
      </c>
      <c r="F17" s="36">
        <v>4950.4666666666672</v>
      </c>
      <c r="G17" s="36">
        <v>4819.3333333333339</v>
      </c>
      <c r="H17" s="36">
        <v>5556.1333333333332</v>
      </c>
      <c r="I17" s="36">
        <v>5687.2666666666664</v>
      </c>
      <c r="J17" s="36">
        <v>5924.5333333333328</v>
      </c>
      <c r="K17" s="31">
        <v>5450</v>
      </c>
      <c r="L17" s="31">
        <v>5081.6000000000004</v>
      </c>
      <c r="M17" s="31">
        <v>42.22692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2680.1</v>
      </c>
      <c r="D18" s="36">
        <v>2667.9666666666667</v>
      </c>
      <c r="E18" s="36">
        <v>2648.1333333333332</v>
      </c>
      <c r="F18" s="36">
        <v>2616.1666666666665</v>
      </c>
      <c r="G18" s="36">
        <v>2596.333333333333</v>
      </c>
      <c r="H18" s="36">
        <v>2699.9333333333334</v>
      </c>
      <c r="I18" s="36">
        <v>2719.7666666666664</v>
      </c>
      <c r="J18" s="36">
        <v>2751.7333333333336</v>
      </c>
      <c r="K18" s="31">
        <v>2687.8</v>
      </c>
      <c r="L18" s="31">
        <v>2636</v>
      </c>
      <c r="M18" s="31">
        <v>2.61578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1422.25</v>
      </c>
      <c r="D19" s="36">
        <v>1428.5833333333333</v>
      </c>
      <c r="E19" s="36">
        <v>1409.2666666666664</v>
      </c>
      <c r="F19" s="36">
        <v>1396.2833333333331</v>
      </c>
      <c r="G19" s="36">
        <v>1376.9666666666662</v>
      </c>
      <c r="H19" s="36">
        <v>1441.5666666666666</v>
      </c>
      <c r="I19" s="36">
        <v>1460.8833333333337</v>
      </c>
      <c r="J19" s="36">
        <v>1473.8666666666668</v>
      </c>
      <c r="K19" s="31">
        <v>1447.9</v>
      </c>
      <c r="L19" s="31">
        <v>1415.6</v>
      </c>
      <c r="M19" s="31">
        <v>5.6569599999999998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592.5</v>
      </c>
      <c r="D20" s="36">
        <v>590.0333333333333</v>
      </c>
      <c r="E20" s="36">
        <v>586.06666666666661</v>
      </c>
      <c r="F20" s="36">
        <v>579.63333333333333</v>
      </c>
      <c r="G20" s="36">
        <v>575.66666666666663</v>
      </c>
      <c r="H20" s="36">
        <v>596.46666666666658</v>
      </c>
      <c r="I20" s="36">
        <v>600.43333333333328</v>
      </c>
      <c r="J20" s="36">
        <v>606.86666666666656</v>
      </c>
      <c r="K20" s="31">
        <v>594</v>
      </c>
      <c r="L20" s="31">
        <v>583.6</v>
      </c>
      <c r="M20" s="31">
        <v>23.152819999999998</v>
      </c>
      <c r="N20" s="1"/>
      <c r="O20" s="1"/>
    </row>
    <row r="21" spans="1:15" ht="12.75" customHeight="1">
      <c r="A21" s="51">
        <v>12</v>
      </c>
      <c r="B21" s="53" t="s">
        <v>1018</v>
      </c>
      <c r="C21" s="31">
        <v>1058.9000000000001</v>
      </c>
      <c r="D21" s="36">
        <v>1060.45</v>
      </c>
      <c r="E21" s="36">
        <v>1051</v>
      </c>
      <c r="F21" s="36">
        <v>1043.0999999999999</v>
      </c>
      <c r="G21" s="36">
        <v>1033.6499999999999</v>
      </c>
      <c r="H21" s="36">
        <v>1068.3500000000001</v>
      </c>
      <c r="I21" s="36">
        <v>1077.8000000000004</v>
      </c>
      <c r="J21" s="36">
        <v>1085.7000000000003</v>
      </c>
      <c r="K21" s="31">
        <v>1069.9000000000001</v>
      </c>
      <c r="L21" s="31">
        <v>1052.55</v>
      </c>
      <c r="M21" s="31">
        <v>21.72437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3263.05</v>
      </c>
      <c r="D22" s="36">
        <v>3249.1833333333329</v>
      </c>
      <c r="E22" s="36">
        <v>3224.3666666666659</v>
      </c>
      <c r="F22" s="36">
        <v>3185.6833333333329</v>
      </c>
      <c r="G22" s="36">
        <v>3160.8666666666659</v>
      </c>
      <c r="H22" s="36">
        <v>3287.8666666666659</v>
      </c>
      <c r="I22" s="36">
        <v>3312.6833333333325</v>
      </c>
      <c r="J22" s="36">
        <v>3351.3666666666659</v>
      </c>
      <c r="K22" s="31">
        <v>3274</v>
      </c>
      <c r="L22" s="31">
        <v>3210.5</v>
      </c>
      <c r="M22" s="31">
        <v>11.387219999999999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1922.65</v>
      </c>
      <c r="D23" s="36">
        <v>1906.45</v>
      </c>
      <c r="E23" s="36">
        <v>1882.9</v>
      </c>
      <c r="F23" s="36">
        <v>1843.15</v>
      </c>
      <c r="G23" s="36">
        <v>1819.6000000000001</v>
      </c>
      <c r="H23" s="36">
        <v>1946.2</v>
      </c>
      <c r="I23" s="36">
        <v>1969.7499999999998</v>
      </c>
      <c r="J23" s="36">
        <v>2009.5</v>
      </c>
      <c r="K23" s="31">
        <v>1930</v>
      </c>
      <c r="L23" s="31">
        <v>1866.7</v>
      </c>
      <c r="M23" s="31">
        <v>6.8013700000000004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1310.95</v>
      </c>
      <c r="D24" s="36">
        <v>1302.9833333333333</v>
      </c>
      <c r="E24" s="36">
        <v>1288.9666666666667</v>
      </c>
      <c r="F24" s="36">
        <v>1266.9833333333333</v>
      </c>
      <c r="G24" s="36">
        <v>1252.9666666666667</v>
      </c>
      <c r="H24" s="36">
        <v>1324.9666666666667</v>
      </c>
      <c r="I24" s="36">
        <v>1338.9833333333336</v>
      </c>
      <c r="J24" s="36">
        <v>1360.9666666666667</v>
      </c>
      <c r="K24" s="31">
        <v>1317</v>
      </c>
      <c r="L24" s="31">
        <v>1281</v>
      </c>
      <c r="M24" s="31">
        <v>25.560089999999999</v>
      </c>
      <c r="N24" s="1"/>
      <c r="O24" s="1"/>
    </row>
    <row r="25" spans="1:15" ht="12.75" customHeight="1">
      <c r="A25" s="51">
        <v>16</v>
      </c>
      <c r="B25" s="53" t="s">
        <v>827</v>
      </c>
      <c r="C25" s="31">
        <v>562.25</v>
      </c>
      <c r="D25" s="36">
        <v>548.85</v>
      </c>
      <c r="E25" s="36">
        <v>530.70000000000005</v>
      </c>
      <c r="F25" s="36">
        <v>499.15</v>
      </c>
      <c r="G25" s="36">
        <v>481</v>
      </c>
      <c r="H25" s="36">
        <v>580.40000000000009</v>
      </c>
      <c r="I25" s="36">
        <v>598.54999999999995</v>
      </c>
      <c r="J25" s="36">
        <v>630.10000000000014</v>
      </c>
      <c r="K25" s="31">
        <v>567</v>
      </c>
      <c r="L25" s="31">
        <v>517.29999999999995</v>
      </c>
      <c r="M25" s="31">
        <v>11.93558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1018.15</v>
      </c>
      <c r="D26" s="36">
        <v>1021.15</v>
      </c>
      <c r="E26" s="36">
        <v>1010.45</v>
      </c>
      <c r="F26" s="36">
        <v>1002.7500000000001</v>
      </c>
      <c r="G26" s="36">
        <v>992.05000000000018</v>
      </c>
      <c r="H26" s="36">
        <v>1028.8499999999999</v>
      </c>
      <c r="I26" s="36">
        <v>1039.55</v>
      </c>
      <c r="J26" s="36">
        <v>1047.2499999999998</v>
      </c>
      <c r="K26" s="31">
        <v>1031.8499999999999</v>
      </c>
      <c r="L26" s="31">
        <v>1013.45</v>
      </c>
      <c r="M26" s="31">
        <v>32.206870000000002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360.65</v>
      </c>
      <c r="D27" s="36">
        <v>359.88333333333338</v>
      </c>
      <c r="E27" s="36">
        <v>356.36666666666679</v>
      </c>
      <c r="F27" s="36">
        <v>352.08333333333343</v>
      </c>
      <c r="G27" s="36">
        <v>348.56666666666683</v>
      </c>
      <c r="H27" s="36">
        <v>364.16666666666674</v>
      </c>
      <c r="I27" s="36">
        <v>367.68333333333328</v>
      </c>
      <c r="J27" s="36">
        <v>371.9666666666667</v>
      </c>
      <c r="K27" s="31">
        <v>363.4</v>
      </c>
      <c r="L27" s="31">
        <v>355.6</v>
      </c>
      <c r="M27" s="31">
        <v>13.303940000000001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184.5</v>
      </c>
      <c r="D28" s="36">
        <v>183.36666666666667</v>
      </c>
      <c r="E28" s="36">
        <v>181.78333333333336</v>
      </c>
      <c r="F28" s="36">
        <v>179.06666666666669</v>
      </c>
      <c r="G28" s="36">
        <v>177.48333333333338</v>
      </c>
      <c r="H28" s="36">
        <v>186.08333333333334</v>
      </c>
      <c r="I28" s="36">
        <v>187.66666666666666</v>
      </c>
      <c r="J28" s="36">
        <v>190.38333333333333</v>
      </c>
      <c r="K28" s="31">
        <v>184.95</v>
      </c>
      <c r="L28" s="31">
        <v>180.65</v>
      </c>
      <c r="M28" s="31">
        <v>28.954709999999999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227.15</v>
      </c>
      <c r="D29" s="36">
        <v>227.2166666666667</v>
      </c>
      <c r="E29" s="36">
        <v>224.63333333333338</v>
      </c>
      <c r="F29" s="36">
        <v>222.11666666666667</v>
      </c>
      <c r="G29" s="36">
        <v>219.53333333333336</v>
      </c>
      <c r="H29" s="36">
        <v>229.73333333333341</v>
      </c>
      <c r="I29" s="36">
        <v>232.31666666666672</v>
      </c>
      <c r="J29" s="36">
        <v>234.83333333333343</v>
      </c>
      <c r="K29" s="31">
        <v>229.8</v>
      </c>
      <c r="L29" s="31">
        <v>224.7</v>
      </c>
      <c r="M29" s="31">
        <v>43.6203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5423.2</v>
      </c>
      <c r="D30" s="36">
        <v>5423.2333333333336</v>
      </c>
      <c r="E30" s="36">
        <v>5367.0166666666673</v>
      </c>
      <c r="F30" s="36">
        <v>5310.8333333333339</v>
      </c>
      <c r="G30" s="36">
        <v>5254.6166666666677</v>
      </c>
      <c r="H30" s="36">
        <v>5479.416666666667</v>
      </c>
      <c r="I30" s="36">
        <v>5535.6333333333341</v>
      </c>
      <c r="J30" s="36">
        <v>5591.8166666666666</v>
      </c>
      <c r="K30" s="31">
        <v>5479.45</v>
      </c>
      <c r="L30" s="31">
        <v>5367.05</v>
      </c>
      <c r="M30" s="31">
        <v>2.3254299999999999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592.75</v>
      </c>
      <c r="D31" s="36">
        <v>590.25</v>
      </c>
      <c r="E31" s="36">
        <v>585.5</v>
      </c>
      <c r="F31" s="36">
        <v>578.25</v>
      </c>
      <c r="G31" s="36">
        <v>573.5</v>
      </c>
      <c r="H31" s="36">
        <v>597.5</v>
      </c>
      <c r="I31" s="36">
        <v>602.25</v>
      </c>
      <c r="J31" s="36">
        <v>609.5</v>
      </c>
      <c r="K31" s="31">
        <v>595</v>
      </c>
      <c r="L31" s="31">
        <v>583</v>
      </c>
      <c r="M31" s="31">
        <v>18.383659999999999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6769.2</v>
      </c>
      <c r="D32" s="36">
        <v>6777.9000000000005</v>
      </c>
      <c r="E32" s="36">
        <v>6681.3500000000013</v>
      </c>
      <c r="F32" s="36">
        <v>6593.5000000000009</v>
      </c>
      <c r="G32" s="36">
        <v>6496.9500000000016</v>
      </c>
      <c r="H32" s="36">
        <v>6865.7500000000009</v>
      </c>
      <c r="I32" s="36">
        <v>6962.3</v>
      </c>
      <c r="J32" s="36">
        <v>7050.1500000000005</v>
      </c>
      <c r="K32" s="31">
        <v>6874.45</v>
      </c>
      <c r="L32" s="31">
        <v>6690.05</v>
      </c>
      <c r="M32" s="31">
        <v>5.6443199999999996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522.85</v>
      </c>
      <c r="D33" s="36">
        <v>520.16666666666663</v>
      </c>
      <c r="E33" s="36">
        <v>515.7833333333333</v>
      </c>
      <c r="F33" s="36">
        <v>508.7166666666667</v>
      </c>
      <c r="G33" s="36">
        <v>504.33333333333337</v>
      </c>
      <c r="H33" s="36">
        <v>527.23333333333323</v>
      </c>
      <c r="I33" s="36">
        <v>531.61666666666667</v>
      </c>
      <c r="J33" s="36">
        <v>538.68333333333317</v>
      </c>
      <c r="K33" s="31">
        <v>524.54999999999995</v>
      </c>
      <c r="L33" s="31">
        <v>513.1</v>
      </c>
      <c r="M33" s="31">
        <v>7.1623799999999997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173</v>
      </c>
      <c r="D34" s="36">
        <v>171</v>
      </c>
      <c r="E34" s="36">
        <v>168.4</v>
      </c>
      <c r="F34" s="36">
        <v>163.80000000000001</v>
      </c>
      <c r="G34" s="36">
        <v>161.20000000000002</v>
      </c>
      <c r="H34" s="36">
        <v>175.6</v>
      </c>
      <c r="I34" s="36">
        <v>178.20000000000002</v>
      </c>
      <c r="J34" s="36">
        <v>182.79999999999998</v>
      </c>
      <c r="K34" s="31">
        <v>173.6</v>
      </c>
      <c r="L34" s="31">
        <v>166.4</v>
      </c>
      <c r="M34" s="31">
        <v>146.45325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3017.4</v>
      </c>
      <c r="D35" s="36">
        <v>2992.2333333333336</v>
      </c>
      <c r="E35" s="36">
        <v>2957.2666666666673</v>
      </c>
      <c r="F35" s="36">
        <v>2897.1333333333337</v>
      </c>
      <c r="G35" s="36">
        <v>2862.1666666666674</v>
      </c>
      <c r="H35" s="36">
        <v>3052.3666666666672</v>
      </c>
      <c r="I35" s="36">
        <v>3087.3333333333335</v>
      </c>
      <c r="J35" s="36">
        <v>3147.4666666666672</v>
      </c>
      <c r="K35" s="31">
        <v>3027.2</v>
      </c>
      <c r="L35" s="31">
        <v>2932.1</v>
      </c>
      <c r="M35" s="31">
        <v>26.15821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1965.15</v>
      </c>
      <c r="D36" s="36">
        <v>1953.4000000000003</v>
      </c>
      <c r="E36" s="36">
        <v>1936.8500000000006</v>
      </c>
      <c r="F36" s="36">
        <v>1908.5500000000002</v>
      </c>
      <c r="G36" s="36">
        <v>1892.0000000000005</v>
      </c>
      <c r="H36" s="36">
        <v>1981.7000000000007</v>
      </c>
      <c r="I36" s="36">
        <v>1998.2500000000005</v>
      </c>
      <c r="J36" s="36">
        <v>2026.5500000000009</v>
      </c>
      <c r="K36" s="31">
        <v>1969.95</v>
      </c>
      <c r="L36" s="31">
        <v>1925.1</v>
      </c>
      <c r="M36" s="31">
        <v>3.0517099999999999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1047</v>
      </c>
      <c r="D37" s="36">
        <v>1045.4166666666667</v>
      </c>
      <c r="E37" s="36">
        <v>1036.8833333333334</v>
      </c>
      <c r="F37" s="36">
        <v>1026.7666666666667</v>
      </c>
      <c r="G37" s="36">
        <v>1018.2333333333333</v>
      </c>
      <c r="H37" s="36">
        <v>1055.5333333333335</v>
      </c>
      <c r="I37" s="36">
        <v>1064.0666666666668</v>
      </c>
      <c r="J37" s="36">
        <v>1074.1833333333336</v>
      </c>
      <c r="K37" s="31">
        <v>1053.95</v>
      </c>
      <c r="L37" s="31">
        <v>1035.3</v>
      </c>
      <c r="M37" s="31">
        <v>8.9398800000000005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3851.45</v>
      </c>
      <c r="D38" s="36">
        <v>3840.7666666666664</v>
      </c>
      <c r="E38" s="36">
        <v>3812.5333333333328</v>
      </c>
      <c r="F38" s="36">
        <v>3773.6166666666663</v>
      </c>
      <c r="G38" s="36">
        <v>3745.3833333333328</v>
      </c>
      <c r="H38" s="36">
        <v>3879.6833333333329</v>
      </c>
      <c r="I38" s="36">
        <v>3907.9166666666665</v>
      </c>
      <c r="J38" s="36">
        <v>3946.833333333333</v>
      </c>
      <c r="K38" s="31">
        <v>3869</v>
      </c>
      <c r="L38" s="31">
        <v>3801.85</v>
      </c>
      <c r="M38" s="31">
        <v>2.3741099999999999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1100.9000000000001</v>
      </c>
      <c r="D39" s="36">
        <v>1097.7</v>
      </c>
      <c r="E39" s="36">
        <v>1084.7</v>
      </c>
      <c r="F39" s="36">
        <v>1068.5</v>
      </c>
      <c r="G39" s="36">
        <v>1055.5</v>
      </c>
      <c r="H39" s="36">
        <v>1113.9000000000001</v>
      </c>
      <c r="I39" s="36">
        <v>1126.9000000000001</v>
      </c>
      <c r="J39" s="36">
        <v>1143.1000000000001</v>
      </c>
      <c r="K39" s="31">
        <v>1110.7</v>
      </c>
      <c r="L39" s="31">
        <v>1081.5</v>
      </c>
      <c r="M39" s="31">
        <v>146.33340000000001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8498.4500000000007</v>
      </c>
      <c r="D40" s="36">
        <v>8422.8166666666675</v>
      </c>
      <c r="E40" s="36">
        <v>8295.633333333335</v>
      </c>
      <c r="F40" s="36">
        <v>8092.8166666666675</v>
      </c>
      <c r="G40" s="36">
        <v>7965.633333333335</v>
      </c>
      <c r="H40" s="36">
        <v>8625.633333333335</v>
      </c>
      <c r="I40" s="36">
        <v>8752.8166666666657</v>
      </c>
      <c r="J40" s="36">
        <v>8955.633333333335</v>
      </c>
      <c r="K40" s="31">
        <v>8550</v>
      </c>
      <c r="L40" s="31">
        <v>8220</v>
      </c>
      <c r="M40" s="31">
        <v>5.4848600000000003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6674.95</v>
      </c>
      <c r="D41" s="36">
        <v>6647.5999999999995</v>
      </c>
      <c r="E41" s="36">
        <v>6588.3499999999985</v>
      </c>
      <c r="F41" s="36">
        <v>6501.7499999999991</v>
      </c>
      <c r="G41" s="36">
        <v>6442.4999999999982</v>
      </c>
      <c r="H41" s="36">
        <v>6734.1999999999989</v>
      </c>
      <c r="I41" s="36">
        <v>6793.4500000000007</v>
      </c>
      <c r="J41" s="36">
        <v>6880.0499999999993</v>
      </c>
      <c r="K41" s="31">
        <v>6706.85</v>
      </c>
      <c r="L41" s="31">
        <v>6561</v>
      </c>
      <c r="M41" s="31">
        <v>10.223739999999999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1592.55</v>
      </c>
      <c r="D42" s="36">
        <v>1585.8</v>
      </c>
      <c r="E42" s="36">
        <v>1572.6</v>
      </c>
      <c r="F42" s="36">
        <v>1552.6499999999999</v>
      </c>
      <c r="G42" s="36">
        <v>1539.4499999999998</v>
      </c>
      <c r="H42" s="36">
        <v>1605.75</v>
      </c>
      <c r="I42" s="36">
        <v>1618.9500000000003</v>
      </c>
      <c r="J42" s="36">
        <v>1638.9</v>
      </c>
      <c r="K42" s="31">
        <v>1599</v>
      </c>
      <c r="L42" s="31">
        <v>1565.85</v>
      </c>
      <c r="M42" s="31">
        <v>11.495189999999999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8683.9</v>
      </c>
      <c r="D43" s="36">
        <v>8714.8666666666668</v>
      </c>
      <c r="E43" s="36">
        <v>8584.2333333333336</v>
      </c>
      <c r="F43" s="36">
        <v>8484.5666666666675</v>
      </c>
      <c r="G43" s="36">
        <v>8353.9333333333343</v>
      </c>
      <c r="H43" s="36">
        <v>8814.5333333333328</v>
      </c>
      <c r="I43" s="36">
        <v>8945.1666666666679</v>
      </c>
      <c r="J43" s="36">
        <v>9044.8333333333321</v>
      </c>
      <c r="K43" s="31">
        <v>8845.5</v>
      </c>
      <c r="L43" s="31">
        <v>8615.2000000000007</v>
      </c>
      <c r="M43" s="31">
        <v>0.38169999999999998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2280.35</v>
      </c>
      <c r="D44" s="36">
        <v>2273.3833333333337</v>
      </c>
      <c r="E44" s="36">
        <v>2259.7666666666673</v>
      </c>
      <c r="F44" s="36">
        <v>2239.1833333333338</v>
      </c>
      <c r="G44" s="36">
        <v>2225.5666666666675</v>
      </c>
      <c r="H44" s="36">
        <v>2293.9666666666672</v>
      </c>
      <c r="I44" s="36">
        <v>2307.583333333333</v>
      </c>
      <c r="J44" s="36">
        <v>2328.166666666667</v>
      </c>
      <c r="K44" s="31">
        <v>2287</v>
      </c>
      <c r="L44" s="31">
        <v>2252.8000000000002</v>
      </c>
      <c r="M44" s="31">
        <v>1.14899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203.65</v>
      </c>
      <c r="D45" s="36">
        <v>202.03333333333333</v>
      </c>
      <c r="E45" s="36">
        <v>199.91666666666666</v>
      </c>
      <c r="F45" s="36">
        <v>196.18333333333334</v>
      </c>
      <c r="G45" s="36">
        <v>194.06666666666666</v>
      </c>
      <c r="H45" s="36">
        <v>205.76666666666665</v>
      </c>
      <c r="I45" s="36">
        <v>207.88333333333333</v>
      </c>
      <c r="J45" s="36">
        <v>211.61666666666665</v>
      </c>
      <c r="K45" s="31">
        <v>204.15</v>
      </c>
      <c r="L45" s="31">
        <v>198.3</v>
      </c>
      <c r="M45" s="31">
        <v>65.946399999999997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275.60000000000002</v>
      </c>
      <c r="D46" s="36">
        <v>274.23333333333329</v>
      </c>
      <c r="E46" s="36">
        <v>271.51666666666659</v>
      </c>
      <c r="F46" s="36">
        <v>267.43333333333328</v>
      </c>
      <c r="G46" s="36">
        <v>264.71666666666658</v>
      </c>
      <c r="H46" s="36">
        <v>278.31666666666661</v>
      </c>
      <c r="I46" s="36">
        <v>281.0333333333333</v>
      </c>
      <c r="J46" s="36">
        <v>285.11666666666662</v>
      </c>
      <c r="K46" s="31">
        <v>276.95</v>
      </c>
      <c r="L46" s="31">
        <v>270.14999999999998</v>
      </c>
      <c r="M46" s="31">
        <v>118.71556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139.25</v>
      </c>
      <c r="D47" s="36">
        <v>139.35</v>
      </c>
      <c r="E47" s="36">
        <v>136.39999999999998</v>
      </c>
      <c r="F47" s="36">
        <v>133.54999999999998</v>
      </c>
      <c r="G47" s="36">
        <v>130.59999999999997</v>
      </c>
      <c r="H47" s="36">
        <v>142.19999999999999</v>
      </c>
      <c r="I47" s="36">
        <v>145.14999999999998</v>
      </c>
      <c r="J47" s="36">
        <v>148</v>
      </c>
      <c r="K47" s="31">
        <v>142.30000000000001</v>
      </c>
      <c r="L47" s="31">
        <v>136.5</v>
      </c>
      <c r="M47" s="31">
        <v>177.28328999999999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1417.6</v>
      </c>
      <c r="D48" s="36">
        <v>1422.3333333333333</v>
      </c>
      <c r="E48" s="36">
        <v>1406.2166666666665</v>
      </c>
      <c r="F48" s="36">
        <v>1394.8333333333333</v>
      </c>
      <c r="G48" s="36">
        <v>1378.7166666666665</v>
      </c>
      <c r="H48" s="36">
        <v>1433.7166666666665</v>
      </c>
      <c r="I48" s="36">
        <v>1449.8333333333333</v>
      </c>
      <c r="J48" s="36">
        <v>1461.2166666666665</v>
      </c>
      <c r="K48" s="31">
        <v>1438.45</v>
      </c>
      <c r="L48" s="31">
        <v>1410.95</v>
      </c>
      <c r="M48" s="31">
        <v>4.7337300000000004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571.65</v>
      </c>
      <c r="D49" s="36">
        <v>568.06666666666672</v>
      </c>
      <c r="E49" s="36">
        <v>562.63333333333344</v>
      </c>
      <c r="F49" s="36">
        <v>553.61666666666667</v>
      </c>
      <c r="G49" s="36">
        <v>548.18333333333339</v>
      </c>
      <c r="H49" s="36">
        <v>577.08333333333348</v>
      </c>
      <c r="I49" s="36">
        <v>582.51666666666665</v>
      </c>
      <c r="J49" s="36">
        <v>591.53333333333353</v>
      </c>
      <c r="K49" s="31">
        <v>573.5</v>
      </c>
      <c r="L49" s="31">
        <v>559.04999999999995</v>
      </c>
      <c r="M49" s="31">
        <v>10.75229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1746.5</v>
      </c>
      <c r="D50" s="36">
        <v>1725.3333333333333</v>
      </c>
      <c r="E50" s="36">
        <v>1685.1166666666666</v>
      </c>
      <c r="F50" s="36">
        <v>1623.7333333333333</v>
      </c>
      <c r="G50" s="36">
        <v>1583.5166666666667</v>
      </c>
      <c r="H50" s="36">
        <v>1786.7166666666665</v>
      </c>
      <c r="I50" s="36">
        <v>1826.9333333333332</v>
      </c>
      <c r="J50" s="36">
        <v>1888.3166666666664</v>
      </c>
      <c r="K50" s="31">
        <v>1765.55</v>
      </c>
      <c r="L50" s="31">
        <v>1663.95</v>
      </c>
      <c r="M50" s="31">
        <v>9.6783400000000004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194.75</v>
      </c>
      <c r="D51" s="36">
        <v>193.15</v>
      </c>
      <c r="E51" s="36">
        <v>190.3</v>
      </c>
      <c r="F51" s="36">
        <v>185.85</v>
      </c>
      <c r="G51" s="36">
        <v>183</v>
      </c>
      <c r="H51" s="36">
        <v>197.60000000000002</v>
      </c>
      <c r="I51" s="36">
        <v>200.45</v>
      </c>
      <c r="J51" s="36">
        <v>204.90000000000003</v>
      </c>
      <c r="K51" s="31">
        <v>196</v>
      </c>
      <c r="L51" s="31">
        <v>188.7</v>
      </c>
      <c r="M51" s="31">
        <v>319.92371000000003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1133.05</v>
      </c>
      <c r="D52" s="36">
        <v>1125.9833333333333</v>
      </c>
      <c r="E52" s="36">
        <v>1116.4666666666667</v>
      </c>
      <c r="F52" s="36">
        <v>1099.8833333333334</v>
      </c>
      <c r="G52" s="36">
        <v>1090.3666666666668</v>
      </c>
      <c r="H52" s="36">
        <v>1142.5666666666666</v>
      </c>
      <c r="I52" s="36">
        <v>1152.0833333333335</v>
      </c>
      <c r="J52" s="36">
        <v>1168.6666666666665</v>
      </c>
      <c r="K52" s="31">
        <v>1135.5</v>
      </c>
      <c r="L52" s="31">
        <v>1109.4000000000001</v>
      </c>
      <c r="M52" s="31">
        <v>5.0879500000000002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228.5</v>
      </c>
      <c r="D53" s="36">
        <v>226.2833333333333</v>
      </c>
      <c r="E53" s="36">
        <v>223.1666666666666</v>
      </c>
      <c r="F53" s="36">
        <v>217.83333333333329</v>
      </c>
      <c r="G53" s="36">
        <v>214.71666666666658</v>
      </c>
      <c r="H53" s="36">
        <v>231.61666666666662</v>
      </c>
      <c r="I53" s="36">
        <v>234.73333333333329</v>
      </c>
      <c r="J53" s="36">
        <v>240.06666666666663</v>
      </c>
      <c r="K53" s="31">
        <v>229.4</v>
      </c>
      <c r="L53" s="31">
        <v>220.95</v>
      </c>
      <c r="M53" s="31">
        <v>250.23398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625.9</v>
      </c>
      <c r="D54" s="36">
        <v>622.5333333333333</v>
      </c>
      <c r="E54" s="36">
        <v>614.21666666666658</v>
      </c>
      <c r="F54" s="36">
        <v>602.5333333333333</v>
      </c>
      <c r="G54" s="36">
        <v>594.21666666666658</v>
      </c>
      <c r="H54" s="36">
        <v>634.21666666666658</v>
      </c>
      <c r="I54" s="36">
        <v>642.53333333333319</v>
      </c>
      <c r="J54" s="36">
        <v>654.21666666666658</v>
      </c>
      <c r="K54" s="31">
        <v>630.85</v>
      </c>
      <c r="L54" s="31">
        <v>610.85</v>
      </c>
      <c r="M54" s="31">
        <v>138.2679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1135.55</v>
      </c>
      <c r="D55" s="36">
        <v>1123.9833333333333</v>
      </c>
      <c r="E55" s="36">
        <v>1109.2166666666667</v>
      </c>
      <c r="F55" s="36">
        <v>1082.8833333333334</v>
      </c>
      <c r="G55" s="36">
        <v>1068.1166666666668</v>
      </c>
      <c r="H55" s="36">
        <v>1150.3166666666666</v>
      </c>
      <c r="I55" s="36">
        <v>1165.0833333333335</v>
      </c>
      <c r="J55" s="36">
        <v>1191.4166666666665</v>
      </c>
      <c r="K55" s="31">
        <v>1138.75</v>
      </c>
      <c r="L55" s="31">
        <v>1097.6500000000001</v>
      </c>
      <c r="M55" s="31">
        <v>86.423680000000004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270.8</v>
      </c>
      <c r="D56" s="36">
        <v>271.53333333333336</v>
      </c>
      <c r="E56" s="36">
        <v>267.26666666666671</v>
      </c>
      <c r="F56" s="36">
        <v>263.73333333333335</v>
      </c>
      <c r="G56" s="36">
        <v>259.4666666666667</v>
      </c>
      <c r="H56" s="36">
        <v>275.06666666666672</v>
      </c>
      <c r="I56" s="36">
        <v>279.33333333333337</v>
      </c>
      <c r="J56" s="36">
        <v>282.86666666666673</v>
      </c>
      <c r="K56" s="31">
        <v>275.8</v>
      </c>
      <c r="L56" s="31">
        <v>268</v>
      </c>
      <c r="M56" s="31">
        <v>43.85098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28444.1</v>
      </c>
      <c r="D57" s="36">
        <v>28305.7</v>
      </c>
      <c r="E57" s="36">
        <v>28060.400000000001</v>
      </c>
      <c r="F57" s="36">
        <v>27676.7</v>
      </c>
      <c r="G57" s="36">
        <v>27431.4</v>
      </c>
      <c r="H57" s="36">
        <v>28689.4</v>
      </c>
      <c r="I57" s="36">
        <v>28934.699999999997</v>
      </c>
      <c r="J57" s="36">
        <v>29318.400000000001</v>
      </c>
      <c r="K57" s="31">
        <v>28551</v>
      </c>
      <c r="L57" s="31">
        <v>27922</v>
      </c>
      <c r="M57" s="31">
        <v>0.45834999999999998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4956.95</v>
      </c>
      <c r="D58" s="36">
        <v>4928.3166666666666</v>
      </c>
      <c r="E58" s="36">
        <v>4888.6333333333332</v>
      </c>
      <c r="F58" s="36">
        <v>4820.3166666666666</v>
      </c>
      <c r="G58" s="36">
        <v>4780.6333333333332</v>
      </c>
      <c r="H58" s="36">
        <v>4996.6333333333332</v>
      </c>
      <c r="I58" s="36">
        <v>5036.3166666666657</v>
      </c>
      <c r="J58" s="36">
        <v>5104.6333333333332</v>
      </c>
      <c r="K58" s="31">
        <v>4968</v>
      </c>
      <c r="L58" s="31">
        <v>4860</v>
      </c>
      <c r="M58" s="31">
        <v>2.55308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424.6</v>
      </c>
      <c r="D59" s="36">
        <v>425.7</v>
      </c>
      <c r="E59" s="36">
        <v>421.5</v>
      </c>
      <c r="F59" s="36">
        <v>418.40000000000003</v>
      </c>
      <c r="G59" s="36">
        <v>414.20000000000005</v>
      </c>
      <c r="H59" s="36">
        <v>428.79999999999995</v>
      </c>
      <c r="I59" s="36">
        <v>432.99999999999989</v>
      </c>
      <c r="J59" s="36">
        <v>436.09999999999991</v>
      </c>
      <c r="K59" s="31">
        <v>429.9</v>
      </c>
      <c r="L59" s="31">
        <v>422.6</v>
      </c>
      <c r="M59" s="31">
        <v>10.59421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582.20000000000005</v>
      </c>
      <c r="D60" s="36">
        <v>576.78333333333342</v>
      </c>
      <c r="E60" s="36">
        <v>568.86666666666679</v>
      </c>
      <c r="F60" s="36">
        <v>555.53333333333342</v>
      </c>
      <c r="G60" s="36">
        <v>547.61666666666679</v>
      </c>
      <c r="H60" s="36">
        <v>590.11666666666679</v>
      </c>
      <c r="I60" s="36">
        <v>598.03333333333353</v>
      </c>
      <c r="J60" s="36">
        <v>611.36666666666679</v>
      </c>
      <c r="K60" s="31">
        <v>584.70000000000005</v>
      </c>
      <c r="L60" s="31">
        <v>563.45000000000005</v>
      </c>
      <c r="M60" s="31">
        <v>80.461939999999998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1082.45</v>
      </c>
      <c r="D61" s="36">
        <v>1080.1333333333334</v>
      </c>
      <c r="E61" s="36">
        <v>1069.7166666666669</v>
      </c>
      <c r="F61" s="36">
        <v>1056.9833333333336</v>
      </c>
      <c r="G61" s="36">
        <v>1046.5666666666671</v>
      </c>
      <c r="H61" s="36">
        <v>1092.8666666666668</v>
      </c>
      <c r="I61" s="36">
        <v>1103.2833333333333</v>
      </c>
      <c r="J61" s="36">
        <v>1116.0166666666667</v>
      </c>
      <c r="K61" s="31">
        <v>1090.55</v>
      </c>
      <c r="L61" s="31">
        <v>1067.4000000000001</v>
      </c>
      <c r="M61" s="31">
        <v>15.464589999999999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1453.3</v>
      </c>
      <c r="D62" s="36">
        <v>1443.2833333333335</v>
      </c>
      <c r="E62" s="36">
        <v>1430.5666666666671</v>
      </c>
      <c r="F62" s="36">
        <v>1407.8333333333335</v>
      </c>
      <c r="G62" s="36">
        <v>1395.116666666667</v>
      </c>
      <c r="H62" s="36">
        <v>1466.0166666666671</v>
      </c>
      <c r="I62" s="36">
        <v>1478.7333333333338</v>
      </c>
      <c r="J62" s="36">
        <v>1501.4666666666672</v>
      </c>
      <c r="K62" s="31">
        <v>1456</v>
      </c>
      <c r="L62" s="31">
        <v>1420.55</v>
      </c>
      <c r="M62" s="31">
        <v>15.82836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445.15</v>
      </c>
      <c r="D63" s="36">
        <v>440.36666666666662</v>
      </c>
      <c r="E63" s="36">
        <v>432.73333333333323</v>
      </c>
      <c r="F63" s="36">
        <v>420.31666666666661</v>
      </c>
      <c r="G63" s="36">
        <v>412.68333333333322</v>
      </c>
      <c r="H63" s="36">
        <v>452.78333333333325</v>
      </c>
      <c r="I63" s="36">
        <v>460.41666666666657</v>
      </c>
      <c r="J63" s="36">
        <v>472.83333333333326</v>
      </c>
      <c r="K63" s="31">
        <v>448</v>
      </c>
      <c r="L63" s="31">
        <v>427.95</v>
      </c>
      <c r="M63" s="31">
        <v>220.83709999999999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6617.7</v>
      </c>
      <c r="D64" s="36">
        <v>6609.0166666666664</v>
      </c>
      <c r="E64" s="36">
        <v>6540.9833333333327</v>
      </c>
      <c r="F64" s="36">
        <v>6464.2666666666664</v>
      </c>
      <c r="G64" s="36">
        <v>6396.2333333333327</v>
      </c>
      <c r="H64" s="36">
        <v>6685.7333333333327</v>
      </c>
      <c r="I64" s="36">
        <v>6753.7666666666655</v>
      </c>
      <c r="J64" s="36">
        <v>6830.4833333333327</v>
      </c>
      <c r="K64" s="31">
        <v>6677.05</v>
      </c>
      <c r="L64" s="31">
        <v>6532.3</v>
      </c>
      <c r="M64" s="31">
        <v>1.9857899999999999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2537.5500000000002</v>
      </c>
      <c r="D65" s="36">
        <v>2527.2000000000003</v>
      </c>
      <c r="E65" s="36">
        <v>2508.8500000000004</v>
      </c>
      <c r="F65" s="36">
        <v>2480.15</v>
      </c>
      <c r="G65" s="36">
        <v>2461.8000000000002</v>
      </c>
      <c r="H65" s="36">
        <v>2555.9000000000005</v>
      </c>
      <c r="I65" s="36">
        <v>2574.25</v>
      </c>
      <c r="J65" s="36">
        <v>2602.9500000000007</v>
      </c>
      <c r="K65" s="31">
        <v>2545.5500000000002</v>
      </c>
      <c r="L65" s="31">
        <v>2498.5</v>
      </c>
      <c r="M65" s="31">
        <v>1.9634400000000001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1013.7</v>
      </c>
      <c r="D66" s="36">
        <v>1007.8000000000001</v>
      </c>
      <c r="E66" s="36">
        <v>991.60000000000014</v>
      </c>
      <c r="F66" s="36">
        <v>969.50000000000011</v>
      </c>
      <c r="G66" s="36">
        <v>953.30000000000018</v>
      </c>
      <c r="H66" s="36">
        <v>1029.9000000000001</v>
      </c>
      <c r="I66" s="36">
        <v>1046.1000000000001</v>
      </c>
      <c r="J66" s="36">
        <v>1068.2</v>
      </c>
      <c r="K66" s="31">
        <v>1024</v>
      </c>
      <c r="L66" s="31">
        <v>985.7</v>
      </c>
      <c r="M66" s="31">
        <v>28.724989999999998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1098.3</v>
      </c>
      <c r="D67" s="36">
        <v>1094.1333333333332</v>
      </c>
      <c r="E67" s="36">
        <v>1085.4166666666665</v>
      </c>
      <c r="F67" s="36">
        <v>1072.5333333333333</v>
      </c>
      <c r="G67" s="36">
        <v>1063.8166666666666</v>
      </c>
      <c r="H67" s="36">
        <v>1107.0166666666664</v>
      </c>
      <c r="I67" s="36">
        <v>1115.7333333333331</v>
      </c>
      <c r="J67" s="36">
        <v>1128.6166666666663</v>
      </c>
      <c r="K67" s="31">
        <v>1102.8499999999999</v>
      </c>
      <c r="L67" s="31">
        <v>1081.25</v>
      </c>
      <c r="M67" s="31">
        <v>1.5827800000000001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292.2</v>
      </c>
      <c r="D68" s="36">
        <v>291.60000000000002</v>
      </c>
      <c r="E68" s="36">
        <v>289.20000000000005</v>
      </c>
      <c r="F68" s="36">
        <v>286.20000000000005</v>
      </c>
      <c r="G68" s="36">
        <v>283.80000000000007</v>
      </c>
      <c r="H68" s="36">
        <v>294.60000000000002</v>
      </c>
      <c r="I68" s="36">
        <v>297</v>
      </c>
      <c r="J68" s="36">
        <v>300</v>
      </c>
      <c r="K68" s="31">
        <v>294</v>
      </c>
      <c r="L68" s="31">
        <v>288.60000000000002</v>
      </c>
      <c r="M68" s="31">
        <v>41.67615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2760.85</v>
      </c>
      <c r="D69" s="36">
        <v>2715.2000000000003</v>
      </c>
      <c r="E69" s="36">
        <v>2640.6500000000005</v>
      </c>
      <c r="F69" s="36">
        <v>2520.4500000000003</v>
      </c>
      <c r="G69" s="36">
        <v>2445.9000000000005</v>
      </c>
      <c r="H69" s="36">
        <v>2835.4000000000005</v>
      </c>
      <c r="I69" s="36">
        <v>2909.9500000000007</v>
      </c>
      <c r="J69" s="36">
        <v>3030.1500000000005</v>
      </c>
      <c r="K69" s="31">
        <v>2789.75</v>
      </c>
      <c r="L69" s="31">
        <v>2595</v>
      </c>
      <c r="M69" s="31">
        <v>11.79771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892.25</v>
      </c>
      <c r="D70" s="36">
        <v>888.69999999999993</v>
      </c>
      <c r="E70" s="36">
        <v>882.39999999999986</v>
      </c>
      <c r="F70" s="36">
        <v>872.55</v>
      </c>
      <c r="G70" s="36">
        <v>866.24999999999989</v>
      </c>
      <c r="H70" s="36">
        <v>898.54999999999984</v>
      </c>
      <c r="I70" s="36">
        <v>904.8499999999998</v>
      </c>
      <c r="J70" s="36">
        <v>914.69999999999982</v>
      </c>
      <c r="K70" s="31">
        <v>895</v>
      </c>
      <c r="L70" s="31">
        <v>878.85</v>
      </c>
      <c r="M70" s="31">
        <v>37.847619999999999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541.6</v>
      </c>
      <c r="D71" s="36">
        <v>542.25</v>
      </c>
      <c r="E71" s="36">
        <v>538</v>
      </c>
      <c r="F71" s="36">
        <v>534.4</v>
      </c>
      <c r="G71" s="36">
        <v>530.15</v>
      </c>
      <c r="H71" s="36">
        <v>545.85</v>
      </c>
      <c r="I71" s="36">
        <v>550.1</v>
      </c>
      <c r="J71" s="36">
        <v>553.70000000000005</v>
      </c>
      <c r="K71" s="31">
        <v>546.5</v>
      </c>
      <c r="L71" s="31">
        <v>538.65</v>
      </c>
      <c r="M71" s="31">
        <v>12.643269999999999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2107.15</v>
      </c>
      <c r="D72" s="36">
        <v>2093.35</v>
      </c>
      <c r="E72" s="36">
        <v>2075.85</v>
      </c>
      <c r="F72" s="36">
        <v>2044.5500000000002</v>
      </c>
      <c r="G72" s="36">
        <v>2027.0500000000002</v>
      </c>
      <c r="H72" s="36">
        <v>2124.6499999999996</v>
      </c>
      <c r="I72" s="36">
        <v>2142.1499999999996</v>
      </c>
      <c r="J72" s="36">
        <v>2173.4499999999994</v>
      </c>
      <c r="K72" s="31">
        <v>2110.85</v>
      </c>
      <c r="L72" s="31">
        <v>2062.0500000000002</v>
      </c>
      <c r="M72" s="31">
        <v>6.2095200000000004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2341.6</v>
      </c>
      <c r="D73" s="36">
        <v>2337.9833333333331</v>
      </c>
      <c r="E73" s="36">
        <v>2323.6166666666663</v>
      </c>
      <c r="F73" s="36">
        <v>2305.6333333333332</v>
      </c>
      <c r="G73" s="36">
        <v>2291.2666666666664</v>
      </c>
      <c r="H73" s="36">
        <v>2355.9666666666662</v>
      </c>
      <c r="I73" s="36">
        <v>2370.333333333333</v>
      </c>
      <c r="J73" s="36">
        <v>2388.3166666666662</v>
      </c>
      <c r="K73" s="31">
        <v>2352.35</v>
      </c>
      <c r="L73" s="31">
        <v>2320</v>
      </c>
      <c r="M73" s="31">
        <v>2.2850899999999998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463.6</v>
      </c>
      <c r="D74" s="36">
        <v>464.13333333333338</v>
      </c>
      <c r="E74" s="36">
        <v>454.46666666666675</v>
      </c>
      <c r="F74" s="36">
        <v>445.33333333333337</v>
      </c>
      <c r="G74" s="36">
        <v>435.66666666666674</v>
      </c>
      <c r="H74" s="36">
        <v>473.26666666666677</v>
      </c>
      <c r="I74" s="36">
        <v>482.93333333333339</v>
      </c>
      <c r="J74" s="36">
        <v>492.06666666666678</v>
      </c>
      <c r="K74" s="31">
        <v>473.8</v>
      </c>
      <c r="L74" s="31">
        <v>455</v>
      </c>
      <c r="M74" s="31">
        <v>12.37435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164.85</v>
      </c>
      <c r="D75" s="36">
        <v>166.33333333333334</v>
      </c>
      <c r="E75" s="36">
        <v>161.01666666666668</v>
      </c>
      <c r="F75" s="36">
        <v>157.18333333333334</v>
      </c>
      <c r="G75" s="36">
        <v>151.86666666666667</v>
      </c>
      <c r="H75" s="36">
        <v>170.16666666666669</v>
      </c>
      <c r="I75" s="36">
        <v>175.48333333333335</v>
      </c>
      <c r="J75" s="36">
        <v>179.31666666666669</v>
      </c>
      <c r="K75" s="31">
        <v>171.65</v>
      </c>
      <c r="L75" s="31">
        <v>162.5</v>
      </c>
      <c r="M75" s="31">
        <v>50.811880000000002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3645.4</v>
      </c>
      <c r="D76" s="36">
        <v>3634.0500000000006</v>
      </c>
      <c r="E76" s="36">
        <v>3608.4000000000015</v>
      </c>
      <c r="F76" s="36">
        <v>3571.400000000001</v>
      </c>
      <c r="G76" s="36">
        <v>3545.7500000000018</v>
      </c>
      <c r="H76" s="36">
        <v>3671.0500000000011</v>
      </c>
      <c r="I76" s="36">
        <v>3696.7</v>
      </c>
      <c r="J76" s="36">
        <v>3733.7000000000007</v>
      </c>
      <c r="K76" s="31">
        <v>3659.7</v>
      </c>
      <c r="L76" s="31">
        <v>3597.05</v>
      </c>
      <c r="M76" s="31">
        <v>4.8594099999999996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6776.95</v>
      </c>
      <c r="D77" s="36">
        <v>6786.5166666666664</v>
      </c>
      <c r="E77" s="36">
        <v>6703.083333333333</v>
      </c>
      <c r="F77" s="36">
        <v>6629.2166666666662</v>
      </c>
      <c r="G77" s="36">
        <v>6545.7833333333328</v>
      </c>
      <c r="H77" s="36">
        <v>6860.3833333333332</v>
      </c>
      <c r="I77" s="36">
        <v>6943.8166666666675</v>
      </c>
      <c r="J77" s="36">
        <v>7017.6833333333334</v>
      </c>
      <c r="K77" s="31">
        <v>6869.95</v>
      </c>
      <c r="L77" s="31">
        <v>6712.65</v>
      </c>
      <c r="M77" s="31">
        <v>2.7351899999999998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2444.3000000000002</v>
      </c>
      <c r="D78" s="36">
        <v>2439.5833333333335</v>
      </c>
      <c r="E78" s="36">
        <v>2417.7166666666672</v>
      </c>
      <c r="F78" s="36">
        <v>2391.1333333333337</v>
      </c>
      <c r="G78" s="36">
        <v>2369.2666666666673</v>
      </c>
      <c r="H78" s="36">
        <v>2466.166666666667</v>
      </c>
      <c r="I78" s="36">
        <v>2488.0333333333328</v>
      </c>
      <c r="J78" s="36">
        <v>2514.6166666666668</v>
      </c>
      <c r="K78" s="31">
        <v>2461.4499999999998</v>
      </c>
      <c r="L78" s="31">
        <v>2413</v>
      </c>
      <c r="M78" s="31">
        <v>1.2380100000000001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6363.95</v>
      </c>
      <c r="D79" s="36">
        <v>6325.0333333333328</v>
      </c>
      <c r="E79" s="36">
        <v>6270.2666666666655</v>
      </c>
      <c r="F79" s="36">
        <v>6176.583333333333</v>
      </c>
      <c r="G79" s="36">
        <v>6121.8166666666657</v>
      </c>
      <c r="H79" s="36">
        <v>6418.7166666666653</v>
      </c>
      <c r="I79" s="36">
        <v>6473.4833333333318</v>
      </c>
      <c r="J79" s="36">
        <v>6567.1666666666652</v>
      </c>
      <c r="K79" s="31">
        <v>6379.8</v>
      </c>
      <c r="L79" s="31">
        <v>6231.35</v>
      </c>
      <c r="M79" s="31">
        <v>2.8402400000000001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3951.4</v>
      </c>
      <c r="D80" s="36">
        <v>3921.0833333333335</v>
      </c>
      <c r="E80" s="36">
        <v>3872.166666666667</v>
      </c>
      <c r="F80" s="36">
        <v>3792.9333333333334</v>
      </c>
      <c r="G80" s="36">
        <v>3744.0166666666669</v>
      </c>
      <c r="H80" s="36">
        <v>4000.3166666666671</v>
      </c>
      <c r="I80" s="36">
        <v>4049.233333333334</v>
      </c>
      <c r="J80" s="36">
        <v>4128.4666666666672</v>
      </c>
      <c r="K80" s="31">
        <v>3970</v>
      </c>
      <c r="L80" s="31">
        <v>3841.85</v>
      </c>
      <c r="M80" s="31">
        <v>11.305999999999999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2925.4</v>
      </c>
      <c r="D81" s="36">
        <v>2917.1166666666668</v>
      </c>
      <c r="E81" s="36">
        <v>2895.2833333333338</v>
      </c>
      <c r="F81" s="36">
        <v>2865.166666666667</v>
      </c>
      <c r="G81" s="36">
        <v>2843.3333333333339</v>
      </c>
      <c r="H81" s="36">
        <v>2947.2333333333336</v>
      </c>
      <c r="I81" s="36">
        <v>2969.0666666666666</v>
      </c>
      <c r="J81" s="36">
        <v>2999.1833333333334</v>
      </c>
      <c r="K81" s="31">
        <v>2938.95</v>
      </c>
      <c r="L81" s="31">
        <v>2887</v>
      </c>
      <c r="M81" s="31">
        <v>0.91901999999999995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152.30000000000001</v>
      </c>
      <c r="D82" s="36">
        <v>151.48333333333332</v>
      </c>
      <c r="E82" s="36">
        <v>150.01666666666665</v>
      </c>
      <c r="F82" s="36">
        <v>147.73333333333332</v>
      </c>
      <c r="G82" s="36">
        <v>146.26666666666665</v>
      </c>
      <c r="H82" s="36">
        <v>153.76666666666665</v>
      </c>
      <c r="I82" s="36">
        <v>155.23333333333329</v>
      </c>
      <c r="J82" s="36">
        <v>157.51666666666665</v>
      </c>
      <c r="K82" s="31">
        <v>152.94999999999999</v>
      </c>
      <c r="L82" s="31">
        <v>149.19999999999999</v>
      </c>
      <c r="M82" s="31">
        <v>27.188359999999999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153.6</v>
      </c>
      <c r="D83" s="36">
        <v>153.58333333333334</v>
      </c>
      <c r="E83" s="36">
        <v>152.36666666666667</v>
      </c>
      <c r="F83" s="36">
        <v>151.13333333333333</v>
      </c>
      <c r="G83" s="36">
        <v>149.91666666666666</v>
      </c>
      <c r="H83" s="36">
        <v>154.81666666666669</v>
      </c>
      <c r="I83" s="36">
        <v>156.03333333333333</v>
      </c>
      <c r="J83" s="36">
        <v>157.26666666666671</v>
      </c>
      <c r="K83" s="31">
        <v>154.80000000000001</v>
      </c>
      <c r="L83" s="31">
        <v>152.35</v>
      </c>
      <c r="M83" s="31">
        <v>99.633619999999993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828.6</v>
      </c>
      <c r="D84" s="36">
        <v>830.7166666666667</v>
      </c>
      <c r="E84" s="36">
        <v>816.03333333333342</v>
      </c>
      <c r="F84" s="36">
        <v>803.4666666666667</v>
      </c>
      <c r="G84" s="36">
        <v>788.78333333333342</v>
      </c>
      <c r="H84" s="36">
        <v>843.28333333333342</v>
      </c>
      <c r="I84" s="36">
        <v>857.96666666666681</v>
      </c>
      <c r="J84" s="36">
        <v>870.53333333333342</v>
      </c>
      <c r="K84" s="31">
        <v>845.4</v>
      </c>
      <c r="L84" s="31">
        <v>818.15</v>
      </c>
      <c r="M84" s="31">
        <v>2.74437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446.8</v>
      </c>
      <c r="D85" s="36">
        <v>445.34999999999997</v>
      </c>
      <c r="E85" s="36">
        <v>438.69999999999993</v>
      </c>
      <c r="F85" s="36">
        <v>430.59999999999997</v>
      </c>
      <c r="G85" s="36">
        <v>423.94999999999993</v>
      </c>
      <c r="H85" s="36">
        <v>453.44999999999993</v>
      </c>
      <c r="I85" s="36">
        <v>460.09999999999991</v>
      </c>
      <c r="J85" s="36">
        <v>468.19999999999993</v>
      </c>
      <c r="K85" s="31">
        <v>452</v>
      </c>
      <c r="L85" s="31">
        <v>437.25</v>
      </c>
      <c r="M85" s="31">
        <v>7.7399199999999997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182.25</v>
      </c>
      <c r="D86" s="36">
        <v>181.04999999999998</v>
      </c>
      <c r="E86" s="36">
        <v>178.89999999999998</v>
      </c>
      <c r="F86" s="36">
        <v>175.54999999999998</v>
      </c>
      <c r="G86" s="36">
        <v>173.39999999999998</v>
      </c>
      <c r="H86" s="36">
        <v>184.39999999999998</v>
      </c>
      <c r="I86" s="36">
        <v>186.55</v>
      </c>
      <c r="J86" s="36">
        <v>189.89999999999998</v>
      </c>
      <c r="K86" s="31">
        <v>183.2</v>
      </c>
      <c r="L86" s="31">
        <v>177.7</v>
      </c>
      <c r="M86" s="31">
        <v>117.66043999999999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1898.65</v>
      </c>
      <c r="D87" s="36">
        <v>1915.3666666666668</v>
      </c>
      <c r="E87" s="36">
        <v>1877.7333333333336</v>
      </c>
      <c r="F87" s="36">
        <v>1856.8166666666668</v>
      </c>
      <c r="G87" s="36">
        <v>1819.1833333333336</v>
      </c>
      <c r="H87" s="36">
        <v>1936.2833333333335</v>
      </c>
      <c r="I87" s="36">
        <v>1973.9166666666667</v>
      </c>
      <c r="J87" s="36">
        <v>1994.8333333333335</v>
      </c>
      <c r="K87" s="31">
        <v>1953</v>
      </c>
      <c r="L87" s="31">
        <v>1894.45</v>
      </c>
      <c r="M87" s="31">
        <v>2.3838699999999999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1256.3499999999999</v>
      </c>
      <c r="D88" s="36">
        <v>1246.8666666666666</v>
      </c>
      <c r="E88" s="36">
        <v>1232.083333333333</v>
      </c>
      <c r="F88" s="36">
        <v>1207.8166666666664</v>
      </c>
      <c r="G88" s="36">
        <v>1193.0333333333328</v>
      </c>
      <c r="H88" s="36">
        <v>1271.1333333333332</v>
      </c>
      <c r="I88" s="36">
        <v>1285.9166666666665</v>
      </c>
      <c r="J88" s="36">
        <v>1310.1833333333334</v>
      </c>
      <c r="K88" s="31">
        <v>1261.6500000000001</v>
      </c>
      <c r="L88" s="31">
        <v>1222.5999999999999</v>
      </c>
      <c r="M88" s="31">
        <v>6.5672899999999998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2387.4</v>
      </c>
      <c r="D89" s="36">
        <v>2370.1166666666668</v>
      </c>
      <c r="E89" s="36">
        <v>2347.2833333333338</v>
      </c>
      <c r="F89" s="36">
        <v>2307.166666666667</v>
      </c>
      <c r="G89" s="36">
        <v>2284.3333333333339</v>
      </c>
      <c r="H89" s="36">
        <v>2410.2333333333336</v>
      </c>
      <c r="I89" s="36">
        <v>2433.0666666666666</v>
      </c>
      <c r="J89" s="36">
        <v>2473.1833333333334</v>
      </c>
      <c r="K89" s="31">
        <v>2392.9499999999998</v>
      </c>
      <c r="L89" s="31">
        <v>2330</v>
      </c>
      <c r="M89" s="31">
        <v>6.2988799999999996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2201.1999999999998</v>
      </c>
      <c r="D90" s="36">
        <v>2186.1333333333332</v>
      </c>
      <c r="E90" s="36">
        <v>2128.2666666666664</v>
      </c>
      <c r="F90" s="36">
        <v>2055.333333333333</v>
      </c>
      <c r="G90" s="36">
        <v>1997.4666666666662</v>
      </c>
      <c r="H90" s="36">
        <v>2259.0666666666666</v>
      </c>
      <c r="I90" s="36">
        <v>2316.9333333333334</v>
      </c>
      <c r="J90" s="36">
        <v>2389.8666666666668</v>
      </c>
      <c r="K90" s="31">
        <v>2244</v>
      </c>
      <c r="L90" s="31">
        <v>2113.1999999999998</v>
      </c>
      <c r="M90" s="31">
        <v>34.288989999999998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3513.6</v>
      </c>
      <c r="D91" s="36">
        <v>3512.0833333333335</v>
      </c>
      <c r="E91" s="36">
        <v>3477.6166666666668</v>
      </c>
      <c r="F91" s="36">
        <v>3441.6333333333332</v>
      </c>
      <c r="G91" s="36">
        <v>3407.1666666666665</v>
      </c>
      <c r="H91" s="36">
        <v>3548.0666666666671</v>
      </c>
      <c r="I91" s="36">
        <v>3582.5333333333333</v>
      </c>
      <c r="J91" s="36">
        <v>3618.5166666666673</v>
      </c>
      <c r="K91" s="31">
        <v>3546.55</v>
      </c>
      <c r="L91" s="31">
        <v>3476.1</v>
      </c>
      <c r="M91" s="31">
        <v>0.35709999999999997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564.54999999999995</v>
      </c>
      <c r="D92" s="36">
        <v>567.38333333333333</v>
      </c>
      <c r="E92" s="36">
        <v>559.06666666666661</v>
      </c>
      <c r="F92" s="36">
        <v>553.58333333333326</v>
      </c>
      <c r="G92" s="36">
        <v>545.26666666666654</v>
      </c>
      <c r="H92" s="36">
        <v>572.86666666666667</v>
      </c>
      <c r="I92" s="36">
        <v>581.18333333333351</v>
      </c>
      <c r="J92" s="36">
        <v>586.66666666666674</v>
      </c>
      <c r="K92" s="31">
        <v>575.70000000000005</v>
      </c>
      <c r="L92" s="31">
        <v>561.9</v>
      </c>
      <c r="M92" s="31">
        <v>14.598520000000001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1686.4</v>
      </c>
      <c r="D93" s="36">
        <v>1672.2666666666667</v>
      </c>
      <c r="E93" s="36">
        <v>1653.1333333333332</v>
      </c>
      <c r="F93" s="36">
        <v>1619.8666666666666</v>
      </c>
      <c r="G93" s="36">
        <v>1600.7333333333331</v>
      </c>
      <c r="H93" s="36">
        <v>1705.5333333333333</v>
      </c>
      <c r="I93" s="36">
        <v>1724.666666666667</v>
      </c>
      <c r="J93" s="36">
        <v>1757.9333333333334</v>
      </c>
      <c r="K93" s="31">
        <v>1691.4</v>
      </c>
      <c r="L93" s="31">
        <v>1639</v>
      </c>
      <c r="M93" s="31">
        <v>38.209009999999999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3782.95</v>
      </c>
      <c r="D94" s="36">
        <v>3763.65</v>
      </c>
      <c r="E94" s="36">
        <v>3734.3500000000004</v>
      </c>
      <c r="F94" s="36">
        <v>3685.7500000000005</v>
      </c>
      <c r="G94" s="36">
        <v>3656.4500000000007</v>
      </c>
      <c r="H94" s="36">
        <v>3812.25</v>
      </c>
      <c r="I94" s="36">
        <v>3841.55</v>
      </c>
      <c r="J94" s="36">
        <v>3890.1499999999996</v>
      </c>
      <c r="K94" s="31">
        <v>3792.95</v>
      </c>
      <c r="L94" s="31">
        <v>3715.05</v>
      </c>
      <c r="M94" s="31">
        <v>2.03416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1419.55</v>
      </c>
      <c r="D95" s="36">
        <v>1420.1833333333334</v>
      </c>
      <c r="E95" s="36">
        <v>1411.5666666666668</v>
      </c>
      <c r="F95" s="36">
        <v>1403.5833333333335</v>
      </c>
      <c r="G95" s="36">
        <v>1394.9666666666669</v>
      </c>
      <c r="H95" s="36">
        <v>1428.1666666666667</v>
      </c>
      <c r="I95" s="36">
        <v>1436.7833333333335</v>
      </c>
      <c r="J95" s="36">
        <v>1444.7666666666667</v>
      </c>
      <c r="K95" s="31">
        <v>1428.8</v>
      </c>
      <c r="L95" s="31">
        <v>1412.2</v>
      </c>
      <c r="M95" s="31">
        <v>252.80440999999999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574.65</v>
      </c>
      <c r="D96" s="36">
        <v>573.69999999999993</v>
      </c>
      <c r="E96" s="36">
        <v>567.99999999999989</v>
      </c>
      <c r="F96" s="36">
        <v>561.34999999999991</v>
      </c>
      <c r="G96" s="36">
        <v>555.64999999999986</v>
      </c>
      <c r="H96" s="36">
        <v>580.34999999999991</v>
      </c>
      <c r="I96" s="36">
        <v>586.04999999999995</v>
      </c>
      <c r="J96" s="36">
        <v>592.69999999999993</v>
      </c>
      <c r="K96" s="31">
        <v>579.4</v>
      </c>
      <c r="L96" s="31">
        <v>567.04999999999995</v>
      </c>
      <c r="M96" s="31">
        <v>41.958689999999997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1431.95</v>
      </c>
      <c r="D97" s="36">
        <v>1428.3166666666666</v>
      </c>
      <c r="E97" s="36">
        <v>1418.6333333333332</v>
      </c>
      <c r="F97" s="36">
        <v>1405.3166666666666</v>
      </c>
      <c r="G97" s="36">
        <v>1395.6333333333332</v>
      </c>
      <c r="H97" s="36">
        <v>1441.6333333333332</v>
      </c>
      <c r="I97" s="36">
        <v>1451.3166666666666</v>
      </c>
      <c r="J97" s="36">
        <v>1464.6333333333332</v>
      </c>
      <c r="K97" s="31">
        <v>1438</v>
      </c>
      <c r="L97" s="31">
        <v>1415</v>
      </c>
      <c r="M97" s="31">
        <v>15.07612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4495.1499999999996</v>
      </c>
      <c r="D98" s="36">
        <v>4504.8666666666668</v>
      </c>
      <c r="E98" s="36">
        <v>4430.9333333333334</v>
      </c>
      <c r="F98" s="36">
        <v>4366.7166666666662</v>
      </c>
      <c r="G98" s="36">
        <v>4292.7833333333328</v>
      </c>
      <c r="H98" s="36">
        <v>4569.0833333333339</v>
      </c>
      <c r="I98" s="36">
        <v>4643.0166666666682</v>
      </c>
      <c r="J98" s="36">
        <v>4707.2333333333345</v>
      </c>
      <c r="K98" s="31">
        <v>4578.8</v>
      </c>
      <c r="L98" s="31">
        <v>4440.6499999999996</v>
      </c>
      <c r="M98" s="31">
        <v>14.41798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521.15</v>
      </c>
      <c r="D99" s="36">
        <v>519.18333333333328</v>
      </c>
      <c r="E99" s="36">
        <v>516.21666666666658</v>
      </c>
      <c r="F99" s="36">
        <v>511.2833333333333</v>
      </c>
      <c r="G99" s="36">
        <v>508.31666666666661</v>
      </c>
      <c r="H99" s="36">
        <v>524.11666666666656</v>
      </c>
      <c r="I99" s="36">
        <v>527.08333333333326</v>
      </c>
      <c r="J99" s="36">
        <v>532.01666666666654</v>
      </c>
      <c r="K99" s="31">
        <v>522.15</v>
      </c>
      <c r="L99" s="31">
        <v>514.25</v>
      </c>
      <c r="M99" s="31">
        <v>87.278440000000003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3005.65</v>
      </c>
      <c r="D100" s="36">
        <v>2985.2166666666667</v>
      </c>
      <c r="E100" s="36">
        <v>2960.4333333333334</v>
      </c>
      <c r="F100" s="36">
        <v>2915.2166666666667</v>
      </c>
      <c r="G100" s="36">
        <v>2890.4333333333334</v>
      </c>
      <c r="H100" s="36">
        <v>3030.4333333333334</v>
      </c>
      <c r="I100" s="36">
        <v>3055.2166666666672</v>
      </c>
      <c r="J100" s="36">
        <v>3100.4333333333334</v>
      </c>
      <c r="K100" s="31">
        <v>3010</v>
      </c>
      <c r="L100" s="31">
        <v>2940</v>
      </c>
      <c r="M100" s="31">
        <v>9.1989000000000001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539.1</v>
      </c>
      <c r="D101" s="36">
        <v>539.25</v>
      </c>
      <c r="E101" s="36">
        <v>528.45000000000005</v>
      </c>
      <c r="F101" s="36">
        <v>517.80000000000007</v>
      </c>
      <c r="G101" s="36">
        <v>507.00000000000011</v>
      </c>
      <c r="H101" s="36">
        <v>549.9</v>
      </c>
      <c r="I101" s="36">
        <v>560.69999999999993</v>
      </c>
      <c r="J101" s="36">
        <v>571.34999999999991</v>
      </c>
      <c r="K101" s="31">
        <v>550.04999999999995</v>
      </c>
      <c r="L101" s="31">
        <v>528.6</v>
      </c>
      <c r="M101" s="31">
        <v>63.187100000000001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2388.1</v>
      </c>
      <c r="D102" s="36">
        <v>2391.3833333333332</v>
      </c>
      <c r="E102" s="36">
        <v>2362.4666666666662</v>
      </c>
      <c r="F102" s="36">
        <v>2336.833333333333</v>
      </c>
      <c r="G102" s="36">
        <v>2307.9166666666661</v>
      </c>
      <c r="H102" s="36">
        <v>2417.0166666666664</v>
      </c>
      <c r="I102" s="36">
        <v>2445.9333333333334</v>
      </c>
      <c r="J102" s="36">
        <v>2471.5666666666666</v>
      </c>
      <c r="K102" s="31">
        <v>2420.3000000000002</v>
      </c>
      <c r="L102" s="31">
        <v>2365.75</v>
      </c>
      <c r="M102" s="31">
        <v>22.585159999999998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1062.7</v>
      </c>
      <c r="D103" s="36">
        <v>1056.3333333333333</v>
      </c>
      <c r="E103" s="36">
        <v>1046.6666666666665</v>
      </c>
      <c r="F103" s="36">
        <v>1030.6333333333332</v>
      </c>
      <c r="G103" s="36">
        <v>1020.9666666666665</v>
      </c>
      <c r="H103" s="36">
        <v>1072.3666666666666</v>
      </c>
      <c r="I103" s="36">
        <v>1082.0333333333331</v>
      </c>
      <c r="J103" s="36">
        <v>1098.0666666666666</v>
      </c>
      <c r="K103" s="31">
        <v>1066</v>
      </c>
      <c r="L103" s="31">
        <v>1040.3</v>
      </c>
      <c r="M103" s="31">
        <v>134.32572999999999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1646.25</v>
      </c>
      <c r="D104" s="36">
        <v>1639.9833333333333</v>
      </c>
      <c r="E104" s="36">
        <v>1627.2666666666667</v>
      </c>
      <c r="F104" s="36">
        <v>1608.2833333333333</v>
      </c>
      <c r="G104" s="36">
        <v>1595.5666666666666</v>
      </c>
      <c r="H104" s="36">
        <v>1658.9666666666667</v>
      </c>
      <c r="I104" s="36">
        <v>1671.6833333333334</v>
      </c>
      <c r="J104" s="36">
        <v>1690.6666666666667</v>
      </c>
      <c r="K104" s="31">
        <v>1652.7</v>
      </c>
      <c r="L104" s="31">
        <v>1621</v>
      </c>
      <c r="M104" s="31">
        <v>3.9497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518.35</v>
      </c>
      <c r="D105" s="36">
        <v>517.7833333333333</v>
      </c>
      <c r="E105" s="36">
        <v>515.56666666666661</v>
      </c>
      <c r="F105" s="36">
        <v>512.7833333333333</v>
      </c>
      <c r="G105" s="36">
        <v>510.56666666666661</v>
      </c>
      <c r="H105" s="36">
        <v>520.56666666666661</v>
      </c>
      <c r="I105" s="36">
        <v>522.7833333333333</v>
      </c>
      <c r="J105" s="36">
        <v>525.56666666666661</v>
      </c>
      <c r="K105" s="31">
        <v>520</v>
      </c>
      <c r="L105" s="31">
        <v>515</v>
      </c>
      <c r="M105" s="31">
        <v>7.62141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81.150000000000006</v>
      </c>
      <c r="D106" s="36">
        <v>80.916666666666671</v>
      </c>
      <c r="E106" s="36">
        <v>80.38333333333334</v>
      </c>
      <c r="F106" s="36">
        <v>79.616666666666674</v>
      </c>
      <c r="G106" s="36">
        <v>79.083333333333343</v>
      </c>
      <c r="H106" s="36">
        <v>81.683333333333337</v>
      </c>
      <c r="I106" s="36">
        <v>82.216666666666669</v>
      </c>
      <c r="J106" s="36">
        <v>82.983333333333334</v>
      </c>
      <c r="K106" s="31">
        <v>81.45</v>
      </c>
      <c r="L106" s="31">
        <v>80.150000000000006</v>
      </c>
      <c r="M106" s="31">
        <v>212.48658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414.45</v>
      </c>
      <c r="D107" s="36">
        <v>411.01666666666665</v>
      </c>
      <c r="E107" s="36">
        <v>406.88333333333333</v>
      </c>
      <c r="F107" s="36">
        <v>399.31666666666666</v>
      </c>
      <c r="G107" s="36">
        <v>395.18333333333334</v>
      </c>
      <c r="H107" s="36">
        <v>418.58333333333331</v>
      </c>
      <c r="I107" s="36">
        <v>422.71666666666664</v>
      </c>
      <c r="J107" s="36">
        <v>430.2833333333333</v>
      </c>
      <c r="K107" s="31">
        <v>415.15</v>
      </c>
      <c r="L107" s="31">
        <v>403.45</v>
      </c>
      <c r="M107" s="31">
        <v>186.04659000000001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527.4</v>
      </c>
      <c r="D108" s="36">
        <v>533.63333333333333</v>
      </c>
      <c r="E108" s="36">
        <v>518.76666666666665</v>
      </c>
      <c r="F108" s="36">
        <v>510.13333333333333</v>
      </c>
      <c r="G108" s="36">
        <v>495.26666666666665</v>
      </c>
      <c r="H108" s="36">
        <v>542.26666666666665</v>
      </c>
      <c r="I108" s="36">
        <v>557.13333333333321</v>
      </c>
      <c r="J108" s="36">
        <v>565.76666666666665</v>
      </c>
      <c r="K108" s="31">
        <v>548.5</v>
      </c>
      <c r="L108" s="31">
        <v>525</v>
      </c>
      <c r="M108" s="31">
        <v>23.875810000000001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578.85</v>
      </c>
      <c r="D109" s="36">
        <v>571.65000000000009</v>
      </c>
      <c r="E109" s="36">
        <v>560.10000000000014</v>
      </c>
      <c r="F109" s="36">
        <v>541.35</v>
      </c>
      <c r="G109" s="36">
        <v>529.80000000000007</v>
      </c>
      <c r="H109" s="36">
        <v>590.4000000000002</v>
      </c>
      <c r="I109" s="36">
        <v>601.95000000000016</v>
      </c>
      <c r="J109" s="36">
        <v>620.70000000000027</v>
      </c>
      <c r="K109" s="31">
        <v>583.20000000000005</v>
      </c>
      <c r="L109" s="31">
        <v>552.9</v>
      </c>
      <c r="M109" s="31">
        <v>76.990380000000002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179.7</v>
      </c>
      <c r="D110" s="36">
        <v>178.86666666666667</v>
      </c>
      <c r="E110" s="36">
        <v>176.23333333333335</v>
      </c>
      <c r="F110" s="36">
        <v>172.76666666666668</v>
      </c>
      <c r="G110" s="36">
        <v>170.13333333333335</v>
      </c>
      <c r="H110" s="36">
        <v>182.33333333333334</v>
      </c>
      <c r="I110" s="36">
        <v>184.96666666666667</v>
      </c>
      <c r="J110" s="36">
        <v>188.43333333333334</v>
      </c>
      <c r="K110" s="31">
        <v>181.5</v>
      </c>
      <c r="L110" s="31">
        <v>175.4</v>
      </c>
      <c r="M110" s="31">
        <v>396.18423000000001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935.65</v>
      </c>
      <c r="D111" s="36">
        <v>930.66666666666663</v>
      </c>
      <c r="E111" s="36">
        <v>922.08333333333326</v>
      </c>
      <c r="F111" s="36">
        <v>908.51666666666665</v>
      </c>
      <c r="G111" s="36">
        <v>899.93333333333328</v>
      </c>
      <c r="H111" s="36">
        <v>944.23333333333323</v>
      </c>
      <c r="I111" s="36">
        <v>952.81666666666649</v>
      </c>
      <c r="J111" s="36">
        <v>966.38333333333321</v>
      </c>
      <c r="K111" s="31">
        <v>939.25</v>
      </c>
      <c r="L111" s="31">
        <v>917.1</v>
      </c>
      <c r="M111" s="31">
        <v>17.241969999999998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152.19999999999999</v>
      </c>
      <c r="D112" s="36">
        <v>152.41666666666666</v>
      </c>
      <c r="E112" s="36">
        <v>148.98333333333332</v>
      </c>
      <c r="F112" s="36">
        <v>145.76666666666665</v>
      </c>
      <c r="G112" s="36">
        <v>142.33333333333331</v>
      </c>
      <c r="H112" s="36">
        <v>155.63333333333333</v>
      </c>
      <c r="I112" s="36">
        <v>159.06666666666666</v>
      </c>
      <c r="J112" s="36">
        <v>162.28333333333333</v>
      </c>
      <c r="K112" s="31">
        <v>155.85</v>
      </c>
      <c r="L112" s="31">
        <v>149.19999999999999</v>
      </c>
      <c r="M112" s="31">
        <v>393.15419000000003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441.3</v>
      </c>
      <c r="D113" s="36">
        <v>439.4666666666667</v>
      </c>
      <c r="E113" s="36">
        <v>435.48333333333341</v>
      </c>
      <c r="F113" s="36">
        <v>429.66666666666669</v>
      </c>
      <c r="G113" s="36">
        <v>425.68333333333339</v>
      </c>
      <c r="H113" s="36">
        <v>445.28333333333342</v>
      </c>
      <c r="I113" s="36">
        <v>449.26666666666677</v>
      </c>
      <c r="J113" s="36">
        <v>455.08333333333343</v>
      </c>
      <c r="K113" s="31">
        <v>443.45</v>
      </c>
      <c r="L113" s="31">
        <v>433.65</v>
      </c>
      <c r="M113" s="31">
        <v>12.14129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225.15</v>
      </c>
      <c r="D114" s="36">
        <v>222.91666666666666</v>
      </c>
      <c r="E114" s="36">
        <v>219.73333333333332</v>
      </c>
      <c r="F114" s="36">
        <v>214.31666666666666</v>
      </c>
      <c r="G114" s="36">
        <v>211.13333333333333</v>
      </c>
      <c r="H114" s="36">
        <v>228.33333333333331</v>
      </c>
      <c r="I114" s="36">
        <v>231.51666666666665</v>
      </c>
      <c r="J114" s="36">
        <v>236.93333333333331</v>
      </c>
      <c r="K114" s="31">
        <v>226.1</v>
      </c>
      <c r="L114" s="31">
        <v>217.5</v>
      </c>
      <c r="M114" s="31">
        <v>117.96419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1489.15</v>
      </c>
      <c r="D115" s="36">
        <v>1490.8833333333332</v>
      </c>
      <c r="E115" s="36">
        <v>1461.7666666666664</v>
      </c>
      <c r="F115" s="36">
        <v>1434.3833333333332</v>
      </c>
      <c r="G115" s="36">
        <v>1405.2666666666664</v>
      </c>
      <c r="H115" s="36">
        <v>1518.2666666666664</v>
      </c>
      <c r="I115" s="36">
        <v>1547.3833333333332</v>
      </c>
      <c r="J115" s="36">
        <v>1574.7666666666664</v>
      </c>
      <c r="K115" s="31">
        <v>1520</v>
      </c>
      <c r="L115" s="31">
        <v>1463.5</v>
      </c>
      <c r="M115" s="31">
        <v>49.694780000000002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5340.35</v>
      </c>
      <c r="D116" s="36">
        <v>5310.7666666666664</v>
      </c>
      <c r="E116" s="36">
        <v>5269.5333333333328</v>
      </c>
      <c r="F116" s="36">
        <v>5198.7166666666662</v>
      </c>
      <c r="G116" s="36">
        <v>5157.4833333333327</v>
      </c>
      <c r="H116" s="36">
        <v>5381.583333333333</v>
      </c>
      <c r="I116" s="36">
        <v>5422.8166666666666</v>
      </c>
      <c r="J116" s="36">
        <v>5493.6333333333332</v>
      </c>
      <c r="K116" s="31">
        <v>5352</v>
      </c>
      <c r="L116" s="31">
        <v>5239.95</v>
      </c>
      <c r="M116" s="31">
        <v>1.8761300000000001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1681.35</v>
      </c>
      <c r="D117" s="36">
        <v>1670.1166666666668</v>
      </c>
      <c r="E117" s="36">
        <v>1655.6333333333337</v>
      </c>
      <c r="F117" s="36">
        <v>1629.916666666667</v>
      </c>
      <c r="G117" s="36">
        <v>1615.4333333333338</v>
      </c>
      <c r="H117" s="36">
        <v>1695.8333333333335</v>
      </c>
      <c r="I117" s="36">
        <v>1710.3166666666666</v>
      </c>
      <c r="J117" s="36">
        <v>1736.0333333333333</v>
      </c>
      <c r="K117" s="31">
        <v>1684.6</v>
      </c>
      <c r="L117" s="31">
        <v>1644.4</v>
      </c>
      <c r="M117" s="31">
        <v>58.412770000000002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3128.3</v>
      </c>
      <c r="D118" s="36">
        <v>3115.0333333333333</v>
      </c>
      <c r="E118" s="36">
        <v>3095.9166666666665</v>
      </c>
      <c r="F118" s="36">
        <v>3063.5333333333333</v>
      </c>
      <c r="G118" s="36">
        <v>3044.4166666666665</v>
      </c>
      <c r="H118" s="36">
        <v>3147.4166666666665</v>
      </c>
      <c r="I118" s="36">
        <v>3166.5333333333333</v>
      </c>
      <c r="J118" s="36">
        <v>3198.9166666666665</v>
      </c>
      <c r="K118" s="31">
        <v>3134.15</v>
      </c>
      <c r="L118" s="31">
        <v>3082.65</v>
      </c>
      <c r="M118" s="31">
        <v>3.9718100000000001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1230.7</v>
      </c>
      <c r="D119" s="36">
        <v>1226.6833333333332</v>
      </c>
      <c r="E119" s="36">
        <v>1217.3666666666663</v>
      </c>
      <c r="F119" s="36">
        <v>1204.0333333333331</v>
      </c>
      <c r="G119" s="36">
        <v>1194.7166666666662</v>
      </c>
      <c r="H119" s="36">
        <v>1240.0166666666664</v>
      </c>
      <c r="I119" s="36">
        <v>1249.3333333333335</v>
      </c>
      <c r="J119" s="36">
        <v>1262.6666666666665</v>
      </c>
      <c r="K119" s="31">
        <v>1236</v>
      </c>
      <c r="L119" s="31">
        <v>1213.3499999999999</v>
      </c>
      <c r="M119" s="31">
        <v>1.8003199999999999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488</v>
      </c>
      <c r="D120" s="36">
        <v>489.13333333333338</v>
      </c>
      <c r="E120" s="36">
        <v>481.66666666666674</v>
      </c>
      <c r="F120" s="36">
        <v>475.33333333333337</v>
      </c>
      <c r="G120" s="36">
        <v>467.86666666666673</v>
      </c>
      <c r="H120" s="36">
        <v>495.46666666666675</v>
      </c>
      <c r="I120" s="36">
        <v>502.93333333333334</v>
      </c>
      <c r="J120" s="36">
        <v>509.26666666666677</v>
      </c>
      <c r="K120" s="31">
        <v>496.6</v>
      </c>
      <c r="L120" s="31">
        <v>482.8</v>
      </c>
      <c r="M120" s="31">
        <v>21.07198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828.65</v>
      </c>
      <c r="D121" s="36">
        <v>827.94999999999993</v>
      </c>
      <c r="E121" s="36">
        <v>820.74999999999989</v>
      </c>
      <c r="F121" s="36">
        <v>812.84999999999991</v>
      </c>
      <c r="G121" s="36">
        <v>805.64999999999986</v>
      </c>
      <c r="H121" s="36">
        <v>835.84999999999991</v>
      </c>
      <c r="I121" s="36">
        <v>843.05</v>
      </c>
      <c r="J121" s="36">
        <v>850.94999999999993</v>
      </c>
      <c r="K121" s="31">
        <v>835.15</v>
      </c>
      <c r="L121" s="31">
        <v>820.05</v>
      </c>
      <c r="M121" s="31">
        <v>23.669339999999998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783.7</v>
      </c>
      <c r="D122" s="36">
        <v>781.80000000000007</v>
      </c>
      <c r="E122" s="36">
        <v>776.10000000000014</v>
      </c>
      <c r="F122" s="36">
        <v>768.50000000000011</v>
      </c>
      <c r="G122" s="36">
        <v>762.80000000000018</v>
      </c>
      <c r="H122" s="36">
        <v>789.40000000000009</v>
      </c>
      <c r="I122" s="36">
        <v>795.10000000000014</v>
      </c>
      <c r="J122" s="36">
        <v>802.7</v>
      </c>
      <c r="K122" s="31">
        <v>787.5</v>
      </c>
      <c r="L122" s="31">
        <v>774.2</v>
      </c>
      <c r="M122" s="31">
        <v>35.265569999999997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491.4</v>
      </c>
      <c r="D123" s="36">
        <v>491.55</v>
      </c>
      <c r="E123" s="36">
        <v>485.1</v>
      </c>
      <c r="F123" s="36">
        <v>478.8</v>
      </c>
      <c r="G123" s="36">
        <v>472.35</v>
      </c>
      <c r="H123" s="36">
        <v>497.85</v>
      </c>
      <c r="I123" s="36">
        <v>504.29999999999995</v>
      </c>
      <c r="J123" s="36">
        <v>510.6</v>
      </c>
      <c r="K123" s="31">
        <v>498</v>
      </c>
      <c r="L123" s="31">
        <v>485.25</v>
      </c>
      <c r="M123" s="31">
        <v>21.749220000000001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1590.65</v>
      </c>
      <c r="D124" s="36">
        <v>1575.5833333333333</v>
      </c>
      <c r="E124" s="36">
        <v>1555.7166666666665</v>
      </c>
      <c r="F124" s="36">
        <v>1520.7833333333333</v>
      </c>
      <c r="G124" s="36">
        <v>1500.9166666666665</v>
      </c>
      <c r="H124" s="36">
        <v>1610.5166666666664</v>
      </c>
      <c r="I124" s="36">
        <v>1630.3833333333332</v>
      </c>
      <c r="J124" s="36">
        <v>1665.3166666666664</v>
      </c>
      <c r="K124" s="31">
        <v>1595.45</v>
      </c>
      <c r="L124" s="31">
        <v>1540.65</v>
      </c>
      <c r="M124" s="31">
        <v>12.569990000000001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1724.75</v>
      </c>
      <c r="D125" s="36">
        <v>1727.9833333333333</v>
      </c>
      <c r="E125" s="36">
        <v>1710.9666666666667</v>
      </c>
      <c r="F125" s="36">
        <v>1697.1833333333334</v>
      </c>
      <c r="G125" s="36">
        <v>1680.1666666666667</v>
      </c>
      <c r="H125" s="36">
        <v>1741.7666666666667</v>
      </c>
      <c r="I125" s="36">
        <v>1758.7833333333335</v>
      </c>
      <c r="J125" s="36">
        <v>1772.5666666666666</v>
      </c>
      <c r="K125" s="31">
        <v>1745</v>
      </c>
      <c r="L125" s="31">
        <v>1714.2</v>
      </c>
      <c r="M125" s="31">
        <v>62.007599999999996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171.6</v>
      </c>
      <c r="D126" s="36">
        <v>170.91666666666666</v>
      </c>
      <c r="E126" s="36">
        <v>169.43333333333331</v>
      </c>
      <c r="F126" s="36">
        <v>167.26666666666665</v>
      </c>
      <c r="G126" s="36">
        <v>165.7833333333333</v>
      </c>
      <c r="H126" s="36">
        <v>173.08333333333331</v>
      </c>
      <c r="I126" s="36">
        <v>174.56666666666666</v>
      </c>
      <c r="J126" s="36">
        <v>176.73333333333332</v>
      </c>
      <c r="K126" s="31">
        <v>172.4</v>
      </c>
      <c r="L126" s="31">
        <v>168.75</v>
      </c>
      <c r="M126" s="31">
        <v>25.372520000000002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5351.05</v>
      </c>
      <c r="D127" s="36">
        <v>5321.0833333333339</v>
      </c>
      <c r="E127" s="36">
        <v>5265.0666666666675</v>
      </c>
      <c r="F127" s="36">
        <v>5179.0833333333339</v>
      </c>
      <c r="G127" s="36">
        <v>5123.0666666666675</v>
      </c>
      <c r="H127" s="36">
        <v>5407.0666666666675</v>
      </c>
      <c r="I127" s="36">
        <v>5463.0833333333339</v>
      </c>
      <c r="J127" s="36">
        <v>5549.0666666666675</v>
      </c>
      <c r="K127" s="31">
        <v>5377.1</v>
      </c>
      <c r="L127" s="31">
        <v>5235.1000000000004</v>
      </c>
      <c r="M127" s="31">
        <v>0.81174999999999997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642.25</v>
      </c>
      <c r="D128" s="36">
        <v>640.6</v>
      </c>
      <c r="E128" s="36">
        <v>637.20000000000005</v>
      </c>
      <c r="F128" s="36">
        <v>632.15</v>
      </c>
      <c r="G128" s="36">
        <v>628.75</v>
      </c>
      <c r="H128" s="36">
        <v>645.65000000000009</v>
      </c>
      <c r="I128" s="36">
        <v>649.04999999999995</v>
      </c>
      <c r="J128" s="36">
        <v>654.10000000000014</v>
      </c>
      <c r="K128" s="31">
        <v>644</v>
      </c>
      <c r="L128" s="31">
        <v>635.54999999999995</v>
      </c>
      <c r="M128" s="31">
        <v>8.6833399999999994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5486.75</v>
      </c>
      <c r="D129" s="36">
        <v>5466.3666666666659</v>
      </c>
      <c r="E129" s="36">
        <v>5426.4333333333316</v>
      </c>
      <c r="F129" s="36">
        <v>5366.1166666666659</v>
      </c>
      <c r="G129" s="36">
        <v>5326.1833333333316</v>
      </c>
      <c r="H129" s="36">
        <v>5526.6833333333316</v>
      </c>
      <c r="I129" s="36">
        <v>5566.6166666666659</v>
      </c>
      <c r="J129" s="36">
        <v>5626.9333333333316</v>
      </c>
      <c r="K129" s="31">
        <v>5506.3</v>
      </c>
      <c r="L129" s="31">
        <v>5406.05</v>
      </c>
      <c r="M129" s="31">
        <v>5.3665900000000004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3363.75</v>
      </c>
      <c r="D130" s="36">
        <v>3336.5666666666671</v>
      </c>
      <c r="E130" s="36">
        <v>3304.1333333333341</v>
      </c>
      <c r="F130" s="36">
        <v>3244.5166666666669</v>
      </c>
      <c r="G130" s="36">
        <v>3212.0833333333339</v>
      </c>
      <c r="H130" s="36">
        <v>3396.1833333333343</v>
      </c>
      <c r="I130" s="36">
        <v>3428.6166666666677</v>
      </c>
      <c r="J130" s="36">
        <v>3488.2333333333345</v>
      </c>
      <c r="K130" s="31">
        <v>3369</v>
      </c>
      <c r="L130" s="31">
        <v>3276.95</v>
      </c>
      <c r="M130" s="31">
        <v>25.21388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400</v>
      </c>
      <c r="D131" s="36">
        <v>397.81666666666666</v>
      </c>
      <c r="E131" s="36">
        <v>394.7833333333333</v>
      </c>
      <c r="F131" s="36">
        <v>389.56666666666666</v>
      </c>
      <c r="G131" s="36">
        <v>386.5333333333333</v>
      </c>
      <c r="H131" s="36">
        <v>403.0333333333333</v>
      </c>
      <c r="I131" s="36">
        <v>406.06666666666672</v>
      </c>
      <c r="J131" s="36">
        <v>411.2833333333333</v>
      </c>
      <c r="K131" s="31">
        <v>400.85</v>
      </c>
      <c r="L131" s="31">
        <v>392.6</v>
      </c>
      <c r="M131" s="31">
        <v>7.1853300000000004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1064.4000000000001</v>
      </c>
      <c r="D132" s="36">
        <v>1055.4833333333333</v>
      </c>
      <c r="E132" s="36">
        <v>1040.9666666666667</v>
      </c>
      <c r="F132" s="36">
        <v>1017.5333333333333</v>
      </c>
      <c r="G132" s="36">
        <v>1003.0166666666667</v>
      </c>
      <c r="H132" s="36">
        <v>1078.9166666666667</v>
      </c>
      <c r="I132" s="36">
        <v>1093.4333333333336</v>
      </c>
      <c r="J132" s="36">
        <v>1116.8666666666668</v>
      </c>
      <c r="K132" s="31">
        <v>1070</v>
      </c>
      <c r="L132" s="31">
        <v>1032.05</v>
      </c>
      <c r="M132" s="31">
        <v>51.322569999999999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1593.75</v>
      </c>
      <c r="D133" s="36">
        <v>1592.6000000000001</v>
      </c>
      <c r="E133" s="36">
        <v>1577.2000000000003</v>
      </c>
      <c r="F133" s="36">
        <v>1560.65</v>
      </c>
      <c r="G133" s="36">
        <v>1545.2500000000002</v>
      </c>
      <c r="H133" s="36">
        <v>1609.1500000000003</v>
      </c>
      <c r="I133" s="36">
        <v>1624.5500000000004</v>
      </c>
      <c r="J133" s="36">
        <v>1641.1000000000004</v>
      </c>
      <c r="K133" s="31">
        <v>1608</v>
      </c>
      <c r="L133" s="31">
        <v>1576.05</v>
      </c>
      <c r="M133" s="31">
        <v>10.447850000000001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150164.5</v>
      </c>
      <c r="D134" s="36">
        <v>149935.85</v>
      </c>
      <c r="E134" s="36">
        <v>149131.70000000001</v>
      </c>
      <c r="F134" s="36">
        <v>148098.9</v>
      </c>
      <c r="G134" s="36">
        <v>147294.75</v>
      </c>
      <c r="H134" s="36">
        <v>150968.65000000002</v>
      </c>
      <c r="I134" s="36">
        <v>151772.79999999999</v>
      </c>
      <c r="J134" s="36">
        <v>152805.60000000003</v>
      </c>
      <c r="K134" s="31">
        <v>150740</v>
      </c>
      <c r="L134" s="31">
        <v>148903.04999999999</v>
      </c>
      <c r="M134" s="31">
        <v>7.3340000000000002E-2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1135.45</v>
      </c>
      <c r="D135" s="36">
        <v>1134.7</v>
      </c>
      <c r="E135" s="36">
        <v>1123.7</v>
      </c>
      <c r="F135" s="36">
        <v>1111.95</v>
      </c>
      <c r="G135" s="36">
        <v>1100.95</v>
      </c>
      <c r="H135" s="36">
        <v>1146.45</v>
      </c>
      <c r="I135" s="36">
        <v>1157.45</v>
      </c>
      <c r="J135" s="36">
        <v>1169.2</v>
      </c>
      <c r="K135" s="31">
        <v>1145.7</v>
      </c>
      <c r="L135" s="31">
        <v>1122.95</v>
      </c>
      <c r="M135" s="31">
        <v>7.6212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290.64999999999998</v>
      </c>
      <c r="D136" s="36">
        <v>288.95</v>
      </c>
      <c r="E136" s="36">
        <v>286.2</v>
      </c>
      <c r="F136" s="36">
        <v>281.75</v>
      </c>
      <c r="G136" s="36">
        <v>279</v>
      </c>
      <c r="H136" s="36">
        <v>293.39999999999998</v>
      </c>
      <c r="I136" s="36">
        <v>296.14999999999998</v>
      </c>
      <c r="J136" s="36">
        <v>300.59999999999997</v>
      </c>
      <c r="K136" s="31">
        <v>291.7</v>
      </c>
      <c r="L136" s="31">
        <v>284.5</v>
      </c>
      <c r="M136" s="31">
        <v>11.65654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1910.35</v>
      </c>
      <c r="D137" s="36">
        <v>1893.45</v>
      </c>
      <c r="E137" s="36">
        <v>1869.9</v>
      </c>
      <c r="F137" s="36">
        <v>1829.45</v>
      </c>
      <c r="G137" s="36">
        <v>1805.9</v>
      </c>
      <c r="H137" s="36">
        <v>1933.9</v>
      </c>
      <c r="I137" s="36">
        <v>1957.4499999999998</v>
      </c>
      <c r="J137" s="36">
        <v>1997.9</v>
      </c>
      <c r="K137" s="31">
        <v>1917</v>
      </c>
      <c r="L137" s="31">
        <v>1853</v>
      </c>
      <c r="M137" s="31">
        <v>33.601230000000001</v>
      </c>
      <c r="N137" s="1"/>
      <c r="O137" s="1"/>
    </row>
    <row r="138" spans="1:15" ht="12.75" customHeight="1">
      <c r="A138" s="51">
        <v>129</v>
      </c>
      <c r="B138" s="53" t="s">
        <v>843</v>
      </c>
      <c r="C138" s="31">
        <v>2189.1999999999998</v>
      </c>
      <c r="D138" s="36">
        <v>2196</v>
      </c>
      <c r="E138" s="36">
        <v>2173.1999999999998</v>
      </c>
      <c r="F138" s="36">
        <v>2157.1999999999998</v>
      </c>
      <c r="G138" s="36">
        <v>2134.3999999999996</v>
      </c>
      <c r="H138" s="36">
        <v>2212</v>
      </c>
      <c r="I138" s="36">
        <v>2234.8000000000002</v>
      </c>
      <c r="J138" s="36">
        <v>2250.8000000000002</v>
      </c>
      <c r="K138" s="31">
        <v>2218.8000000000002</v>
      </c>
      <c r="L138" s="31">
        <v>2180</v>
      </c>
      <c r="M138" s="31">
        <v>2.6323599999999998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539</v>
      </c>
      <c r="D139" s="36">
        <v>540.65</v>
      </c>
      <c r="E139" s="36">
        <v>536.09999999999991</v>
      </c>
      <c r="F139" s="36">
        <v>533.19999999999993</v>
      </c>
      <c r="G139" s="36">
        <v>528.64999999999986</v>
      </c>
      <c r="H139" s="36">
        <v>543.54999999999995</v>
      </c>
      <c r="I139" s="36">
        <v>548.09999999999991</v>
      </c>
      <c r="J139" s="36">
        <v>551</v>
      </c>
      <c r="K139" s="31">
        <v>545.20000000000005</v>
      </c>
      <c r="L139" s="31">
        <v>537.75</v>
      </c>
      <c r="M139" s="31">
        <v>11.19584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11657.8</v>
      </c>
      <c r="D140" s="36">
        <v>11581.35</v>
      </c>
      <c r="E140" s="36">
        <v>11467.7</v>
      </c>
      <c r="F140" s="36">
        <v>11277.6</v>
      </c>
      <c r="G140" s="36">
        <v>11163.95</v>
      </c>
      <c r="H140" s="36">
        <v>11771.45</v>
      </c>
      <c r="I140" s="36">
        <v>11885.099999999999</v>
      </c>
      <c r="J140" s="36">
        <v>12075.2</v>
      </c>
      <c r="K140" s="31">
        <v>11695</v>
      </c>
      <c r="L140" s="31">
        <v>11391.25</v>
      </c>
      <c r="M140" s="31">
        <v>5.8440599999999998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950.35</v>
      </c>
      <c r="D141" s="36">
        <v>949.91666666666663</v>
      </c>
      <c r="E141" s="36">
        <v>941.73333333333323</v>
      </c>
      <c r="F141" s="36">
        <v>933.11666666666656</v>
      </c>
      <c r="G141" s="36">
        <v>924.93333333333317</v>
      </c>
      <c r="H141" s="36">
        <v>958.5333333333333</v>
      </c>
      <c r="I141" s="36">
        <v>966.7166666666667</v>
      </c>
      <c r="J141" s="36">
        <v>975.33333333333337</v>
      </c>
      <c r="K141" s="31">
        <v>958.1</v>
      </c>
      <c r="L141" s="31">
        <v>941.3</v>
      </c>
      <c r="M141" s="31">
        <v>5.7216699999999996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857.9</v>
      </c>
      <c r="D142" s="36">
        <v>855.88333333333321</v>
      </c>
      <c r="E142" s="36">
        <v>844.56666666666638</v>
      </c>
      <c r="F142" s="36">
        <v>831.23333333333312</v>
      </c>
      <c r="G142" s="36">
        <v>819.91666666666629</v>
      </c>
      <c r="H142" s="36">
        <v>869.21666666666647</v>
      </c>
      <c r="I142" s="36">
        <v>880.5333333333333</v>
      </c>
      <c r="J142" s="36">
        <v>893.86666666666656</v>
      </c>
      <c r="K142" s="31">
        <v>867.2</v>
      </c>
      <c r="L142" s="31">
        <v>842.55</v>
      </c>
      <c r="M142" s="31">
        <v>11.745620000000001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2059.3000000000002</v>
      </c>
      <c r="D143" s="36">
        <v>2062.6666666666665</v>
      </c>
      <c r="E143" s="36">
        <v>2029.7333333333331</v>
      </c>
      <c r="F143" s="36">
        <v>2000.1666666666665</v>
      </c>
      <c r="G143" s="36">
        <v>1967.2333333333331</v>
      </c>
      <c r="H143" s="36">
        <v>2092.2333333333331</v>
      </c>
      <c r="I143" s="36">
        <v>2125.1666666666665</v>
      </c>
      <c r="J143" s="36">
        <v>2154.7333333333331</v>
      </c>
      <c r="K143" s="31">
        <v>2095.6</v>
      </c>
      <c r="L143" s="31">
        <v>2033.1</v>
      </c>
      <c r="M143" s="31">
        <v>6.3351499999999996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71.2</v>
      </c>
      <c r="D144" s="36">
        <v>70.483333333333334</v>
      </c>
      <c r="E144" s="36">
        <v>69.566666666666663</v>
      </c>
      <c r="F144" s="36">
        <v>67.933333333333323</v>
      </c>
      <c r="G144" s="36">
        <v>67.016666666666652</v>
      </c>
      <c r="H144" s="36">
        <v>72.116666666666674</v>
      </c>
      <c r="I144" s="36">
        <v>73.033333333333331</v>
      </c>
      <c r="J144" s="36">
        <v>74.666666666666686</v>
      </c>
      <c r="K144" s="31">
        <v>71.400000000000006</v>
      </c>
      <c r="L144" s="31">
        <v>68.849999999999994</v>
      </c>
      <c r="M144" s="31">
        <v>54.204999999999998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2698.45</v>
      </c>
      <c r="D145" s="36">
        <v>2692.5833333333335</v>
      </c>
      <c r="E145" s="36">
        <v>2661.2166666666672</v>
      </c>
      <c r="F145" s="36">
        <v>2623.9833333333336</v>
      </c>
      <c r="G145" s="36">
        <v>2592.6166666666672</v>
      </c>
      <c r="H145" s="36">
        <v>2729.8166666666671</v>
      </c>
      <c r="I145" s="36">
        <v>2761.1833333333329</v>
      </c>
      <c r="J145" s="36">
        <v>2798.416666666667</v>
      </c>
      <c r="K145" s="31">
        <v>2723.95</v>
      </c>
      <c r="L145" s="31">
        <v>2655.35</v>
      </c>
      <c r="M145" s="31">
        <v>7.6517299999999997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1336.4</v>
      </c>
      <c r="D146" s="36">
        <v>1329.5</v>
      </c>
      <c r="E146" s="36">
        <v>1321.25</v>
      </c>
      <c r="F146" s="36">
        <v>1306.0999999999999</v>
      </c>
      <c r="G146" s="36">
        <v>1297.8499999999999</v>
      </c>
      <c r="H146" s="36">
        <v>1344.65</v>
      </c>
      <c r="I146" s="36">
        <v>1352.9</v>
      </c>
      <c r="J146" s="36">
        <v>1368.0500000000002</v>
      </c>
      <c r="K146" s="31">
        <v>1337.75</v>
      </c>
      <c r="L146" s="31">
        <v>1314.35</v>
      </c>
      <c r="M146" s="31">
        <v>1.6866300000000001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94.1</v>
      </c>
      <c r="D147" s="36">
        <v>92.533333333333346</v>
      </c>
      <c r="E147" s="36">
        <v>90.166666666666686</v>
      </c>
      <c r="F147" s="36">
        <v>86.233333333333334</v>
      </c>
      <c r="G147" s="36">
        <v>83.866666666666674</v>
      </c>
      <c r="H147" s="36">
        <v>96.466666666666697</v>
      </c>
      <c r="I147" s="36">
        <v>98.833333333333343</v>
      </c>
      <c r="J147" s="36">
        <v>102.76666666666671</v>
      </c>
      <c r="K147" s="31">
        <v>94.9</v>
      </c>
      <c r="L147" s="31">
        <v>88.6</v>
      </c>
      <c r="M147" s="31">
        <v>1721.8877399999999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239</v>
      </c>
      <c r="D148" s="36">
        <v>236.63333333333335</v>
      </c>
      <c r="E148" s="36">
        <v>233.66666666666671</v>
      </c>
      <c r="F148" s="36">
        <v>228.33333333333337</v>
      </c>
      <c r="G148" s="36">
        <v>225.36666666666673</v>
      </c>
      <c r="H148" s="36">
        <v>241.9666666666667</v>
      </c>
      <c r="I148" s="36">
        <v>244.93333333333334</v>
      </c>
      <c r="J148" s="36">
        <v>250.26666666666668</v>
      </c>
      <c r="K148" s="31">
        <v>239.6</v>
      </c>
      <c r="L148" s="31">
        <v>231.3</v>
      </c>
      <c r="M148" s="31">
        <v>179.00592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339.55</v>
      </c>
      <c r="D149" s="36">
        <v>336.8</v>
      </c>
      <c r="E149" s="36">
        <v>333.35</v>
      </c>
      <c r="F149" s="36">
        <v>327.15000000000003</v>
      </c>
      <c r="G149" s="36">
        <v>323.70000000000005</v>
      </c>
      <c r="H149" s="36">
        <v>343</v>
      </c>
      <c r="I149" s="36">
        <v>346.44999999999993</v>
      </c>
      <c r="J149" s="36">
        <v>352.65</v>
      </c>
      <c r="K149" s="31">
        <v>340.25</v>
      </c>
      <c r="L149" s="31">
        <v>330.6</v>
      </c>
      <c r="M149" s="31">
        <v>160.83122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3194.3</v>
      </c>
      <c r="D150" s="36">
        <v>3179.3000000000006</v>
      </c>
      <c r="E150" s="36">
        <v>3148.7000000000012</v>
      </c>
      <c r="F150" s="36">
        <v>3103.1000000000004</v>
      </c>
      <c r="G150" s="36">
        <v>3072.5000000000009</v>
      </c>
      <c r="H150" s="36">
        <v>3224.9000000000015</v>
      </c>
      <c r="I150" s="36">
        <v>3255.5000000000009</v>
      </c>
      <c r="J150" s="36">
        <v>3301.1000000000017</v>
      </c>
      <c r="K150" s="31">
        <v>3209.9</v>
      </c>
      <c r="L150" s="31">
        <v>3133.7</v>
      </c>
      <c r="M150" s="31">
        <v>1.28532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2563.15</v>
      </c>
      <c r="D151" s="36">
        <v>2551.3666666666668</v>
      </c>
      <c r="E151" s="36">
        <v>2536.7833333333338</v>
      </c>
      <c r="F151" s="36">
        <v>2510.416666666667</v>
      </c>
      <c r="G151" s="36">
        <v>2495.8333333333339</v>
      </c>
      <c r="H151" s="36">
        <v>2577.7333333333336</v>
      </c>
      <c r="I151" s="36">
        <v>2592.3166666666666</v>
      </c>
      <c r="J151" s="36">
        <v>2618.6833333333334</v>
      </c>
      <c r="K151" s="31">
        <v>2565.9499999999998</v>
      </c>
      <c r="L151" s="31">
        <v>2525</v>
      </c>
      <c r="M151" s="31">
        <v>7.5237100000000003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1378.15</v>
      </c>
      <c r="D152" s="36">
        <v>1363.8833333333334</v>
      </c>
      <c r="E152" s="36">
        <v>1343.2666666666669</v>
      </c>
      <c r="F152" s="36">
        <v>1308.3833333333334</v>
      </c>
      <c r="G152" s="36">
        <v>1287.7666666666669</v>
      </c>
      <c r="H152" s="36">
        <v>1398.7666666666669</v>
      </c>
      <c r="I152" s="36">
        <v>1419.3833333333332</v>
      </c>
      <c r="J152" s="36">
        <v>1454.2666666666669</v>
      </c>
      <c r="K152" s="31">
        <v>1384.5</v>
      </c>
      <c r="L152" s="31">
        <v>1329</v>
      </c>
      <c r="M152" s="31">
        <v>15.05899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274.7</v>
      </c>
      <c r="D153" s="36">
        <v>273.06666666666666</v>
      </c>
      <c r="E153" s="36">
        <v>270.13333333333333</v>
      </c>
      <c r="F153" s="36">
        <v>265.56666666666666</v>
      </c>
      <c r="G153" s="36">
        <v>262.63333333333333</v>
      </c>
      <c r="H153" s="36">
        <v>277.63333333333333</v>
      </c>
      <c r="I153" s="36">
        <v>280.56666666666661</v>
      </c>
      <c r="J153" s="36">
        <v>285.13333333333333</v>
      </c>
      <c r="K153" s="31">
        <v>276</v>
      </c>
      <c r="L153" s="31">
        <v>268.5</v>
      </c>
      <c r="M153" s="31">
        <v>167.91453000000001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598.5</v>
      </c>
      <c r="D154" s="36">
        <v>593.68333333333339</v>
      </c>
      <c r="E154" s="36">
        <v>577.66666666666674</v>
      </c>
      <c r="F154" s="36">
        <v>556.83333333333337</v>
      </c>
      <c r="G154" s="36">
        <v>540.81666666666672</v>
      </c>
      <c r="H154" s="36">
        <v>614.51666666666677</v>
      </c>
      <c r="I154" s="36">
        <v>630.53333333333342</v>
      </c>
      <c r="J154" s="36">
        <v>651.36666666666679</v>
      </c>
      <c r="K154" s="31">
        <v>609.70000000000005</v>
      </c>
      <c r="L154" s="31">
        <v>572.85</v>
      </c>
      <c r="M154" s="31">
        <v>94.766779999999997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388.35</v>
      </c>
      <c r="D155" s="36">
        <v>390.63333333333338</v>
      </c>
      <c r="E155" s="36">
        <v>378.31666666666678</v>
      </c>
      <c r="F155" s="36">
        <v>368.28333333333342</v>
      </c>
      <c r="G155" s="36">
        <v>355.96666666666681</v>
      </c>
      <c r="H155" s="36">
        <v>400.66666666666674</v>
      </c>
      <c r="I155" s="36">
        <v>412.98333333333335</v>
      </c>
      <c r="J155" s="36">
        <v>423.01666666666671</v>
      </c>
      <c r="K155" s="31">
        <v>402.95</v>
      </c>
      <c r="L155" s="31">
        <v>380.6</v>
      </c>
      <c r="M155" s="31">
        <v>211.47933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1021.65</v>
      </c>
      <c r="D156" s="36">
        <v>1002.6333333333333</v>
      </c>
      <c r="E156" s="36">
        <v>979.36666666666656</v>
      </c>
      <c r="F156" s="36">
        <v>937.08333333333326</v>
      </c>
      <c r="G156" s="36">
        <v>913.81666666666649</v>
      </c>
      <c r="H156" s="36">
        <v>1044.9166666666665</v>
      </c>
      <c r="I156" s="36">
        <v>1068.1833333333334</v>
      </c>
      <c r="J156" s="36">
        <v>1110.4666666666667</v>
      </c>
      <c r="K156" s="31">
        <v>1025.9000000000001</v>
      </c>
      <c r="L156" s="31">
        <v>960.35</v>
      </c>
      <c r="M156" s="31">
        <v>25.914549999999998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3680.85</v>
      </c>
      <c r="D157" s="36">
        <v>3670.4499999999994</v>
      </c>
      <c r="E157" s="36">
        <v>3642.9499999999989</v>
      </c>
      <c r="F157" s="36">
        <v>3605.0499999999997</v>
      </c>
      <c r="G157" s="36">
        <v>3577.5499999999993</v>
      </c>
      <c r="H157" s="36">
        <v>3708.3499999999985</v>
      </c>
      <c r="I157" s="36">
        <v>3735.8499999999995</v>
      </c>
      <c r="J157" s="36">
        <v>3773.7499999999982</v>
      </c>
      <c r="K157" s="31">
        <v>3697.95</v>
      </c>
      <c r="L157" s="31">
        <v>3632.55</v>
      </c>
      <c r="M157" s="31">
        <v>1.4140999999999999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36094.449999999997</v>
      </c>
      <c r="D158" s="36">
        <v>36153.966666666667</v>
      </c>
      <c r="E158" s="36">
        <v>35942.983333333337</v>
      </c>
      <c r="F158" s="36">
        <v>35791.51666666667</v>
      </c>
      <c r="G158" s="36">
        <v>35580.53333333334</v>
      </c>
      <c r="H158" s="36">
        <v>36305.433333333334</v>
      </c>
      <c r="I158" s="36">
        <v>36516.416666666657</v>
      </c>
      <c r="J158" s="36">
        <v>36667.883333333331</v>
      </c>
      <c r="K158" s="31">
        <v>36364.949999999997</v>
      </c>
      <c r="L158" s="31">
        <v>36002.5</v>
      </c>
      <c r="M158" s="31">
        <v>0.12617999999999999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1638.35</v>
      </c>
      <c r="D159" s="36">
        <v>1635.2833333333335</v>
      </c>
      <c r="E159" s="36">
        <v>1618.5666666666671</v>
      </c>
      <c r="F159" s="36">
        <v>1598.7833333333335</v>
      </c>
      <c r="G159" s="36">
        <v>1582.0666666666671</v>
      </c>
      <c r="H159" s="36">
        <v>1655.0666666666671</v>
      </c>
      <c r="I159" s="36">
        <v>1671.7833333333338</v>
      </c>
      <c r="J159" s="36">
        <v>1691.5666666666671</v>
      </c>
      <c r="K159" s="31">
        <v>1652</v>
      </c>
      <c r="L159" s="31">
        <v>1615.5</v>
      </c>
      <c r="M159" s="31">
        <v>3.1774800000000001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8560.15</v>
      </c>
      <c r="D160" s="36">
        <v>8563.5500000000011</v>
      </c>
      <c r="E160" s="36">
        <v>8501.6000000000022</v>
      </c>
      <c r="F160" s="36">
        <v>8443.0500000000011</v>
      </c>
      <c r="G160" s="36">
        <v>8381.1000000000022</v>
      </c>
      <c r="H160" s="36">
        <v>8622.1000000000022</v>
      </c>
      <c r="I160" s="36">
        <v>8684.0500000000029</v>
      </c>
      <c r="J160" s="36">
        <v>8742.6000000000022</v>
      </c>
      <c r="K160" s="31">
        <v>8625.5</v>
      </c>
      <c r="L160" s="31">
        <v>8505</v>
      </c>
      <c r="M160" s="31">
        <v>1.92083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284</v>
      </c>
      <c r="D161" s="36">
        <v>282.36666666666667</v>
      </c>
      <c r="E161" s="36">
        <v>278.78333333333336</v>
      </c>
      <c r="F161" s="36">
        <v>273.56666666666666</v>
      </c>
      <c r="G161" s="36">
        <v>269.98333333333335</v>
      </c>
      <c r="H161" s="36">
        <v>287.58333333333337</v>
      </c>
      <c r="I161" s="36">
        <v>291.16666666666663</v>
      </c>
      <c r="J161" s="36">
        <v>296.38333333333338</v>
      </c>
      <c r="K161" s="31">
        <v>285.95</v>
      </c>
      <c r="L161" s="31">
        <v>277.14999999999998</v>
      </c>
      <c r="M161" s="31">
        <v>37.930509999999998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2718.3</v>
      </c>
      <c r="D162" s="36">
        <v>2719.4500000000003</v>
      </c>
      <c r="E162" s="36">
        <v>2706.9000000000005</v>
      </c>
      <c r="F162" s="36">
        <v>2695.5000000000005</v>
      </c>
      <c r="G162" s="36">
        <v>2682.9500000000007</v>
      </c>
      <c r="H162" s="36">
        <v>2730.8500000000004</v>
      </c>
      <c r="I162" s="36">
        <v>2743.4000000000005</v>
      </c>
      <c r="J162" s="36">
        <v>2754.8</v>
      </c>
      <c r="K162" s="31">
        <v>2732</v>
      </c>
      <c r="L162" s="31">
        <v>2708.05</v>
      </c>
      <c r="M162" s="31">
        <v>2.6012400000000002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936.05</v>
      </c>
      <c r="D163" s="36">
        <v>929.63333333333333</v>
      </c>
      <c r="E163" s="36">
        <v>920.01666666666665</v>
      </c>
      <c r="F163" s="36">
        <v>903.98333333333335</v>
      </c>
      <c r="G163" s="36">
        <v>894.36666666666667</v>
      </c>
      <c r="H163" s="36">
        <v>945.66666666666663</v>
      </c>
      <c r="I163" s="36">
        <v>955.28333333333319</v>
      </c>
      <c r="J163" s="36">
        <v>971.31666666666661</v>
      </c>
      <c r="K163" s="31">
        <v>939.25</v>
      </c>
      <c r="L163" s="31">
        <v>913.6</v>
      </c>
      <c r="M163" s="31">
        <v>15.258240000000001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4716.6000000000004</v>
      </c>
      <c r="D164" s="36">
        <v>4703.45</v>
      </c>
      <c r="E164" s="36">
        <v>4665.5</v>
      </c>
      <c r="F164" s="36">
        <v>4614.4000000000005</v>
      </c>
      <c r="G164" s="36">
        <v>4576.4500000000007</v>
      </c>
      <c r="H164" s="36">
        <v>4754.5499999999993</v>
      </c>
      <c r="I164" s="36">
        <v>4792.4999999999982</v>
      </c>
      <c r="J164" s="36">
        <v>4843.5999999999985</v>
      </c>
      <c r="K164" s="31">
        <v>4741.3999999999996</v>
      </c>
      <c r="L164" s="31">
        <v>4652.3500000000004</v>
      </c>
      <c r="M164" s="31">
        <v>4.2594599999999998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466.05</v>
      </c>
      <c r="D165" s="36">
        <v>463.83333333333331</v>
      </c>
      <c r="E165" s="36">
        <v>458.66666666666663</v>
      </c>
      <c r="F165" s="36">
        <v>451.2833333333333</v>
      </c>
      <c r="G165" s="36">
        <v>446.11666666666662</v>
      </c>
      <c r="H165" s="36">
        <v>471.21666666666664</v>
      </c>
      <c r="I165" s="36">
        <v>476.38333333333327</v>
      </c>
      <c r="J165" s="36">
        <v>483.76666666666665</v>
      </c>
      <c r="K165" s="31">
        <v>469</v>
      </c>
      <c r="L165" s="31">
        <v>456.45</v>
      </c>
      <c r="M165" s="31">
        <v>9.3422300000000007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415.6</v>
      </c>
      <c r="D166" s="36">
        <v>410.81666666666661</v>
      </c>
      <c r="E166" s="36">
        <v>404.43333333333322</v>
      </c>
      <c r="F166" s="36">
        <v>393.26666666666659</v>
      </c>
      <c r="G166" s="36">
        <v>386.88333333333321</v>
      </c>
      <c r="H166" s="36">
        <v>421.98333333333323</v>
      </c>
      <c r="I166" s="36">
        <v>428.36666666666667</v>
      </c>
      <c r="J166" s="36">
        <v>439.53333333333325</v>
      </c>
      <c r="K166" s="31">
        <v>417.2</v>
      </c>
      <c r="L166" s="31">
        <v>399.65</v>
      </c>
      <c r="M166" s="31">
        <v>127.34235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282.60000000000002</v>
      </c>
      <c r="D167" s="36">
        <v>279.78333333333336</v>
      </c>
      <c r="E167" s="36">
        <v>276.06666666666672</v>
      </c>
      <c r="F167" s="36">
        <v>269.53333333333336</v>
      </c>
      <c r="G167" s="36">
        <v>265.81666666666672</v>
      </c>
      <c r="H167" s="36">
        <v>286.31666666666672</v>
      </c>
      <c r="I167" s="36">
        <v>290.0333333333333</v>
      </c>
      <c r="J167" s="36">
        <v>296.56666666666672</v>
      </c>
      <c r="K167" s="31">
        <v>283.5</v>
      </c>
      <c r="L167" s="31">
        <v>273.25</v>
      </c>
      <c r="M167" s="31">
        <v>267.9359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1212.0999999999999</v>
      </c>
      <c r="D168" s="36">
        <v>1209.9833333333333</v>
      </c>
      <c r="E168" s="36">
        <v>1191.1166666666668</v>
      </c>
      <c r="F168" s="36">
        <v>1170.1333333333334</v>
      </c>
      <c r="G168" s="36">
        <v>1151.2666666666669</v>
      </c>
      <c r="H168" s="36">
        <v>1230.9666666666667</v>
      </c>
      <c r="I168" s="36">
        <v>1249.833333333333</v>
      </c>
      <c r="J168" s="36">
        <v>1270.8166666666666</v>
      </c>
      <c r="K168" s="31">
        <v>1228.8499999999999</v>
      </c>
      <c r="L168" s="31">
        <v>1189</v>
      </c>
      <c r="M168" s="31">
        <v>6.4562499999999998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16795.45</v>
      </c>
      <c r="D169" s="36">
        <v>16786.816666666666</v>
      </c>
      <c r="E169" s="36">
        <v>16733.633333333331</v>
      </c>
      <c r="F169" s="36">
        <v>16671.816666666666</v>
      </c>
      <c r="G169" s="36">
        <v>16618.633333333331</v>
      </c>
      <c r="H169" s="36">
        <v>16848.633333333331</v>
      </c>
      <c r="I169" s="36">
        <v>16901.816666666666</v>
      </c>
      <c r="J169" s="36">
        <v>16963.633333333331</v>
      </c>
      <c r="K169" s="31">
        <v>16840</v>
      </c>
      <c r="L169" s="31">
        <v>16725</v>
      </c>
      <c r="M169" s="31">
        <v>7.6350000000000001E-2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129</v>
      </c>
      <c r="D170" s="36">
        <v>127.98333333333335</v>
      </c>
      <c r="E170" s="36">
        <v>126.66666666666669</v>
      </c>
      <c r="F170" s="36">
        <v>124.33333333333334</v>
      </c>
      <c r="G170" s="36">
        <v>123.01666666666668</v>
      </c>
      <c r="H170" s="36">
        <v>130.31666666666669</v>
      </c>
      <c r="I170" s="36">
        <v>131.63333333333335</v>
      </c>
      <c r="J170" s="36">
        <v>133.9666666666667</v>
      </c>
      <c r="K170" s="31">
        <v>129.30000000000001</v>
      </c>
      <c r="L170" s="31">
        <v>125.65</v>
      </c>
      <c r="M170" s="31">
        <v>418.73541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461.55</v>
      </c>
      <c r="D171" s="36">
        <v>455.51666666666671</v>
      </c>
      <c r="E171" s="36">
        <v>447.38333333333344</v>
      </c>
      <c r="F171" s="36">
        <v>433.21666666666675</v>
      </c>
      <c r="G171" s="36">
        <v>425.08333333333348</v>
      </c>
      <c r="H171" s="36">
        <v>469.68333333333339</v>
      </c>
      <c r="I171" s="36">
        <v>477.81666666666672</v>
      </c>
      <c r="J171" s="36">
        <v>491.98333333333335</v>
      </c>
      <c r="K171" s="31">
        <v>463.65</v>
      </c>
      <c r="L171" s="31">
        <v>441.35</v>
      </c>
      <c r="M171" s="31">
        <v>94.834569999999999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261.35000000000002</v>
      </c>
      <c r="D172" s="36">
        <v>259.38333333333338</v>
      </c>
      <c r="E172" s="36">
        <v>255.46666666666675</v>
      </c>
      <c r="F172" s="36">
        <v>249.58333333333337</v>
      </c>
      <c r="G172" s="36">
        <v>245.66666666666674</v>
      </c>
      <c r="H172" s="36">
        <v>265.26666666666677</v>
      </c>
      <c r="I172" s="36">
        <v>269.18333333333339</v>
      </c>
      <c r="J172" s="36">
        <v>275.06666666666678</v>
      </c>
      <c r="K172" s="31">
        <v>263.3</v>
      </c>
      <c r="L172" s="31">
        <v>253.5</v>
      </c>
      <c r="M172" s="31">
        <v>122.48384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2963.5</v>
      </c>
      <c r="D173" s="36">
        <v>2949.7999999999997</v>
      </c>
      <c r="E173" s="36">
        <v>2929.6999999999994</v>
      </c>
      <c r="F173" s="36">
        <v>2895.8999999999996</v>
      </c>
      <c r="G173" s="36">
        <v>2875.7999999999993</v>
      </c>
      <c r="H173" s="36">
        <v>2983.5999999999995</v>
      </c>
      <c r="I173" s="36">
        <v>3003.7</v>
      </c>
      <c r="J173" s="36">
        <v>3037.4999999999995</v>
      </c>
      <c r="K173" s="31">
        <v>2969.9</v>
      </c>
      <c r="L173" s="31">
        <v>2916</v>
      </c>
      <c r="M173" s="31">
        <v>92.468639999999994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740.75</v>
      </c>
      <c r="D174" s="36">
        <v>738.85</v>
      </c>
      <c r="E174" s="36">
        <v>734.5</v>
      </c>
      <c r="F174" s="36">
        <v>728.25</v>
      </c>
      <c r="G174" s="36">
        <v>723.9</v>
      </c>
      <c r="H174" s="36">
        <v>745.1</v>
      </c>
      <c r="I174" s="36">
        <v>749.45000000000016</v>
      </c>
      <c r="J174" s="36">
        <v>755.7</v>
      </c>
      <c r="K174" s="31">
        <v>743.2</v>
      </c>
      <c r="L174" s="31">
        <v>732.6</v>
      </c>
      <c r="M174" s="31">
        <v>6.3123300000000002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1509.65</v>
      </c>
      <c r="D175" s="36">
        <v>1497.7833333333335</v>
      </c>
      <c r="E175" s="36">
        <v>1482.0666666666671</v>
      </c>
      <c r="F175" s="36">
        <v>1454.4833333333336</v>
      </c>
      <c r="G175" s="36">
        <v>1438.7666666666671</v>
      </c>
      <c r="H175" s="36">
        <v>1525.366666666667</v>
      </c>
      <c r="I175" s="36">
        <v>1541.0833333333337</v>
      </c>
      <c r="J175" s="36">
        <v>1568.666666666667</v>
      </c>
      <c r="K175" s="31">
        <v>1513.5</v>
      </c>
      <c r="L175" s="31">
        <v>1470.2</v>
      </c>
      <c r="M175" s="31">
        <v>13.55358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2409</v>
      </c>
      <c r="D176" s="36">
        <v>2398.2166666666667</v>
      </c>
      <c r="E176" s="36">
        <v>2377.8833333333332</v>
      </c>
      <c r="F176" s="36">
        <v>2346.7666666666664</v>
      </c>
      <c r="G176" s="36">
        <v>2326.4333333333329</v>
      </c>
      <c r="H176" s="36">
        <v>2429.3333333333335</v>
      </c>
      <c r="I176" s="36">
        <v>2449.6666666666665</v>
      </c>
      <c r="J176" s="36">
        <v>2480.7833333333338</v>
      </c>
      <c r="K176" s="31">
        <v>2418.5500000000002</v>
      </c>
      <c r="L176" s="31">
        <v>2367.1</v>
      </c>
      <c r="M176" s="31">
        <v>2.0327999999999999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114.1</v>
      </c>
      <c r="D177" s="36">
        <v>113.18333333333334</v>
      </c>
      <c r="E177" s="36">
        <v>111.86666666666667</v>
      </c>
      <c r="F177" s="36">
        <v>109.63333333333334</v>
      </c>
      <c r="G177" s="36">
        <v>108.31666666666668</v>
      </c>
      <c r="H177" s="36">
        <v>115.41666666666667</v>
      </c>
      <c r="I177" s="36">
        <v>116.73333333333333</v>
      </c>
      <c r="J177" s="36">
        <v>118.96666666666667</v>
      </c>
      <c r="K177" s="31">
        <v>114.5</v>
      </c>
      <c r="L177" s="31">
        <v>110.95</v>
      </c>
      <c r="M177" s="31">
        <v>88.786519999999996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26603.35</v>
      </c>
      <c r="D178" s="36">
        <v>26486.916666666668</v>
      </c>
      <c r="E178" s="36">
        <v>26323.833333333336</v>
      </c>
      <c r="F178" s="36">
        <v>26044.316666666669</v>
      </c>
      <c r="G178" s="36">
        <v>25881.233333333337</v>
      </c>
      <c r="H178" s="36">
        <v>26766.433333333334</v>
      </c>
      <c r="I178" s="36">
        <v>26929.51666666667</v>
      </c>
      <c r="J178" s="36">
        <v>27209.033333333333</v>
      </c>
      <c r="K178" s="31">
        <v>26650</v>
      </c>
      <c r="L178" s="31">
        <v>26207.4</v>
      </c>
      <c r="M178" s="31">
        <v>0.18526000000000001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2395.1999999999998</v>
      </c>
      <c r="D179" s="36">
        <v>2375.9833333333331</v>
      </c>
      <c r="E179" s="36">
        <v>2352.2666666666664</v>
      </c>
      <c r="F179" s="36">
        <v>2309.3333333333335</v>
      </c>
      <c r="G179" s="36">
        <v>2285.6166666666668</v>
      </c>
      <c r="H179" s="36">
        <v>2418.9166666666661</v>
      </c>
      <c r="I179" s="36">
        <v>2442.6333333333323</v>
      </c>
      <c r="J179" s="36">
        <v>2485.5666666666657</v>
      </c>
      <c r="K179" s="31">
        <v>2399.6999999999998</v>
      </c>
      <c r="L179" s="31">
        <v>2333.0500000000002</v>
      </c>
      <c r="M179" s="31">
        <v>5.1424399999999997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4552.5</v>
      </c>
      <c r="D180" s="36">
        <v>4519.166666666667</v>
      </c>
      <c r="E180" s="36">
        <v>4451.3333333333339</v>
      </c>
      <c r="F180" s="36">
        <v>4350.166666666667</v>
      </c>
      <c r="G180" s="36">
        <v>4282.3333333333339</v>
      </c>
      <c r="H180" s="36">
        <v>4620.3333333333339</v>
      </c>
      <c r="I180" s="36">
        <v>4688.1666666666679</v>
      </c>
      <c r="J180" s="36">
        <v>4789.3333333333339</v>
      </c>
      <c r="K180" s="31">
        <v>4587</v>
      </c>
      <c r="L180" s="31">
        <v>4418</v>
      </c>
      <c r="M180" s="31">
        <v>2.3690500000000001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612.95000000000005</v>
      </c>
      <c r="D181" s="36">
        <v>611.86666666666667</v>
      </c>
      <c r="E181" s="36">
        <v>606.7833333333333</v>
      </c>
      <c r="F181" s="36">
        <v>600.61666666666667</v>
      </c>
      <c r="G181" s="36">
        <v>595.5333333333333</v>
      </c>
      <c r="H181" s="36">
        <v>618.0333333333333</v>
      </c>
      <c r="I181" s="36">
        <v>623.11666666666656</v>
      </c>
      <c r="J181" s="36">
        <v>629.2833333333333</v>
      </c>
      <c r="K181" s="31">
        <v>616.95000000000005</v>
      </c>
      <c r="L181" s="31">
        <v>605.70000000000005</v>
      </c>
      <c r="M181" s="31">
        <v>10.34652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765.9</v>
      </c>
      <c r="D182" s="36">
        <v>765.30000000000007</v>
      </c>
      <c r="E182" s="36">
        <v>757.60000000000014</v>
      </c>
      <c r="F182" s="36">
        <v>749.30000000000007</v>
      </c>
      <c r="G182" s="36">
        <v>741.60000000000014</v>
      </c>
      <c r="H182" s="36">
        <v>773.60000000000014</v>
      </c>
      <c r="I182" s="36">
        <v>781.30000000000018</v>
      </c>
      <c r="J182" s="36">
        <v>789.60000000000014</v>
      </c>
      <c r="K182" s="31">
        <v>773</v>
      </c>
      <c r="L182" s="31">
        <v>757</v>
      </c>
      <c r="M182" s="31">
        <v>187.99243999999999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129.30000000000001</v>
      </c>
      <c r="D183" s="36">
        <v>129.04999999999998</v>
      </c>
      <c r="E183" s="36">
        <v>125.89999999999998</v>
      </c>
      <c r="F183" s="36">
        <v>122.5</v>
      </c>
      <c r="G183" s="36">
        <v>119.35</v>
      </c>
      <c r="H183" s="36">
        <v>132.44999999999996</v>
      </c>
      <c r="I183" s="36">
        <v>135.6</v>
      </c>
      <c r="J183" s="36">
        <v>138.99999999999994</v>
      </c>
      <c r="K183" s="31">
        <v>132.19999999999999</v>
      </c>
      <c r="L183" s="31">
        <v>125.65</v>
      </c>
      <c r="M183" s="31">
        <v>593.43469000000005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1558.05</v>
      </c>
      <c r="D184" s="36">
        <v>1551.3500000000001</v>
      </c>
      <c r="E184" s="36">
        <v>1541.7000000000003</v>
      </c>
      <c r="F184" s="36">
        <v>1525.3500000000001</v>
      </c>
      <c r="G184" s="36">
        <v>1515.7000000000003</v>
      </c>
      <c r="H184" s="36">
        <v>1567.7000000000003</v>
      </c>
      <c r="I184" s="36">
        <v>1577.3500000000004</v>
      </c>
      <c r="J184" s="36">
        <v>1593.7000000000003</v>
      </c>
      <c r="K184" s="31">
        <v>1561</v>
      </c>
      <c r="L184" s="31">
        <v>1535</v>
      </c>
      <c r="M184" s="31">
        <v>19.816780000000001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624.65</v>
      </c>
      <c r="D185" s="36">
        <v>619.33333333333337</v>
      </c>
      <c r="E185" s="36">
        <v>611.56666666666672</v>
      </c>
      <c r="F185" s="36">
        <v>598.48333333333335</v>
      </c>
      <c r="G185" s="36">
        <v>590.7166666666667</v>
      </c>
      <c r="H185" s="36">
        <v>632.41666666666674</v>
      </c>
      <c r="I185" s="36">
        <v>640.18333333333339</v>
      </c>
      <c r="J185" s="36">
        <v>653.26666666666677</v>
      </c>
      <c r="K185" s="31">
        <v>627.1</v>
      </c>
      <c r="L185" s="31">
        <v>606.25</v>
      </c>
      <c r="M185" s="31">
        <v>9.3184799999999992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748.15</v>
      </c>
      <c r="D186" s="36">
        <v>746.11666666666679</v>
      </c>
      <c r="E186" s="36">
        <v>740.73333333333358</v>
      </c>
      <c r="F186" s="36">
        <v>733.31666666666683</v>
      </c>
      <c r="G186" s="36">
        <v>727.93333333333362</v>
      </c>
      <c r="H186" s="36">
        <v>753.53333333333353</v>
      </c>
      <c r="I186" s="36">
        <v>758.91666666666674</v>
      </c>
      <c r="J186" s="36">
        <v>766.33333333333348</v>
      </c>
      <c r="K186" s="31">
        <v>751.5</v>
      </c>
      <c r="L186" s="31">
        <v>738.7</v>
      </c>
      <c r="M186" s="31">
        <v>3.1002200000000002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2128.65</v>
      </c>
      <c r="D187" s="36">
        <v>2117.75</v>
      </c>
      <c r="E187" s="36">
        <v>2101.75</v>
      </c>
      <c r="F187" s="36">
        <v>2074.85</v>
      </c>
      <c r="G187" s="36">
        <v>2058.85</v>
      </c>
      <c r="H187" s="36">
        <v>2144.65</v>
      </c>
      <c r="I187" s="36">
        <v>2160.65</v>
      </c>
      <c r="J187" s="36">
        <v>2187.5500000000002</v>
      </c>
      <c r="K187" s="31">
        <v>2133.75</v>
      </c>
      <c r="L187" s="31">
        <v>2090.85</v>
      </c>
      <c r="M187" s="31">
        <v>4.8248199999999999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980.55</v>
      </c>
      <c r="D188" s="36">
        <v>977.75</v>
      </c>
      <c r="E188" s="36">
        <v>971.85</v>
      </c>
      <c r="F188" s="36">
        <v>963.15</v>
      </c>
      <c r="G188" s="36">
        <v>957.25</v>
      </c>
      <c r="H188" s="36">
        <v>986.45</v>
      </c>
      <c r="I188" s="36">
        <v>992.35000000000014</v>
      </c>
      <c r="J188" s="36">
        <v>1001.0500000000001</v>
      </c>
      <c r="K188" s="31">
        <v>983.65</v>
      </c>
      <c r="L188" s="31">
        <v>969.05</v>
      </c>
      <c r="M188" s="31">
        <v>4.1591699999999996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1822</v>
      </c>
      <c r="D189" s="36">
        <v>1806.8833333333332</v>
      </c>
      <c r="E189" s="36">
        <v>1778.7666666666664</v>
      </c>
      <c r="F189" s="36">
        <v>1735.5333333333333</v>
      </c>
      <c r="G189" s="36">
        <v>1707.4166666666665</v>
      </c>
      <c r="H189" s="36">
        <v>1850.1166666666663</v>
      </c>
      <c r="I189" s="36">
        <v>1878.2333333333331</v>
      </c>
      <c r="J189" s="36">
        <v>1921.4666666666662</v>
      </c>
      <c r="K189" s="31">
        <v>1835</v>
      </c>
      <c r="L189" s="31">
        <v>1763.65</v>
      </c>
      <c r="M189" s="31">
        <v>4.5547300000000002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4087.1</v>
      </c>
      <c r="D190" s="36">
        <v>4051.0166666666664</v>
      </c>
      <c r="E190" s="36">
        <v>4007.083333333333</v>
      </c>
      <c r="F190" s="36">
        <v>3927.0666666666666</v>
      </c>
      <c r="G190" s="36">
        <v>3883.1333333333332</v>
      </c>
      <c r="H190" s="36">
        <v>4131.0333333333328</v>
      </c>
      <c r="I190" s="36">
        <v>4174.9666666666662</v>
      </c>
      <c r="J190" s="36">
        <v>4254.9833333333327</v>
      </c>
      <c r="K190" s="31">
        <v>4094.95</v>
      </c>
      <c r="L190" s="31">
        <v>3971</v>
      </c>
      <c r="M190" s="31">
        <v>29.820519999999998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1159.5</v>
      </c>
      <c r="D191" s="36">
        <v>1155.5666666666666</v>
      </c>
      <c r="E191" s="36">
        <v>1146.3833333333332</v>
      </c>
      <c r="F191" s="36">
        <v>1133.2666666666667</v>
      </c>
      <c r="G191" s="36">
        <v>1124.0833333333333</v>
      </c>
      <c r="H191" s="36">
        <v>1168.6833333333332</v>
      </c>
      <c r="I191" s="36">
        <v>1177.8666666666666</v>
      </c>
      <c r="J191" s="36">
        <v>1190.9833333333331</v>
      </c>
      <c r="K191" s="31">
        <v>1164.75</v>
      </c>
      <c r="L191" s="31">
        <v>1142.45</v>
      </c>
      <c r="M191" s="31">
        <v>16.894030000000001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7791.05</v>
      </c>
      <c r="D192" s="36">
        <v>7781.5999999999995</v>
      </c>
      <c r="E192" s="36">
        <v>7756.1999999999989</v>
      </c>
      <c r="F192" s="36">
        <v>7721.3499999999995</v>
      </c>
      <c r="G192" s="36">
        <v>7695.9499999999989</v>
      </c>
      <c r="H192" s="36">
        <v>7816.4499999999989</v>
      </c>
      <c r="I192" s="36">
        <v>7841.8499999999985</v>
      </c>
      <c r="J192" s="36">
        <v>7876.6999999999989</v>
      </c>
      <c r="K192" s="31">
        <v>7807</v>
      </c>
      <c r="L192" s="31">
        <v>7746.75</v>
      </c>
      <c r="M192" s="31">
        <v>0.83689999999999998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615.95000000000005</v>
      </c>
      <c r="D193" s="36">
        <v>612.6</v>
      </c>
      <c r="E193" s="36">
        <v>607.80000000000007</v>
      </c>
      <c r="F193" s="36">
        <v>599.65000000000009</v>
      </c>
      <c r="G193" s="36">
        <v>594.85000000000014</v>
      </c>
      <c r="H193" s="36">
        <v>620.75</v>
      </c>
      <c r="I193" s="36">
        <v>625.54999999999995</v>
      </c>
      <c r="J193" s="36">
        <v>633.69999999999993</v>
      </c>
      <c r="K193" s="31">
        <v>617.4</v>
      </c>
      <c r="L193" s="31">
        <v>604.45000000000005</v>
      </c>
      <c r="M193" s="31">
        <v>7.34009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932.3</v>
      </c>
      <c r="D194" s="36">
        <v>926.91666666666663</v>
      </c>
      <c r="E194" s="36">
        <v>919.98333333333323</v>
      </c>
      <c r="F194" s="36">
        <v>907.66666666666663</v>
      </c>
      <c r="G194" s="36">
        <v>900.73333333333323</v>
      </c>
      <c r="H194" s="36">
        <v>939.23333333333323</v>
      </c>
      <c r="I194" s="36">
        <v>946.16666666666663</v>
      </c>
      <c r="J194" s="36">
        <v>958.48333333333323</v>
      </c>
      <c r="K194" s="31">
        <v>933.85</v>
      </c>
      <c r="L194" s="31">
        <v>914.6</v>
      </c>
      <c r="M194" s="31">
        <v>64.370140000000006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377.9</v>
      </c>
      <c r="D195" s="36">
        <v>375.61666666666662</v>
      </c>
      <c r="E195" s="36">
        <v>371.53333333333325</v>
      </c>
      <c r="F195" s="36">
        <v>365.16666666666663</v>
      </c>
      <c r="G195" s="36">
        <v>361.08333333333326</v>
      </c>
      <c r="H195" s="36">
        <v>381.98333333333323</v>
      </c>
      <c r="I195" s="36">
        <v>386.06666666666661</v>
      </c>
      <c r="J195" s="36">
        <v>392.43333333333322</v>
      </c>
      <c r="K195" s="31">
        <v>379.7</v>
      </c>
      <c r="L195" s="31">
        <v>369.25</v>
      </c>
      <c r="M195" s="31">
        <v>84.491699999999994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145.9</v>
      </c>
      <c r="D196" s="36">
        <v>145.18333333333334</v>
      </c>
      <c r="E196" s="36">
        <v>144.21666666666667</v>
      </c>
      <c r="F196" s="36">
        <v>142.53333333333333</v>
      </c>
      <c r="G196" s="36">
        <v>141.56666666666666</v>
      </c>
      <c r="H196" s="36">
        <v>146.86666666666667</v>
      </c>
      <c r="I196" s="36">
        <v>147.83333333333337</v>
      </c>
      <c r="J196" s="36">
        <v>149.51666666666668</v>
      </c>
      <c r="K196" s="31">
        <v>146.15</v>
      </c>
      <c r="L196" s="31">
        <v>143.5</v>
      </c>
      <c r="M196" s="31">
        <v>467.28176000000002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1328.1</v>
      </c>
      <c r="D197" s="36">
        <v>1319.3166666666666</v>
      </c>
      <c r="E197" s="36">
        <v>1308.1333333333332</v>
      </c>
      <c r="F197" s="36">
        <v>1288.1666666666665</v>
      </c>
      <c r="G197" s="36">
        <v>1276.9833333333331</v>
      </c>
      <c r="H197" s="36">
        <v>1339.2833333333333</v>
      </c>
      <c r="I197" s="36">
        <v>1350.4666666666667</v>
      </c>
      <c r="J197" s="36">
        <v>1370.4333333333334</v>
      </c>
      <c r="K197" s="31">
        <v>1330.5</v>
      </c>
      <c r="L197" s="31">
        <v>1299.3499999999999</v>
      </c>
      <c r="M197" s="31">
        <v>22.014240000000001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869.6</v>
      </c>
      <c r="D198" s="36">
        <v>869.15</v>
      </c>
      <c r="E198" s="36">
        <v>862.19999999999993</v>
      </c>
      <c r="F198" s="36">
        <v>854.8</v>
      </c>
      <c r="G198" s="36">
        <v>847.84999999999991</v>
      </c>
      <c r="H198" s="36">
        <v>876.55</v>
      </c>
      <c r="I198" s="36">
        <v>883.5</v>
      </c>
      <c r="J198" s="36">
        <v>890.9</v>
      </c>
      <c r="K198" s="31">
        <v>876.1</v>
      </c>
      <c r="L198" s="31">
        <v>861.75</v>
      </c>
      <c r="M198" s="31">
        <v>2.3207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3652.05</v>
      </c>
      <c r="D199" s="36">
        <v>3627.7999999999997</v>
      </c>
      <c r="E199" s="36">
        <v>3579.5999999999995</v>
      </c>
      <c r="F199" s="36">
        <v>3507.1499999999996</v>
      </c>
      <c r="G199" s="36">
        <v>3458.9499999999994</v>
      </c>
      <c r="H199" s="36">
        <v>3700.2499999999995</v>
      </c>
      <c r="I199" s="36">
        <v>3748.4499999999994</v>
      </c>
      <c r="J199" s="36">
        <v>3820.8999999999996</v>
      </c>
      <c r="K199" s="31">
        <v>3676</v>
      </c>
      <c r="L199" s="31">
        <v>3555.35</v>
      </c>
      <c r="M199" s="31">
        <v>10.17437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2608</v>
      </c>
      <c r="D200" s="36">
        <v>2602.65</v>
      </c>
      <c r="E200" s="36">
        <v>2581.4500000000003</v>
      </c>
      <c r="F200" s="36">
        <v>2554.9</v>
      </c>
      <c r="G200" s="36">
        <v>2533.7000000000003</v>
      </c>
      <c r="H200" s="36">
        <v>2629.2000000000003</v>
      </c>
      <c r="I200" s="36">
        <v>2650.4</v>
      </c>
      <c r="J200" s="36">
        <v>2676.9500000000003</v>
      </c>
      <c r="K200" s="31">
        <v>2623.85</v>
      </c>
      <c r="L200" s="31">
        <v>2576.1</v>
      </c>
      <c r="M200" s="31">
        <v>1.6973199999999999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1119.25</v>
      </c>
      <c r="D201" s="36">
        <v>1125.5833333333333</v>
      </c>
      <c r="E201" s="36">
        <v>1104.8666666666666</v>
      </c>
      <c r="F201" s="36">
        <v>1090.4833333333333</v>
      </c>
      <c r="G201" s="36">
        <v>1069.7666666666667</v>
      </c>
      <c r="H201" s="36">
        <v>1139.9666666666665</v>
      </c>
      <c r="I201" s="36">
        <v>1160.6833333333332</v>
      </c>
      <c r="J201" s="36">
        <v>1175.0666666666664</v>
      </c>
      <c r="K201" s="31">
        <v>1146.3</v>
      </c>
      <c r="L201" s="31">
        <v>1111.2</v>
      </c>
      <c r="M201" s="31">
        <v>5.1983300000000003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3954</v>
      </c>
      <c r="D202" s="36">
        <v>3916.5666666666671</v>
      </c>
      <c r="E202" s="36">
        <v>3867.1333333333341</v>
      </c>
      <c r="F202" s="36">
        <v>3780.2666666666669</v>
      </c>
      <c r="G202" s="36">
        <v>3730.8333333333339</v>
      </c>
      <c r="H202" s="36">
        <v>4003.4333333333343</v>
      </c>
      <c r="I202" s="36">
        <v>4052.8666666666677</v>
      </c>
      <c r="J202" s="36">
        <v>4139.7333333333345</v>
      </c>
      <c r="K202" s="31">
        <v>3966</v>
      </c>
      <c r="L202" s="31">
        <v>3829.7</v>
      </c>
      <c r="M202" s="31">
        <v>10.12228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3688.55</v>
      </c>
      <c r="D203" s="36">
        <v>3655.35</v>
      </c>
      <c r="E203" s="36">
        <v>3600.2</v>
      </c>
      <c r="F203" s="36">
        <v>3511.85</v>
      </c>
      <c r="G203" s="36">
        <v>3456.7</v>
      </c>
      <c r="H203" s="36">
        <v>3743.7</v>
      </c>
      <c r="I203" s="36">
        <v>3798.8500000000004</v>
      </c>
      <c r="J203" s="36">
        <v>3887.2</v>
      </c>
      <c r="K203" s="31">
        <v>3710.5</v>
      </c>
      <c r="L203" s="31">
        <v>3567</v>
      </c>
      <c r="M203" s="31">
        <v>1.1392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492.3</v>
      </c>
      <c r="D204" s="36">
        <v>490.18333333333334</v>
      </c>
      <c r="E204" s="36">
        <v>486.16666666666669</v>
      </c>
      <c r="F204" s="36">
        <v>480.03333333333336</v>
      </c>
      <c r="G204" s="36">
        <v>476.01666666666671</v>
      </c>
      <c r="H204" s="36">
        <v>496.31666666666666</v>
      </c>
      <c r="I204" s="36">
        <v>500.33333333333331</v>
      </c>
      <c r="J204" s="36">
        <v>506.46666666666664</v>
      </c>
      <c r="K204" s="31">
        <v>494.2</v>
      </c>
      <c r="L204" s="31">
        <v>484.05</v>
      </c>
      <c r="M204" s="31">
        <v>28.810639999999999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9961.2000000000007</v>
      </c>
      <c r="D205" s="36">
        <v>9928.1333333333332</v>
      </c>
      <c r="E205" s="36">
        <v>9835.3666666666668</v>
      </c>
      <c r="F205" s="36">
        <v>9709.5333333333328</v>
      </c>
      <c r="G205" s="36">
        <v>9616.7666666666664</v>
      </c>
      <c r="H205" s="36">
        <v>10053.966666666667</v>
      </c>
      <c r="I205" s="36">
        <v>10146.733333333334</v>
      </c>
      <c r="J205" s="36">
        <v>10272.566666666668</v>
      </c>
      <c r="K205" s="31">
        <v>10020.9</v>
      </c>
      <c r="L205" s="31">
        <v>9802.2999999999993</v>
      </c>
      <c r="M205" s="31">
        <v>3.6383999999999999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147.30000000000001</v>
      </c>
      <c r="D206" s="36">
        <v>145.78333333333333</v>
      </c>
      <c r="E206" s="36">
        <v>143.61666666666667</v>
      </c>
      <c r="F206" s="36">
        <v>139.93333333333334</v>
      </c>
      <c r="G206" s="36">
        <v>137.76666666666668</v>
      </c>
      <c r="H206" s="36">
        <v>149.46666666666667</v>
      </c>
      <c r="I206" s="36">
        <v>151.63333333333335</v>
      </c>
      <c r="J206" s="36">
        <v>155.31666666666666</v>
      </c>
      <c r="K206" s="31">
        <v>147.94999999999999</v>
      </c>
      <c r="L206" s="31">
        <v>142.1</v>
      </c>
      <c r="M206" s="31">
        <v>240.62941000000001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1732.8</v>
      </c>
      <c r="D207" s="36">
        <v>1724.9833333333336</v>
      </c>
      <c r="E207" s="36">
        <v>1713.9666666666672</v>
      </c>
      <c r="F207" s="36">
        <v>1695.1333333333337</v>
      </c>
      <c r="G207" s="36">
        <v>1684.1166666666672</v>
      </c>
      <c r="H207" s="36">
        <v>1743.8166666666671</v>
      </c>
      <c r="I207" s="36">
        <v>1754.8333333333335</v>
      </c>
      <c r="J207" s="36">
        <v>1773.666666666667</v>
      </c>
      <c r="K207" s="31">
        <v>1736</v>
      </c>
      <c r="L207" s="31">
        <v>1706.15</v>
      </c>
      <c r="M207" s="31">
        <v>1.15018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1159.75</v>
      </c>
      <c r="D208" s="36">
        <v>1152.7</v>
      </c>
      <c r="E208" s="36">
        <v>1142.75</v>
      </c>
      <c r="F208" s="36">
        <v>1125.75</v>
      </c>
      <c r="G208" s="36">
        <v>1115.8</v>
      </c>
      <c r="H208" s="36">
        <v>1169.7</v>
      </c>
      <c r="I208" s="36">
        <v>1179.6500000000003</v>
      </c>
      <c r="J208" s="36">
        <v>1196.6500000000001</v>
      </c>
      <c r="K208" s="31">
        <v>1162.6500000000001</v>
      </c>
      <c r="L208" s="31">
        <v>1135.7</v>
      </c>
      <c r="M208" s="31">
        <v>5.7360899999999999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1497.2</v>
      </c>
      <c r="D209" s="36">
        <v>1486.5666666666666</v>
      </c>
      <c r="E209" s="36">
        <v>1473.1333333333332</v>
      </c>
      <c r="F209" s="36">
        <v>1449.0666666666666</v>
      </c>
      <c r="G209" s="36">
        <v>1435.6333333333332</v>
      </c>
      <c r="H209" s="36">
        <v>1510.6333333333332</v>
      </c>
      <c r="I209" s="36">
        <v>1524.0666666666666</v>
      </c>
      <c r="J209" s="36">
        <v>1548.1333333333332</v>
      </c>
      <c r="K209" s="31">
        <v>1500</v>
      </c>
      <c r="L209" s="31">
        <v>1462.5</v>
      </c>
      <c r="M209" s="31">
        <v>10.6191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271.5</v>
      </c>
      <c r="D210" s="36">
        <v>270.51666666666671</v>
      </c>
      <c r="E210" s="36">
        <v>268.08333333333343</v>
      </c>
      <c r="F210" s="36">
        <v>264.66666666666674</v>
      </c>
      <c r="G210" s="36">
        <v>262.23333333333346</v>
      </c>
      <c r="H210" s="36">
        <v>273.93333333333339</v>
      </c>
      <c r="I210" s="36">
        <v>276.36666666666667</v>
      </c>
      <c r="J210" s="36">
        <v>279.78333333333336</v>
      </c>
      <c r="K210" s="31">
        <v>272.95</v>
      </c>
      <c r="L210" s="31">
        <v>267.10000000000002</v>
      </c>
      <c r="M210" s="31">
        <v>66.618979999999993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16.3</v>
      </c>
      <c r="D211" s="36">
        <v>15.916666666666666</v>
      </c>
      <c r="E211" s="36">
        <v>15.433333333333334</v>
      </c>
      <c r="F211" s="36">
        <v>14.566666666666668</v>
      </c>
      <c r="G211" s="36">
        <v>14.083333333333336</v>
      </c>
      <c r="H211" s="36">
        <v>16.783333333333331</v>
      </c>
      <c r="I211" s="36">
        <v>17.266666666666662</v>
      </c>
      <c r="J211" s="36">
        <v>18.133333333333329</v>
      </c>
      <c r="K211" s="31">
        <v>16.399999999999999</v>
      </c>
      <c r="L211" s="31">
        <v>15.05</v>
      </c>
      <c r="M211" s="31">
        <v>4396.0245599999998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1098.45</v>
      </c>
      <c r="D212" s="36">
        <v>1099.1333333333334</v>
      </c>
      <c r="E212" s="36">
        <v>1085.3666666666668</v>
      </c>
      <c r="F212" s="36">
        <v>1072.2833333333333</v>
      </c>
      <c r="G212" s="36">
        <v>1058.5166666666667</v>
      </c>
      <c r="H212" s="36">
        <v>1112.2166666666669</v>
      </c>
      <c r="I212" s="36">
        <v>1125.9833333333338</v>
      </c>
      <c r="J212" s="36">
        <v>1139.0666666666671</v>
      </c>
      <c r="K212" s="31">
        <v>1112.9000000000001</v>
      </c>
      <c r="L212" s="31">
        <v>1086.05</v>
      </c>
      <c r="M212" s="31">
        <v>11.86275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531.04999999999995</v>
      </c>
      <c r="D213" s="36">
        <v>528.5</v>
      </c>
      <c r="E213" s="36">
        <v>524</v>
      </c>
      <c r="F213" s="36">
        <v>516.95000000000005</v>
      </c>
      <c r="G213" s="36">
        <v>512.45000000000005</v>
      </c>
      <c r="H213" s="36">
        <v>535.54999999999995</v>
      </c>
      <c r="I213" s="36">
        <v>540.04999999999995</v>
      </c>
      <c r="J213" s="36">
        <v>547.09999999999991</v>
      </c>
      <c r="K213" s="31">
        <v>533</v>
      </c>
      <c r="L213" s="31">
        <v>521.45000000000005</v>
      </c>
      <c r="M213" s="31">
        <v>72.982410000000002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27.15</v>
      </c>
      <c r="D214" s="36">
        <v>26.483333333333334</v>
      </c>
      <c r="E214" s="36">
        <v>25.616666666666667</v>
      </c>
      <c r="F214" s="36">
        <v>24.083333333333332</v>
      </c>
      <c r="G214" s="36">
        <v>23.216666666666665</v>
      </c>
      <c r="H214" s="36">
        <v>28.016666666666669</v>
      </c>
      <c r="I214" s="36">
        <v>28.883333333333336</v>
      </c>
      <c r="J214" s="36">
        <v>30.416666666666671</v>
      </c>
      <c r="K214" s="31">
        <v>27.35</v>
      </c>
      <c r="L214" s="31">
        <v>24.95</v>
      </c>
      <c r="M214" s="31">
        <v>6679.0553499999996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168.15</v>
      </c>
      <c r="D215" s="36">
        <v>167.15</v>
      </c>
      <c r="E215" s="36">
        <v>164.4</v>
      </c>
      <c r="F215" s="36">
        <v>160.65</v>
      </c>
      <c r="G215" s="36">
        <v>157.9</v>
      </c>
      <c r="H215" s="36">
        <v>170.9</v>
      </c>
      <c r="I215" s="36">
        <v>173.65</v>
      </c>
      <c r="J215" s="36">
        <v>177.4</v>
      </c>
      <c r="K215" s="31">
        <v>169.9</v>
      </c>
      <c r="L215" s="31">
        <v>163.4</v>
      </c>
      <c r="M215" s="31">
        <v>298.74673999999999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162.1</v>
      </c>
      <c r="D216" s="36">
        <v>160.56666666666669</v>
      </c>
      <c r="E216" s="36">
        <v>158.13333333333338</v>
      </c>
      <c r="F216" s="36">
        <v>154.16666666666669</v>
      </c>
      <c r="G216" s="36">
        <v>151.73333333333338</v>
      </c>
      <c r="H216" s="36">
        <v>164.53333333333339</v>
      </c>
      <c r="I216" s="36">
        <v>166.96666666666673</v>
      </c>
      <c r="J216" s="36">
        <v>170.93333333333339</v>
      </c>
      <c r="K216" s="31">
        <v>163</v>
      </c>
      <c r="L216" s="31">
        <v>156.6</v>
      </c>
      <c r="M216" s="31">
        <v>676.14847999999995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904.3</v>
      </c>
      <c r="D217" s="36">
        <v>900.26666666666677</v>
      </c>
      <c r="E217" s="36">
        <v>893.03333333333353</v>
      </c>
      <c r="F217" s="36">
        <v>881.76666666666677</v>
      </c>
      <c r="G217" s="36">
        <v>874.53333333333353</v>
      </c>
      <c r="H217" s="36">
        <v>911.53333333333353</v>
      </c>
      <c r="I217" s="36">
        <v>918.76666666666688</v>
      </c>
      <c r="J217" s="36">
        <v>930.03333333333353</v>
      </c>
      <c r="K217" s="31">
        <v>907.5</v>
      </c>
      <c r="L217" s="31">
        <v>889</v>
      </c>
      <c r="M217" s="31">
        <v>9.40029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E25" sqref="E25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9"/>
      <c r="B1" s="380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45345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3" t="s">
        <v>16</v>
      </c>
      <c r="B9" s="375" t="s">
        <v>18</v>
      </c>
      <c r="C9" s="378" t="s">
        <v>20</v>
      </c>
      <c r="D9" s="378" t="s">
        <v>21</v>
      </c>
      <c r="E9" s="370" t="s">
        <v>22</v>
      </c>
      <c r="F9" s="371"/>
      <c r="G9" s="372"/>
      <c r="H9" s="370" t="s">
        <v>23</v>
      </c>
      <c r="I9" s="371"/>
      <c r="J9" s="372"/>
      <c r="K9" s="26"/>
      <c r="L9" s="27"/>
      <c r="M9" s="48"/>
      <c r="N9" s="1"/>
      <c r="O9" s="1"/>
    </row>
    <row r="10" spans="1:15" ht="42.75" customHeight="1">
      <c r="A10" s="374"/>
      <c r="B10" s="377"/>
      <c r="C10" s="377"/>
      <c r="D10" s="37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708.5</v>
      </c>
      <c r="D11" s="36">
        <v>706.19999999999993</v>
      </c>
      <c r="E11" s="36">
        <v>691.29999999999984</v>
      </c>
      <c r="F11" s="36">
        <v>674.09999999999991</v>
      </c>
      <c r="G11" s="36">
        <v>659.19999999999982</v>
      </c>
      <c r="H11" s="36">
        <v>723.39999999999986</v>
      </c>
      <c r="I11" s="36">
        <v>738.3</v>
      </c>
      <c r="J11" s="36">
        <v>755.49999999999989</v>
      </c>
      <c r="K11" s="31">
        <v>721.1</v>
      </c>
      <c r="L11" s="31">
        <v>689</v>
      </c>
      <c r="M11" s="31">
        <v>2.20919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30515.65</v>
      </c>
      <c r="D12" s="36">
        <v>30734.616666666669</v>
      </c>
      <c r="E12" s="36">
        <v>30192.233333333337</v>
      </c>
      <c r="F12" s="36">
        <v>29868.816666666669</v>
      </c>
      <c r="G12" s="36">
        <v>29326.433333333338</v>
      </c>
      <c r="H12" s="36">
        <v>31058.033333333336</v>
      </c>
      <c r="I12" s="36">
        <v>31600.416666666668</v>
      </c>
      <c r="J12" s="36">
        <v>31923.833333333336</v>
      </c>
      <c r="K12" s="31">
        <v>31277</v>
      </c>
      <c r="L12" s="31">
        <v>30411.200000000001</v>
      </c>
      <c r="M12" s="31">
        <v>9.3090000000000006E-2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5425</v>
      </c>
      <c r="D13" s="36">
        <v>5318.8666666666668</v>
      </c>
      <c r="E13" s="36">
        <v>5187.7333333333336</v>
      </c>
      <c r="F13" s="36">
        <v>4950.4666666666672</v>
      </c>
      <c r="G13" s="36">
        <v>4819.3333333333339</v>
      </c>
      <c r="H13" s="36">
        <v>5556.1333333333332</v>
      </c>
      <c r="I13" s="36">
        <v>5687.2666666666664</v>
      </c>
      <c r="J13" s="36">
        <v>5924.5333333333328</v>
      </c>
      <c r="K13" s="31">
        <v>5450</v>
      </c>
      <c r="L13" s="31">
        <v>5081.6000000000004</v>
      </c>
      <c r="M13" s="31">
        <v>42.22692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2680.1</v>
      </c>
      <c r="D14" s="36">
        <v>2667.9666666666667</v>
      </c>
      <c r="E14" s="36">
        <v>2648.1333333333332</v>
      </c>
      <c r="F14" s="36">
        <v>2616.1666666666665</v>
      </c>
      <c r="G14" s="36">
        <v>2596.333333333333</v>
      </c>
      <c r="H14" s="36">
        <v>2699.9333333333334</v>
      </c>
      <c r="I14" s="36">
        <v>2719.7666666666664</v>
      </c>
      <c r="J14" s="36">
        <v>2751.7333333333336</v>
      </c>
      <c r="K14" s="31">
        <v>2687.8</v>
      </c>
      <c r="L14" s="31">
        <v>2636</v>
      </c>
      <c r="M14" s="31">
        <v>2.61578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3748.5</v>
      </c>
      <c r="D15" s="36">
        <v>3762.7833333333333</v>
      </c>
      <c r="E15" s="36">
        <v>3707.8666666666668</v>
      </c>
      <c r="F15" s="36">
        <v>3667.2333333333336</v>
      </c>
      <c r="G15" s="36">
        <v>3612.3166666666671</v>
      </c>
      <c r="H15" s="36">
        <v>3803.4166666666665</v>
      </c>
      <c r="I15" s="36">
        <v>3858.3333333333335</v>
      </c>
      <c r="J15" s="36">
        <v>3898.9666666666662</v>
      </c>
      <c r="K15" s="31">
        <v>3817.7</v>
      </c>
      <c r="L15" s="31">
        <v>3722.15</v>
      </c>
      <c r="M15" s="31">
        <v>0.53613999999999995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1422.25</v>
      </c>
      <c r="D16" s="36">
        <v>1428.5833333333333</v>
      </c>
      <c r="E16" s="36">
        <v>1409.2666666666664</v>
      </c>
      <c r="F16" s="36">
        <v>1396.2833333333331</v>
      </c>
      <c r="G16" s="36">
        <v>1376.9666666666662</v>
      </c>
      <c r="H16" s="36">
        <v>1441.5666666666666</v>
      </c>
      <c r="I16" s="36">
        <v>1460.8833333333337</v>
      </c>
      <c r="J16" s="36">
        <v>1473.8666666666668</v>
      </c>
      <c r="K16" s="31">
        <v>1447.9</v>
      </c>
      <c r="L16" s="31">
        <v>1415.6</v>
      </c>
      <c r="M16" s="31">
        <v>5.6569599999999998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592.5</v>
      </c>
      <c r="D17" s="36">
        <v>590.0333333333333</v>
      </c>
      <c r="E17" s="36">
        <v>586.06666666666661</v>
      </c>
      <c r="F17" s="36">
        <v>579.63333333333333</v>
      </c>
      <c r="G17" s="36">
        <v>575.66666666666663</v>
      </c>
      <c r="H17" s="36">
        <v>596.46666666666658</v>
      </c>
      <c r="I17" s="36">
        <v>600.43333333333328</v>
      </c>
      <c r="J17" s="36">
        <v>606.86666666666656</v>
      </c>
      <c r="K17" s="31">
        <v>594</v>
      </c>
      <c r="L17" s="31">
        <v>583.6</v>
      </c>
      <c r="M17" s="31">
        <v>23.152819999999998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535.65</v>
      </c>
      <c r="D18" s="36">
        <v>535.85</v>
      </c>
      <c r="E18" s="36">
        <v>532.80000000000007</v>
      </c>
      <c r="F18" s="36">
        <v>529.95000000000005</v>
      </c>
      <c r="G18" s="36">
        <v>526.90000000000009</v>
      </c>
      <c r="H18" s="36">
        <v>538.70000000000005</v>
      </c>
      <c r="I18" s="36">
        <v>541.75</v>
      </c>
      <c r="J18" s="36">
        <v>544.6</v>
      </c>
      <c r="K18" s="31">
        <v>538.9</v>
      </c>
      <c r="L18" s="31">
        <v>533</v>
      </c>
      <c r="M18" s="31">
        <v>1.08378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683.25</v>
      </c>
      <c r="D19" s="36">
        <v>685.38333333333321</v>
      </c>
      <c r="E19" s="36">
        <v>675.9166666666664</v>
      </c>
      <c r="F19" s="36">
        <v>668.58333333333314</v>
      </c>
      <c r="G19" s="36">
        <v>659.11666666666633</v>
      </c>
      <c r="H19" s="36">
        <v>692.71666666666647</v>
      </c>
      <c r="I19" s="36">
        <v>702.18333333333317</v>
      </c>
      <c r="J19" s="36">
        <v>709.51666666666654</v>
      </c>
      <c r="K19" s="31">
        <v>694.85</v>
      </c>
      <c r="L19" s="31">
        <v>678.05</v>
      </c>
      <c r="M19" s="31">
        <v>13.835610000000001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1460.1</v>
      </c>
      <c r="D20" s="36">
        <v>1458.6333333333332</v>
      </c>
      <c r="E20" s="36">
        <v>1447.3666666666663</v>
      </c>
      <c r="F20" s="36">
        <v>1434.6333333333332</v>
      </c>
      <c r="G20" s="36">
        <v>1423.3666666666663</v>
      </c>
      <c r="H20" s="36">
        <v>1471.3666666666663</v>
      </c>
      <c r="I20" s="36">
        <v>1482.6333333333332</v>
      </c>
      <c r="J20" s="36">
        <v>1495.3666666666663</v>
      </c>
      <c r="K20" s="31">
        <v>1469.9</v>
      </c>
      <c r="L20" s="31">
        <v>1445.9</v>
      </c>
      <c r="M20" s="31">
        <v>1.1201099999999999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28855.8</v>
      </c>
      <c r="D21" s="36">
        <v>28967.533333333329</v>
      </c>
      <c r="E21" s="36">
        <v>28600.46666666666</v>
      </c>
      <c r="F21" s="36">
        <v>28345.133333333331</v>
      </c>
      <c r="G21" s="36">
        <v>27978.066666666662</v>
      </c>
      <c r="H21" s="36">
        <v>29222.866666666658</v>
      </c>
      <c r="I21" s="36">
        <v>29589.933333333331</v>
      </c>
      <c r="J21" s="36">
        <v>29845.266666666656</v>
      </c>
      <c r="K21" s="31">
        <v>29334.6</v>
      </c>
      <c r="L21" s="31">
        <v>28712.2</v>
      </c>
      <c r="M21" s="31">
        <v>0.13289999999999999</v>
      </c>
      <c r="N21" s="1"/>
      <c r="O21" s="1"/>
    </row>
    <row r="22" spans="1:15" ht="12" customHeight="1">
      <c r="A22" s="33">
        <v>12</v>
      </c>
      <c r="B22" s="53" t="s">
        <v>1018</v>
      </c>
      <c r="C22" s="31">
        <v>1058.9000000000001</v>
      </c>
      <c r="D22" s="36">
        <v>1060.45</v>
      </c>
      <c r="E22" s="36">
        <v>1051</v>
      </c>
      <c r="F22" s="36">
        <v>1043.0999999999999</v>
      </c>
      <c r="G22" s="36">
        <v>1033.6499999999999</v>
      </c>
      <c r="H22" s="36">
        <v>1068.3500000000001</v>
      </c>
      <c r="I22" s="36">
        <v>1077.8000000000004</v>
      </c>
      <c r="J22" s="36">
        <v>1085.7000000000003</v>
      </c>
      <c r="K22" s="31">
        <v>1069.9000000000001</v>
      </c>
      <c r="L22" s="31">
        <v>1052.55</v>
      </c>
      <c r="M22" s="31">
        <v>21.72437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3263.05</v>
      </c>
      <c r="D23" s="36">
        <v>3249.1833333333329</v>
      </c>
      <c r="E23" s="36">
        <v>3224.3666666666659</v>
      </c>
      <c r="F23" s="36">
        <v>3185.6833333333329</v>
      </c>
      <c r="G23" s="36">
        <v>3160.8666666666659</v>
      </c>
      <c r="H23" s="36">
        <v>3287.8666666666659</v>
      </c>
      <c r="I23" s="36">
        <v>3312.6833333333325</v>
      </c>
      <c r="J23" s="36">
        <v>3351.3666666666659</v>
      </c>
      <c r="K23" s="31">
        <v>3274</v>
      </c>
      <c r="L23" s="31">
        <v>3210.5</v>
      </c>
      <c r="M23" s="31">
        <v>11.387219999999999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1922.65</v>
      </c>
      <c r="D24" s="36">
        <v>1906.45</v>
      </c>
      <c r="E24" s="36">
        <v>1882.9</v>
      </c>
      <c r="F24" s="36">
        <v>1843.15</v>
      </c>
      <c r="G24" s="36">
        <v>1819.6000000000001</v>
      </c>
      <c r="H24" s="36">
        <v>1946.2</v>
      </c>
      <c r="I24" s="36">
        <v>1969.7499999999998</v>
      </c>
      <c r="J24" s="36">
        <v>2009.5</v>
      </c>
      <c r="K24" s="31">
        <v>1930</v>
      </c>
      <c r="L24" s="31">
        <v>1866.7</v>
      </c>
      <c r="M24" s="31">
        <v>6.8013700000000004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1310.95</v>
      </c>
      <c r="D25" s="36">
        <v>1302.9833333333333</v>
      </c>
      <c r="E25" s="36">
        <v>1288.9666666666667</v>
      </c>
      <c r="F25" s="36">
        <v>1266.9833333333333</v>
      </c>
      <c r="G25" s="36">
        <v>1252.9666666666667</v>
      </c>
      <c r="H25" s="36">
        <v>1324.9666666666667</v>
      </c>
      <c r="I25" s="36">
        <v>1338.9833333333336</v>
      </c>
      <c r="J25" s="36">
        <v>1360.9666666666667</v>
      </c>
      <c r="K25" s="31">
        <v>1317</v>
      </c>
      <c r="L25" s="31">
        <v>1281</v>
      </c>
      <c r="M25" s="31">
        <v>25.560089999999999</v>
      </c>
      <c r="N25" s="1"/>
      <c r="O25" s="1"/>
    </row>
    <row r="26" spans="1:15" ht="12.75" customHeight="1">
      <c r="A26" s="33">
        <v>16</v>
      </c>
      <c r="B26" s="53" t="s">
        <v>827</v>
      </c>
      <c r="C26" s="31">
        <v>562.25</v>
      </c>
      <c r="D26" s="36">
        <v>548.85</v>
      </c>
      <c r="E26" s="36">
        <v>530.70000000000005</v>
      </c>
      <c r="F26" s="36">
        <v>499.15</v>
      </c>
      <c r="G26" s="36">
        <v>481</v>
      </c>
      <c r="H26" s="36">
        <v>580.40000000000009</v>
      </c>
      <c r="I26" s="36">
        <v>598.54999999999995</v>
      </c>
      <c r="J26" s="36">
        <v>630.10000000000014</v>
      </c>
      <c r="K26" s="31">
        <v>567</v>
      </c>
      <c r="L26" s="31">
        <v>517.29999999999995</v>
      </c>
      <c r="M26" s="31">
        <v>11.93558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1018.15</v>
      </c>
      <c r="D27" s="36">
        <v>1021.15</v>
      </c>
      <c r="E27" s="36">
        <v>1010.45</v>
      </c>
      <c r="F27" s="36">
        <v>1002.7500000000001</v>
      </c>
      <c r="G27" s="36">
        <v>992.05000000000018</v>
      </c>
      <c r="H27" s="36">
        <v>1028.8499999999999</v>
      </c>
      <c r="I27" s="36">
        <v>1039.55</v>
      </c>
      <c r="J27" s="36">
        <v>1047.2499999999998</v>
      </c>
      <c r="K27" s="31">
        <v>1031.8499999999999</v>
      </c>
      <c r="L27" s="31">
        <v>1013.45</v>
      </c>
      <c r="M27" s="31">
        <v>32.206870000000002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360.65</v>
      </c>
      <c r="D28" s="36">
        <v>359.88333333333338</v>
      </c>
      <c r="E28" s="36">
        <v>356.36666666666679</v>
      </c>
      <c r="F28" s="36">
        <v>352.08333333333343</v>
      </c>
      <c r="G28" s="36">
        <v>348.56666666666683</v>
      </c>
      <c r="H28" s="36">
        <v>364.16666666666674</v>
      </c>
      <c r="I28" s="36">
        <v>367.68333333333328</v>
      </c>
      <c r="J28" s="36">
        <v>371.9666666666667</v>
      </c>
      <c r="K28" s="31">
        <v>363.4</v>
      </c>
      <c r="L28" s="31">
        <v>355.6</v>
      </c>
      <c r="M28" s="31">
        <v>13.303940000000001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184.5</v>
      </c>
      <c r="D29" s="36">
        <v>183.36666666666667</v>
      </c>
      <c r="E29" s="36">
        <v>181.78333333333336</v>
      </c>
      <c r="F29" s="36">
        <v>179.06666666666669</v>
      </c>
      <c r="G29" s="36">
        <v>177.48333333333338</v>
      </c>
      <c r="H29" s="36">
        <v>186.08333333333334</v>
      </c>
      <c r="I29" s="36">
        <v>187.66666666666666</v>
      </c>
      <c r="J29" s="36">
        <v>190.38333333333333</v>
      </c>
      <c r="K29" s="31">
        <v>184.95</v>
      </c>
      <c r="L29" s="31">
        <v>180.65</v>
      </c>
      <c r="M29" s="31">
        <v>28.954709999999999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227.15</v>
      </c>
      <c r="D30" s="36">
        <v>227.2166666666667</v>
      </c>
      <c r="E30" s="36">
        <v>224.63333333333338</v>
      </c>
      <c r="F30" s="36">
        <v>222.11666666666667</v>
      </c>
      <c r="G30" s="36">
        <v>219.53333333333336</v>
      </c>
      <c r="H30" s="36">
        <v>229.73333333333341</v>
      </c>
      <c r="I30" s="36">
        <v>232.31666666666672</v>
      </c>
      <c r="J30" s="36">
        <v>234.83333333333343</v>
      </c>
      <c r="K30" s="31">
        <v>229.8</v>
      </c>
      <c r="L30" s="31">
        <v>224.7</v>
      </c>
      <c r="M30" s="31">
        <v>43.6203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447.6</v>
      </c>
      <c r="D31" s="36">
        <v>447.95</v>
      </c>
      <c r="E31" s="36">
        <v>439.7</v>
      </c>
      <c r="F31" s="36">
        <v>431.8</v>
      </c>
      <c r="G31" s="36">
        <v>423.55</v>
      </c>
      <c r="H31" s="36">
        <v>455.84999999999997</v>
      </c>
      <c r="I31" s="36">
        <v>464.09999999999997</v>
      </c>
      <c r="J31" s="36">
        <v>471.99999999999994</v>
      </c>
      <c r="K31" s="31">
        <v>456.2</v>
      </c>
      <c r="L31" s="31">
        <v>440.05</v>
      </c>
      <c r="M31" s="31">
        <v>2.6694200000000001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860.25</v>
      </c>
      <c r="D32" s="36">
        <v>859.43333333333339</v>
      </c>
      <c r="E32" s="36">
        <v>851.81666666666683</v>
      </c>
      <c r="F32" s="36">
        <v>843.38333333333344</v>
      </c>
      <c r="G32" s="36">
        <v>835.76666666666688</v>
      </c>
      <c r="H32" s="36">
        <v>867.86666666666679</v>
      </c>
      <c r="I32" s="36">
        <v>875.48333333333335</v>
      </c>
      <c r="J32" s="36">
        <v>883.91666666666674</v>
      </c>
      <c r="K32" s="31">
        <v>867.05</v>
      </c>
      <c r="L32" s="31">
        <v>851</v>
      </c>
      <c r="M32" s="31">
        <v>0.49253999999999998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1138.3499999999999</v>
      </c>
      <c r="D33" s="36">
        <v>1134.0833333333333</v>
      </c>
      <c r="E33" s="36">
        <v>1126.4666666666665</v>
      </c>
      <c r="F33" s="36">
        <v>1114.5833333333333</v>
      </c>
      <c r="G33" s="36">
        <v>1106.9666666666665</v>
      </c>
      <c r="H33" s="36">
        <v>1145.9666666666665</v>
      </c>
      <c r="I33" s="36">
        <v>1153.5833333333333</v>
      </c>
      <c r="J33" s="36">
        <v>1165.4666666666665</v>
      </c>
      <c r="K33" s="31">
        <v>1141.7</v>
      </c>
      <c r="L33" s="31">
        <v>1122.2</v>
      </c>
      <c r="M33" s="31">
        <v>0.66547999999999996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2120</v>
      </c>
      <c r="D34" s="36">
        <v>2120.1166666666668</v>
      </c>
      <c r="E34" s="36">
        <v>2105.2333333333336</v>
      </c>
      <c r="F34" s="36">
        <v>2090.4666666666667</v>
      </c>
      <c r="G34" s="36">
        <v>2075.5833333333335</v>
      </c>
      <c r="H34" s="36">
        <v>2134.8833333333337</v>
      </c>
      <c r="I34" s="36">
        <v>2149.7666666666669</v>
      </c>
      <c r="J34" s="36">
        <v>2164.5333333333338</v>
      </c>
      <c r="K34" s="31">
        <v>2135</v>
      </c>
      <c r="L34" s="31">
        <v>2105.35</v>
      </c>
      <c r="M34" s="31">
        <v>0.31985000000000002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1079.55</v>
      </c>
      <c r="D35" s="36">
        <v>1076.3833333333334</v>
      </c>
      <c r="E35" s="36">
        <v>1065.8166666666668</v>
      </c>
      <c r="F35" s="36">
        <v>1052.0833333333335</v>
      </c>
      <c r="G35" s="36">
        <v>1041.5166666666669</v>
      </c>
      <c r="H35" s="36">
        <v>1090.1166666666668</v>
      </c>
      <c r="I35" s="36">
        <v>1100.6833333333334</v>
      </c>
      <c r="J35" s="36">
        <v>1114.4166666666667</v>
      </c>
      <c r="K35" s="31">
        <v>1086.95</v>
      </c>
      <c r="L35" s="31">
        <v>1062.6500000000001</v>
      </c>
      <c r="M35" s="31">
        <v>1.8757699999999999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5423.2</v>
      </c>
      <c r="D36" s="36">
        <v>5423.2333333333336</v>
      </c>
      <c r="E36" s="36">
        <v>5367.0166666666673</v>
      </c>
      <c r="F36" s="36">
        <v>5310.8333333333339</v>
      </c>
      <c r="G36" s="36">
        <v>5254.6166666666677</v>
      </c>
      <c r="H36" s="36">
        <v>5479.416666666667</v>
      </c>
      <c r="I36" s="36">
        <v>5535.6333333333341</v>
      </c>
      <c r="J36" s="36">
        <v>5591.8166666666666</v>
      </c>
      <c r="K36" s="31">
        <v>5479.45</v>
      </c>
      <c r="L36" s="31">
        <v>5367.05</v>
      </c>
      <c r="M36" s="31">
        <v>2.3254299999999999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2202.8000000000002</v>
      </c>
      <c r="D37" s="36">
        <v>2204.9166666666665</v>
      </c>
      <c r="E37" s="36">
        <v>2184.8833333333332</v>
      </c>
      <c r="F37" s="36">
        <v>2166.9666666666667</v>
      </c>
      <c r="G37" s="36">
        <v>2146.9333333333334</v>
      </c>
      <c r="H37" s="36">
        <v>2222.833333333333</v>
      </c>
      <c r="I37" s="36">
        <v>2242.8666666666668</v>
      </c>
      <c r="J37" s="36">
        <v>2260.7833333333328</v>
      </c>
      <c r="K37" s="31">
        <v>2224.9499999999998</v>
      </c>
      <c r="L37" s="31">
        <v>2187</v>
      </c>
      <c r="M37" s="31">
        <v>0.20108999999999999</v>
      </c>
      <c r="N37" s="1"/>
      <c r="O37" s="1"/>
    </row>
    <row r="38" spans="1:15" ht="12.75" customHeight="1">
      <c r="A38" s="33">
        <v>28</v>
      </c>
      <c r="B38" s="53" t="s">
        <v>773</v>
      </c>
      <c r="C38" s="31">
        <v>81.55</v>
      </c>
      <c r="D38" s="36">
        <v>82.166666666666671</v>
      </c>
      <c r="E38" s="36">
        <v>80.38333333333334</v>
      </c>
      <c r="F38" s="36">
        <v>79.216666666666669</v>
      </c>
      <c r="G38" s="36">
        <v>77.433333333333337</v>
      </c>
      <c r="H38" s="36">
        <v>83.333333333333343</v>
      </c>
      <c r="I38" s="36">
        <v>85.116666666666674</v>
      </c>
      <c r="J38" s="36">
        <v>86.283333333333346</v>
      </c>
      <c r="K38" s="31">
        <v>83.95</v>
      </c>
      <c r="L38" s="31">
        <v>81</v>
      </c>
      <c r="M38" s="31">
        <v>24.149819999999998</v>
      </c>
      <c r="N38" s="1"/>
      <c r="O38" s="1"/>
    </row>
    <row r="39" spans="1:15" ht="12.75" customHeight="1">
      <c r="A39" s="33">
        <v>29</v>
      </c>
      <c r="B39" s="53" t="s">
        <v>1019</v>
      </c>
      <c r="C39" s="31">
        <v>28.55</v>
      </c>
      <c r="D39" s="36">
        <v>28.45</v>
      </c>
      <c r="E39" s="36">
        <v>28.099999999999998</v>
      </c>
      <c r="F39" s="36">
        <v>27.65</v>
      </c>
      <c r="G39" s="36">
        <v>27.299999999999997</v>
      </c>
      <c r="H39" s="36">
        <v>28.9</v>
      </c>
      <c r="I39" s="36">
        <v>29.25</v>
      </c>
      <c r="J39" s="36">
        <v>29.7</v>
      </c>
      <c r="K39" s="31">
        <v>28.8</v>
      </c>
      <c r="L39" s="31">
        <v>28</v>
      </c>
      <c r="M39" s="31">
        <v>26.531860000000002</v>
      </c>
      <c r="N39" s="1"/>
      <c r="O39" s="1"/>
    </row>
    <row r="40" spans="1:15" ht="12.75" customHeight="1">
      <c r="A40" s="33">
        <v>30</v>
      </c>
      <c r="B40" s="53" t="s">
        <v>856</v>
      </c>
      <c r="C40" s="31">
        <v>834.35</v>
      </c>
      <c r="D40" s="36">
        <v>837.68333333333339</v>
      </c>
      <c r="E40" s="36">
        <v>825.36666666666679</v>
      </c>
      <c r="F40" s="36">
        <v>816.38333333333344</v>
      </c>
      <c r="G40" s="36">
        <v>804.06666666666683</v>
      </c>
      <c r="H40" s="36">
        <v>846.66666666666674</v>
      </c>
      <c r="I40" s="36">
        <v>858.98333333333335</v>
      </c>
      <c r="J40" s="36">
        <v>867.9666666666667</v>
      </c>
      <c r="K40" s="31">
        <v>850</v>
      </c>
      <c r="L40" s="31">
        <v>828.7</v>
      </c>
      <c r="M40" s="31">
        <v>2.68289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3888.95</v>
      </c>
      <c r="D41" s="36">
        <v>3935.3666666666668</v>
      </c>
      <c r="E41" s="36">
        <v>3816.8333333333335</v>
      </c>
      <c r="F41" s="36">
        <v>3744.7166666666667</v>
      </c>
      <c r="G41" s="36">
        <v>3626.1833333333334</v>
      </c>
      <c r="H41" s="36">
        <v>4007.4833333333336</v>
      </c>
      <c r="I41" s="36">
        <v>4126.0166666666664</v>
      </c>
      <c r="J41" s="36">
        <v>4198.1333333333332</v>
      </c>
      <c r="K41" s="31">
        <v>4053.9</v>
      </c>
      <c r="L41" s="31">
        <v>3863.25</v>
      </c>
      <c r="M41" s="31">
        <v>1.1581600000000001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592.75</v>
      </c>
      <c r="D42" s="36">
        <v>590.25</v>
      </c>
      <c r="E42" s="36">
        <v>585.5</v>
      </c>
      <c r="F42" s="36">
        <v>578.25</v>
      </c>
      <c r="G42" s="36">
        <v>573.5</v>
      </c>
      <c r="H42" s="36">
        <v>597.5</v>
      </c>
      <c r="I42" s="36">
        <v>602.25</v>
      </c>
      <c r="J42" s="36">
        <v>609.5</v>
      </c>
      <c r="K42" s="31">
        <v>595</v>
      </c>
      <c r="L42" s="31">
        <v>583</v>
      </c>
      <c r="M42" s="31">
        <v>18.383659999999999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3063.6</v>
      </c>
      <c r="D43" s="36">
        <v>3081.0166666666664</v>
      </c>
      <c r="E43" s="36">
        <v>3018.583333333333</v>
      </c>
      <c r="F43" s="36">
        <v>2973.5666666666666</v>
      </c>
      <c r="G43" s="36">
        <v>2911.1333333333332</v>
      </c>
      <c r="H43" s="36">
        <v>3126.0333333333328</v>
      </c>
      <c r="I43" s="36">
        <v>3188.4666666666662</v>
      </c>
      <c r="J43" s="36">
        <v>3233.4833333333327</v>
      </c>
      <c r="K43" s="31">
        <v>3143.45</v>
      </c>
      <c r="L43" s="31">
        <v>3036</v>
      </c>
      <c r="M43" s="31">
        <v>2.8234499999999998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921.45</v>
      </c>
      <c r="D44" s="36">
        <v>910.7833333333333</v>
      </c>
      <c r="E44" s="36">
        <v>896.76666666666665</v>
      </c>
      <c r="F44" s="36">
        <v>872.08333333333337</v>
      </c>
      <c r="G44" s="36">
        <v>858.06666666666672</v>
      </c>
      <c r="H44" s="36">
        <v>935.46666666666658</v>
      </c>
      <c r="I44" s="36">
        <v>949.48333333333323</v>
      </c>
      <c r="J44" s="36">
        <v>974.16666666666652</v>
      </c>
      <c r="K44" s="31">
        <v>924.8</v>
      </c>
      <c r="L44" s="31">
        <v>886.1</v>
      </c>
      <c r="M44" s="31">
        <v>1.2731600000000001</v>
      </c>
      <c r="N44" s="1"/>
      <c r="O44" s="1"/>
    </row>
    <row r="45" spans="1:15" ht="12.75" customHeight="1">
      <c r="A45" s="33">
        <v>35</v>
      </c>
      <c r="B45" s="53" t="s">
        <v>829</v>
      </c>
      <c r="C45" s="31">
        <v>6366.6</v>
      </c>
      <c r="D45" s="36">
        <v>6292.2166666666672</v>
      </c>
      <c r="E45" s="36">
        <v>6194.4333333333343</v>
      </c>
      <c r="F45" s="36">
        <v>6022.2666666666673</v>
      </c>
      <c r="G45" s="36">
        <v>5924.4833333333345</v>
      </c>
      <c r="H45" s="36">
        <v>6464.3833333333341</v>
      </c>
      <c r="I45" s="36">
        <v>6562.166666666667</v>
      </c>
      <c r="J45" s="36">
        <v>6734.3333333333339</v>
      </c>
      <c r="K45" s="31">
        <v>6390</v>
      </c>
      <c r="L45" s="31">
        <v>6120.05</v>
      </c>
      <c r="M45" s="31">
        <v>0.92861000000000005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6769.2</v>
      </c>
      <c r="D46" s="36">
        <v>6777.9000000000005</v>
      </c>
      <c r="E46" s="36">
        <v>6681.3500000000013</v>
      </c>
      <c r="F46" s="36">
        <v>6593.5000000000009</v>
      </c>
      <c r="G46" s="36">
        <v>6496.9500000000016</v>
      </c>
      <c r="H46" s="36">
        <v>6865.7500000000009</v>
      </c>
      <c r="I46" s="36">
        <v>6962.3</v>
      </c>
      <c r="J46" s="36">
        <v>7050.1500000000005</v>
      </c>
      <c r="K46" s="31">
        <v>6874.45</v>
      </c>
      <c r="L46" s="31">
        <v>6690.05</v>
      </c>
      <c r="M46" s="31">
        <v>5.6443199999999996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522.85</v>
      </c>
      <c r="D47" s="36">
        <v>520.16666666666663</v>
      </c>
      <c r="E47" s="36">
        <v>515.7833333333333</v>
      </c>
      <c r="F47" s="36">
        <v>508.7166666666667</v>
      </c>
      <c r="G47" s="36">
        <v>504.33333333333337</v>
      </c>
      <c r="H47" s="36">
        <v>527.23333333333323</v>
      </c>
      <c r="I47" s="36">
        <v>531.61666666666667</v>
      </c>
      <c r="J47" s="36">
        <v>538.68333333333317</v>
      </c>
      <c r="K47" s="31">
        <v>524.54999999999995</v>
      </c>
      <c r="L47" s="31">
        <v>513.1</v>
      </c>
      <c r="M47" s="31">
        <v>7.1623799999999997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347.7</v>
      </c>
      <c r="D48" s="36">
        <v>351.38333333333338</v>
      </c>
      <c r="E48" s="36">
        <v>342.41666666666674</v>
      </c>
      <c r="F48" s="36">
        <v>337.13333333333338</v>
      </c>
      <c r="G48" s="36">
        <v>328.16666666666674</v>
      </c>
      <c r="H48" s="36">
        <v>356.66666666666674</v>
      </c>
      <c r="I48" s="36">
        <v>365.63333333333333</v>
      </c>
      <c r="J48" s="36">
        <v>370.91666666666674</v>
      </c>
      <c r="K48" s="31">
        <v>360.35</v>
      </c>
      <c r="L48" s="31">
        <v>346.1</v>
      </c>
      <c r="M48" s="31">
        <v>1.6045400000000001</v>
      </c>
      <c r="N48" s="1"/>
      <c r="O48" s="1"/>
    </row>
    <row r="49" spans="1:15" ht="12.75" customHeight="1">
      <c r="A49" s="33">
        <v>39</v>
      </c>
      <c r="B49" s="53" t="s">
        <v>828</v>
      </c>
      <c r="C49" s="31">
        <v>746.25</v>
      </c>
      <c r="D49" s="36">
        <v>752.98333333333323</v>
      </c>
      <c r="E49" s="36">
        <v>726.61666666666645</v>
      </c>
      <c r="F49" s="36">
        <v>706.98333333333323</v>
      </c>
      <c r="G49" s="36">
        <v>680.61666666666645</v>
      </c>
      <c r="H49" s="36">
        <v>772.61666666666645</v>
      </c>
      <c r="I49" s="36">
        <v>798.98333333333323</v>
      </c>
      <c r="J49" s="36">
        <v>818.61666666666645</v>
      </c>
      <c r="K49" s="31">
        <v>779.35</v>
      </c>
      <c r="L49" s="31">
        <v>733.35</v>
      </c>
      <c r="M49" s="31">
        <v>13.09657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535.95000000000005</v>
      </c>
      <c r="D50" s="36">
        <v>534.21666666666658</v>
      </c>
      <c r="E50" s="36">
        <v>528.53333333333319</v>
      </c>
      <c r="F50" s="36">
        <v>521.11666666666656</v>
      </c>
      <c r="G50" s="36">
        <v>515.43333333333317</v>
      </c>
      <c r="H50" s="36">
        <v>541.63333333333321</v>
      </c>
      <c r="I50" s="36">
        <v>547.31666666666661</v>
      </c>
      <c r="J50" s="36">
        <v>554.73333333333323</v>
      </c>
      <c r="K50" s="31">
        <v>539.9</v>
      </c>
      <c r="L50" s="31">
        <v>526.79999999999995</v>
      </c>
      <c r="M50" s="31">
        <v>0.97677999999999998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173</v>
      </c>
      <c r="D51" s="36">
        <v>171</v>
      </c>
      <c r="E51" s="36">
        <v>168.4</v>
      </c>
      <c r="F51" s="36">
        <v>163.80000000000001</v>
      </c>
      <c r="G51" s="36">
        <v>161.20000000000002</v>
      </c>
      <c r="H51" s="36">
        <v>175.6</v>
      </c>
      <c r="I51" s="36">
        <v>178.20000000000002</v>
      </c>
      <c r="J51" s="36">
        <v>182.79999999999998</v>
      </c>
      <c r="K51" s="31">
        <v>173.6</v>
      </c>
      <c r="L51" s="31">
        <v>166.4</v>
      </c>
      <c r="M51" s="31">
        <v>146.45325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3017.4</v>
      </c>
      <c r="D52" s="36">
        <v>2992.2333333333336</v>
      </c>
      <c r="E52" s="36">
        <v>2957.2666666666673</v>
      </c>
      <c r="F52" s="36">
        <v>2897.1333333333337</v>
      </c>
      <c r="G52" s="36">
        <v>2862.1666666666674</v>
      </c>
      <c r="H52" s="36">
        <v>3052.3666666666672</v>
      </c>
      <c r="I52" s="36">
        <v>3087.3333333333335</v>
      </c>
      <c r="J52" s="36">
        <v>3147.4666666666672</v>
      </c>
      <c r="K52" s="31">
        <v>3027.2</v>
      </c>
      <c r="L52" s="31">
        <v>2932.1</v>
      </c>
      <c r="M52" s="31">
        <v>26.15821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472.85</v>
      </c>
      <c r="D53" s="36">
        <v>472.7833333333333</v>
      </c>
      <c r="E53" s="36">
        <v>468.11666666666662</v>
      </c>
      <c r="F53" s="36">
        <v>463.38333333333333</v>
      </c>
      <c r="G53" s="36">
        <v>458.71666666666664</v>
      </c>
      <c r="H53" s="36">
        <v>477.51666666666659</v>
      </c>
      <c r="I53" s="36">
        <v>482.18333333333334</v>
      </c>
      <c r="J53" s="36">
        <v>486.91666666666657</v>
      </c>
      <c r="K53" s="31">
        <v>477.45</v>
      </c>
      <c r="L53" s="31">
        <v>468.05</v>
      </c>
      <c r="M53" s="31">
        <v>2.7973300000000001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1965.15</v>
      </c>
      <c r="D54" s="36">
        <v>1953.4000000000003</v>
      </c>
      <c r="E54" s="36">
        <v>1936.8500000000006</v>
      </c>
      <c r="F54" s="36">
        <v>1908.5500000000002</v>
      </c>
      <c r="G54" s="36">
        <v>1892.0000000000005</v>
      </c>
      <c r="H54" s="36">
        <v>1981.7000000000007</v>
      </c>
      <c r="I54" s="36">
        <v>1998.2500000000005</v>
      </c>
      <c r="J54" s="36">
        <v>2026.5500000000009</v>
      </c>
      <c r="K54" s="31">
        <v>1969.95</v>
      </c>
      <c r="L54" s="31">
        <v>1925.1</v>
      </c>
      <c r="M54" s="31">
        <v>3.0517099999999999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6325.65</v>
      </c>
      <c r="D55" s="36">
        <v>6304.4833333333336</v>
      </c>
      <c r="E55" s="36">
        <v>6268.9666666666672</v>
      </c>
      <c r="F55" s="36">
        <v>6212.2833333333338</v>
      </c>
      <c r="G55" s="36">
        <v>6176.7666666666673</v>
      </c>
      <c r="H55" s="36">
        <v>6361.166666666667</v>
      </c>
      <c r="I55" s="36">
        <v>6396.6833333333334</v>
      </c>
      <c r="J55" s="36">
        <v>6453.3666666666668</v>
      </c>
      <c r="K55" s="31">
        <v>6340</v>
      </c>
      <c r="L55" s="31">
        <v>6247.8</v>
      </c>
      <c r="M55" s="31">
        <v>0.14721999999999999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1047</v>
      </c>
      <c r="D56" s="36">
        <v>1045.4166666666667</v>
      </c>
      <c r="E56" s="36">
        <v>1036.8833333333334</v>
      </c>
      <c r="F56" s="36">
        <v>1026.7666666666667</v>
      </c>
      <c r="G56" s="36">
        <v>1018.2333333333333</v>
      </c>
      <c r="H56" s="36">
        <v>1055.5333333333335</v>
      </c>
      <c r="I56" s="36">
        <v>1064.0666666666668</v>
      </c>
      <c r="J56" s="36">
        <v>1074.1833333333336</v>
      </c>
      <c r="K56" s="31">
        <v>1053.95</v>
      </c>
      <c r="L56" s="31">
        <v>1035.3</v>
      </c>
      <c r="M56" s="31">
        <v>8.9398800000000005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494.4</v>
      </c>
      <c r="D57" s="36">
        <v>494.5</v>
      </c>
      <c r="E57" s="36">
        <v>487.75</v>
      </c>
      <c r="F57" s="36">
        <v>481.1</v>
      </c>
      <c r="G57" s="36">
        <v>474.35</v>
      </c>
      <c r="H57" s="36">
        <v>501.15</v>
      </c>
      <c r="I57" s="36">
        <v>507.9</v>
      </c>
      <c r="J57" s="36">
        <v>514.54999999999995</v>
      </c>
      <c r="K57" s="31">
        <v>501.25</v>
      </c>
      <c r="L57" s="31">
        <v>487.85</v>
      </c>
      <c r="M57" s="31">
        <v>3.1671399999999998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3851.45</v>
      </c>
      <c r="D58" s="36">
        <v>3840.7666666666664</v>
      </c>
      <c r="E58" s="36">
        <v>3812.5333333333328</v>
      </c>
      <c r="F58" s="36">
        <v>3773.6166666666663</v>
      </c>
      <c r="G58" s="36">
        <v>3745.3833333333328</v>
      </c>
      <c r="H58" s="36">
        <v>3879.6833333333329</v>
      </c>
      <c r="I58" s="36">
        <v>3907.9166666666665</v>
      </c>
      <c r="J58" s="36">
        <v>3946.833333333333</v>
      </c>
      <c r="K58" s="31">
        <v>3869</v>
      </c>
      <c r="L58" s="31">
        <v>3801.85</v>
      </c>
      <c r="M58" s="31">
        <v>2.3741099999999999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1100.9000000000001</v>
      </c>
      <c r="D59" s="36">
        <v>1097.7</v>
      </c>
      <c r="E59" s="36">
        <v>1084.7</v>
      </c>
      <c r="F59" s="36">
        <v>1068.5</v>
      </c>
      <c r="G59" s="36">
        <v>1055.5</v>
      </c>
      <c r="H59" s="36">
        <v>1113.9000000000001</v>
      </c>
      <c r="I59" s="36">
        <v>1126.9000000000001</v>
      </c>
      <c r="J59" s="36">
        <v>1143.1000000000001</v>
      </c>
      <c r="K59" s="31">
        <v>1110.7</v>
      </c>
      <c r="L59" s="31">
        <v>1081.5</v>
      </c>
      <c r="M59" s="31">
        <v>146.33340000000001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3022.45</v>
      </c>
      <c r="D60" s="36">
        <v>2988.85</v>
      </c>
      <c r="E60" s="36">
        <v>2921.6</v>
      </c>
      <c r="F60" s="36">
        <v>2820.75</v>
      </c>
      <c r="G60" s="36">
        <v>2753.5</v>
      </c>
      <c r="H60" s="36">
        <v>3089.7</v>
      </c>
      <c r="I60" s="36">
        <v>3156.95</v>
      </c>
      <c r="J60" s="36">
        <v>3257.7999999999997</v>
      </c>
      <c r="K60" s="31">
        <v>3056.1</v>
      </c>
      <c r="L60" s="31">
        <v>2888</v>
      </c>
      <c r="M60" s="31">
        <v>4.0691199999999998</v>
      </c>
      <c r="N60" s="1"/>
      <c r="O60" s="1"/>
    </row>
    <row r="61" spans="1:15" ht="12.75" customHeight="1">
      <c r="A61" s="33">
        <v>51</v>
      </c>
      <c r="B61" s="53" t="s">
        <v>831</v>
      </c>
      <c r="C61" s="31">
        <v>376</v>
      </c>
      <c r="D61" s="36">
        <v>376.38333333333338</v>
      </c>
      <c r="E61" s="36">
        <v>370.26666666666677</v>
      </c>
      <c r="F61" s="36">
        <v>364.53333333333336</v>
      </c>
      <c r="G61" s="36">
        <v>358.41666666666674</v>
      </c>
      <c r="H61" s="36">
        <v>382.11666666666679</v>
      </c>
      <c r="I61" s="36">
        <v>388.23333333333346</v>
      </c>
      <c r="J61" s="36">
        <v>393.96666666666681</v>
      </c>
      <c r="K61" s="31">
        <v>382.5</v>
      </c>
      <c r="L61" s="31">
        <v>370.65</v>
      </c>
      <c r="M61" s="31">
        <v>13.54219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2200.1999999999998</v>
      </c>
      <c r="D62" s="36">
        <v>2194.2999999999997</v>
      </c>
      <c r="E62" s="36">
        <v>2165.7499999999995</v>
      </c>
      <c r="F62" s="36">
        <v>2131.2999999999997</v>
      </c>
      <c r="G62" s="36">
        <v>2102.7499999999995</v>
      </c>
      <c r="H62" s="36">
        <v>2228.7499999999995</v>
      </c>
      <c r="I62" s="36">
        <v>2257.2999999999997</v>
      </c>
      <c r="J62" s="36">
        <v>2291.7499999999995</v>
      </c>
      <c r="K62" s="31">
        <v>2222.85</v>
      </c>
      <c r="L62" s="31">
        <v>2159.85</v>
      </c>
      <c r="M62" s="31">
        <v>4.6891600000000002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8498.4500000000007</v>
      </c>
      <c r="D63" s="36">
        <v>8422.8166666666675</v>
      </c>
      <c r="E63" s="36">
        <v>8295.633333333335</v>
      </c>
      <c r="F63" s="36">
        <v>8092.8166666666675</v>
      </c>
      <c r="G63" s="36">
        <v>7965.633333333335</v>
      </c>
      <c r="H63" s="36">
        <v>8625.633333333335</v>
      </c>
      <c r="I63" s="36">
        <v>8752.8166666666657</v>
      </c>
      <c r="J63" s="36">
        <v>8955.633333333335</v>
      </c>
      <c r="K63" s="31">
        <v>8550</v>
      </c>
      <c r="L63" s="31">
        <v>8220</v>
      </c>
      <c r="M63" s="31">
        <v>5.4848600000000003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6674.95</v>
      </c>
      <c r="D64" s="36">
        <v>6647.5999999999995</v>
      </c>
      <c r="E64" s="36">
        <v>6588.3499999999985</v>
      </c>
      <c r="F64" s="36">
        <v>6501.7499999999991</v>
      </c>
      <c r="G64" s="36">
        <v>6442.4999999999982</v>
      </c>
      <c r="H64" s="36">
        <v>6734.1999999999989</v>
      </c>
      <c r="I64" s="36">
        <v>6793.4500000000007</v>
      </c>
      <c r="J64" s="36">
        <v>6880.0499999999993</v>
      </c>
      <c r="K64" s="31">
        <v>6706.85</v>
      </c>
      <c r="L64" s="31">
        <v>6561</v>
      </c>
      <c r="M64" s="31">
        <v>10.223739999999999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1592.55</v>
      </c>
      <c r="D65" s="36">
        <v>1585.8</v>
      </c>
      <c r="E65" s="36">
        <v>1572.6</v>
      </c>
      <c r="F65" s="36">
        <v>1552.6499999999999</v>
      </c>
      <c r="G65" s="36">
        <v>1539.4499999999998</v>
      </c>
      <c r="H65" s="36">
        <v>1605.75</v>
      </c>
      <c r="I65" s="36">
        <v>1618.9500000000003</v>
      </c>
      <c r="J65" s="36">
        <v>1638.9</v>
      </c>
      <c r="K65" s="31">
        <v>1599</v>
      </c>
      <c r="L65" s="31">
        <v>1565.85</v>
      </c>
      <c r="M65" s="31">
        <v>11.495189999999999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8683.9</v>
      </c>
      <c r="D66" s="36">
        <v>8714.8666666666668</v>
      </c>
      <c r="E66" s="36">
        <v>8584.2333333333336</v>
      </c>
      <c r="F66" s="36">
        <v>8484.5666666666675</v>
      </c>
      <c r="G66" s="36">
        <v>8353.9333333333343</v>
      </c>
      <c r="H66" s="36">
        <v>8814.5333333333328</v>
      </c>
      <c r="I66" s="36">
        <v>8945.1666666666679</v>
      </c>
      <c r="J66" s="36">
        <v>9044.8333333333321</v>
      </c>
      <c r="K66" s="31">
        <v>8845.5</v>
      </c>
      <c r="L66" s="31">
        <v>8615.2000000000007</v>
      </c>
      <c r="M66" s="31">
        <v>0.38169999999999998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2267.85</v>
      </c>
      <c r="D67" s="36">
        <v>2276.1833333333329</v>
      </c>
      <c r="E67" s="36">
        <v>2251.6666666666661</v>
      </c>
      <c r="F67" s="36">
        <v>2235.4833333333331</v>
      </c>
      <c r="G67" s="36">
        <v>2210.9666666666662</v>
      </c>
      <c r="H67" s="36">
        <v>2292.3666666666659</v>
      </c>
      <c r="I67" s="36">
        <v>2316.8833333333332</v>
      </c>
      <c r="J67" s="36">
        <v>2333.0666666666657</v>
      </c>
      <c r="K67" s="31">
        <v>2300.6999999999998</v>
      </c>
      <c r="L67" s="31">
        <v>2260</v>
      </c>
      <c r="M67" s="31">
        <v>0.19872000000000001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2280.35</v>
      </c>
      <c r="D68" s="36">
        <v>2273.3833333333337</v>
      </c>
      <c r="E68" s="36">
        <v>2259.7666666666673</v>
      </c>
      <c r="F68" s="36">
        <v>2239.1833333333338</v>
      </c>
      <c r="G68" s="36">
        <v>2225.5666666666675</v>
      </c>
      <c r="H68" s="36">
        <v>2293.9666666666672</v>
      </c>
      <c r="I68" s="36">
        <v>2307.583333333333</v>
      </c>
      <c r="J68" s="36">
        <v>2328.166666666667</v>
      </c>
      <c r="K68" s="31">
        <v>2287</v>
      </c>
      <c r="L68" s="31">
        <v>2252.8000000000002</v>
      </c>
      <c r="M68" s="31">
        <v>1.14899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381.45</v>
      </c>
      <c r="D69" s="36">
        <v>378.7833333333333</v>
      </c>
      <c r="E69" s="36">
        <v>374.66666666666663</v>
      </c>
      <c r="F69" s="36">
        <v>367.88333333333333</v>
      </c>
      <c r="G69" s="36">
        <v>363.76666666666665</v>
      </c>
      <c r="H69" s="36">
        <v>385.56666666666661</v>
      </c>
      <c r="I69" s="36">
        <v>389.68333333333328</v>
      </c>
      <c r="J69" s="36">
        <v>396.46666666666658</v>
      </c>
      <c r="K69" s="31">
        <v>382.9</v>
      </c>
      <c r="L69" s="31">
        <v>372</v>
      </c>
      <c r="M69" s="31">
        <v>18.03594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203.65</v>
      </c>
      <c r="D70" s="36">
        <v>202.03333333333333</v>
      </c>
      <c r="E70" s="36">
        <v>199.91666666666666</v>
      </c>
      <c r="F70" s="36">
        <v>196.18333333333334</v>
      </c>
      <c r="G70" s="36">
        <v>194.06666666666666</v>
      </c>
      <c r="H70" s="36">
        <v>205.76666666666665</v>
      </c>
      <c r="I70" s="36">
        <v>207.88333333333333</v>
      </c>
      <c r="J70" s="36">
        <v>211.61666666666665</v>
      </c>
      <c r="K70" s="31">
        <v>204.15</v>
      </c>
      <c r="L70" s="31">
        <v>198.3</v>
      </c>
      <c r="M70" s="31">
        <v>65.946399999999997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275.60000000000002</v>
      </c>
      <c r="D71" s="36">
        <v>274.23333333333329</v>
      </c>
      <c r="E71" s="36">
        <v>271.51666666666659</v>
      </c>
      <c r="F71" s="36">
        <v>267.43333333333328</v>
      </c>
      <c r="G71" s="36">
        <v>264.71666666666658</v>
      </c>
      <c r="H71" s="36">
        <v>278.31666666666661</v>
      </c>
      <c r="I71" s="36">
        <v>281.0333333333333</v>
      </c>
      <c r="J71" s="36">
        <v>285.11666666666662</v>
      </c>
      <c r="K71" s="31">
        <v>276.95</v>
      </c>
      <c r="L71" s="31">
        <v>270.14999999999998</v>
      </c>
      <c r="M71" s="31">
        <v>118.71556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139.25</v>
      </c>
      <c r="D72" s="36">
        <v>139.35</v>
      </c>
      <c r="E72" s="36">
        <v>136.39999999999998</v>
      </c>
      <c r="F72" s="36">
        <v>133.54999999999998</v>
      </c>
      <c r="G72" s="36">
        <v>130.59999999999997</v>
      </c>
      <c r="H72" s="36">
        <v>142.19999999999999</v>
      </c>
      <c r="I72" s="36">
        <v>145.14999999999998</v>
      </c>
      <c r="J72" s="36">
        <v>148</v>
      </c>
      <c r="K72" s="31">
        <v>142.30000000000001</v>
      </c>
      <c r="L72" s="31">
        <v>136.5</v>
      </c>
      <c r="M72" s="31">
        <v>177.28328999999999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61.65</v>
      </c>
      <c r="D73" s="36">
        <v>60.766666666666673</v>
      </c>
      <c r="E73" s="36">
        <v>59.533333333333346</v>
      </c>
      <c r="F73" s="36">
        <v>57.416666666666671</v>
      </c>
      <c r="G73" s="36">
        <v>56.183333333333344</v>
      </c>
      <c r="H73" s="36">
        <v>62.883333333333347</v>
      </c>
      <c r="I73" s="36">
        <v>64.116666666666674</v>
      </c>
      <c r="J73" s="36">
        <v>66.233333333333348</v>
      </c>
      <c r="K73" s="31">
        <v>62</v>
      </c>
      <c r="L73" s="31">
        <v>58.65</v>
      </c>
      <c r="M73" s="31">
        <v>335.9631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1417.6</v>
      </c>
      <c r="D74" s="36">
        <v>1422.3333333333333</v>
      </c>
      <c r="E74" s="36">
        <v>1406.2166666666665</v>
      </c>
      <c r="F74" s="36">
        <v>1394.8333333333333</v>
      </c>
      <c r="G74" s="36">
        <v>1378.7166666666665</v>
      </c>
      <c r="H74" s="36">
        <v>1433.7166666666665</v>
      </c>
      <c r="I74" s="36">
        <v>1449.8333333333333</v>
      </c>
      <c r="J74" s="36">
        <v>1461.2166666666665</v>
      </c>
      <c r="K74" s="31">
        <v>1438.45</v>
      </c>
      <c r="L74" s="31">
        <v>1410.95</v>
      </c>
      <c r="M74" s="31">
        <v>4.7337300000000004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6024.15</v>
      </c>
      <c r="D75" s="36">
        <v>6023.583333333333</v>
      </c>
      <c r="E75" s="36">
        <v>5972.1666666666661</v>
      </c>
      <c r="F75" s="36">
        <v>5920.1833333333334</v>
      </c>
      <c r="G75" s="36">
        <v>5868.7666666666664</v>
      </c>
      <c r="H75" s="36">
        <v>6075.5666666666657</v>
      </c>
      <c r="I75" s="36">
        <v>6126.9833333333318</v>
      </c>
      <c r="J75" s="36">
        <v>6178.9666666666653</v>
      </c>
      <c r="K75" s="31">
        <v>6075</v>
      </c>
      <c r="L75" s="31">
        <v>5971.6</v>
      </c>
      <c r="M75" s="31">
        <v>9.042E-2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571.65</v>
      </c>
      <c r="D76" s="36">
        <v>568.06666666666672</v>
      </c>
      <c r="E76" s="36">
        <v>562.63333333333344</v>
      </c>
      <c r="F76" s="36">
        <v>553.61666666666667</v>
      </c>
      <c r="G76" s="36">
        <v>548.18333333333339</v>
      </c>
      <c r="H76" s="36">
        <v>577.08333333333348</v>
      </c>
      <c r="I76" s="36">
        <v>582.51666666666665</v>
      </c>
      <c r="J76" s="36">
        <v>591.53333333333353</v>
      </c>
      <c r="K76" s="31">
        <v>573.5</v>
      </c>
      <c r="L76" s="31">
        <v>559.04999999999995</v>
      </c>
      <c r="M76" s="31">
        <v>10.75229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1746.5</v>
      </c>
      <c r="D77" s="36">
        <v>1725.3333333333333</v>
      </c>
      <c r="E77" s="36">
        <v>1685.1166666666666</v>
      </c>
      <c r="F77" s="36">
        <v>1623.7333333333333</v>
      </c>
      <c r="G77" s="36">
        <v>1583.5166666666667</v>
      </c>
      <c r="H77" s="36">
        <v>1786.7166666666665</v>
      </c>
      <c r="I77" s="36">
        <v>1826.9333333333332</v>
      </c>
      <c r="J77" s="36">
        <v>1888.3166666666664</v>
      </c>
      <c r="K77" s="31">
        <v>1765.55</v>
      </c>
      <c r="L77" s="31">
        <v>1663.95</v>
      </c>
      <c r="M77" s="31">
        <v>9.6783400000000004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194.75</v>
      </c>
      <c r="D78" s="36">
        <v>193.15</v>
      </c>
      <c r="E78" s="36">
        <v>190.3</v>
      </c>
      <c r="F78" s="36">
        <v>185.85</v>
      </c>
      <c r="G78" s="36">
        <v>183</v>
      </c>
      <c r="H78" s="36">
        <v>197.60000000000002</v>
      </c>
      <c r="I78" s="36">
        <v>200.45</v>
      </c>
      <c r="J78" s="36">
        <v>204.90000000000003</v>
      </c>
      <c r="K78" s="31">
        <v>196</v>
      </c>
      <c r="L78" s="31">
        <v>188.7</v>
      </c>
      <c r="M78" s="31">
        <v>319.92371000000003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1133.05</v>
      </c>
      <c r="D79" s="36">
        <v>1125.9833333333333</v>
      </c>
      <c r="E79" s="36">
        <v>1116.4666666666667</v>
      </c>
      <c r="F79" s="36">
        <v>1099.8833333333334</v>
      </c>
      <c r="G79" s="36">
        <v>1090.3666666666668</v>
      </c>
      <c r="H79" s="36">
        <v>1142.5666666666666</v>
      </c>
      <c r="I79" s="36">
        <v>1152.0833333333335</v>
      </c>
      <c r="J79" s="36">
        <v>1168.6666666666665</v>
      </c>
      <c r="K79" s="31">
        <v>1135.5</v>
      </c>
      <c r="L79" s="31">
        <v>1109.4000000000001</v>
      </c>
      <c r="M79" s="31">
        <v>5.0879500000000002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228.5</v>
      </c>
      <c r="D80" s="36">
        <v>226.2833333333333</v>
      </c>
      <c r="E80" s="36">
        <v>223.1666666666666</v>
      </c>
      <c r="F80" s="36">
        <v>217.83333333333329</v>
      </c>
      <c r="G80" s="36">
        <v>214.71666666666658</v>
      </c>
      <c r="H80" s="36">
        <v>231.61666666666662</v>
      </c>
      <c r="I80" s="36">
        <v>234.73333333333329</v>
      </c>
      <c r="J80" s="36">
        <v>240.06666666666663</v>
      </c>
      <c r="K80" s="31">
        <v>229.4</v>
      </c>
      <c r="L80" s="31">
        <v>220.95</v>
      </c>
      <c r="M80" s="31">
        <v>250.23398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625.9</v>
      </c>
      <c r="D81" s="36">
        <v>622.5333333333333</v>
      </c>
      <c r="E81" s="36">
        <v>614.21666666666658</v>
      </c>
      <c r="F81" s="36">
        <v>602.5333333333333</v>
      </c>
      <c r="G81" s="36">
        <v>594.21666666666658</v>
      </c>
      <c r="H81" s="36">
        <v>634.21666666666658</v>
      </c>
      <c r="I81" s="36">
        <v>642.53333333333319</v>
      </c>
      <c r="J81" s="36">
        <v>654.21666666666658</v>
      </c>
      <c r="K81" s="31">
        <v>630.85</v>
      </c>
      <c r="L81" s="31">
        <v>610.85</v>
      </c>
      <c r="M81" s="31">
        <v>138.2679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1135.55</v>
      </c>
      <c r="D82" s="36">
        <v>1123.9833333333333</v>
      </c>
      <c r="E82" s="36">
        <v>1109.2166666666667</v>
      </c>
      <c r="F82" s="36">
        <v>1082.8833333333334</v>
      </c>
      <c r="G82" s="36">
        <v>1068.1166666666668</v>
      </c>
      <c r="H82" s="36">
        <v>1150.3166666666666</v>
      </c>
      <c r="I82" s="36">
        <v>1165.0833333333335</v>
      </c>
      <c r="J82" s="36">
        <v>1191.4166666666665</v>
      </c>
      <c r="K82" s="31">
        <v>1138.75</v>
      </c>
      <c r="L82" s="31">
        <v>1097.6500000000001</v>
      </c>
      <c r="M82" s="31">
        <v>86.423680000000004</v>
      </c>
      <c r="N82" s="1"/>
      <c r="O82" s="1"/>
    </row>
    <row r="83" spans="1:15" ht="12.75" customHeight="1">
      <c r="A83" s="33">
        <v>73</v>
      </c>
      <c r="B83" s="53" t="s">
        <v>830</v>
      </c>
      <c r="C83" s="31">
        <v>529.6</v>
      </c>
      <c r="D83" s="36">
        <v>531.85</v>
      </c>
      <c r="E83" s="36">
        <v>525.5</v>
      </c>
      <c r="F83" s="36">
        <v>521.4</v>
      </c>
      <c r="G83" s="36">
        <v>515.04999999999995</v>
      </c>
      <c r="H83" s="36">
        <v>535.95000000000005</v>
      </c>
      <c r="I83" s="36">
        <v>542.30000000000018</v>
      </c>
      <c r="J83" s="36">
        <v>546.40000000000009</v>
      </c>
      <c r="K83" s="31">
        <v>538.20000000000005</v>
      </c>
      <c r="L83" s="31">
        <v>527.75</v>
      </c>
      <c r="M83" s="31">
        <v>1.0683499999999999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270.8</v>
      </c>
      <c r="D84" s="36">
        <v>271.53333333333336</v>
      </c>
      <c r="E84" s="36">
        <v>267.26666666666671</v>
      </c>
      <c r="F84" s="36">
        <v>263.73333333333335</v>
      </c>
      <c r="G84" s="36">
        <v>259.4666666666667</v>
      </c>
      <c r="H84" s="36">
        <v>275.06666666666672</v>
      </c>
      <c r="I84" s="36">
        <v>279.33333333333337</v>
      </c>
      <c r="J84" s="36">
        <v>282.86666666666673</v>
      </c>
      <c r="K84" s="31">
        <v>275.8</v>
      </c>
      <c r="L84" s="31">
        <v>268</v>
      </c>
      <c r="M84" s="31">
        <v>43.85098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1693.9</v>
      </c>
      <c r="D85" s="36">
        <v>1687</v>
      </c>
      <c r="E85" s="36">
        <v>1661.9</v>
      </c>
      <c r="F85" s="36">
        <v>1629.9</v>
      </c>
      <c r="G85" s="36">
        <v>1604.8000000000002</v>
      </c>
      <c r="H85" s="36">
        <v>1719</v>
      </c>
      <c r="I85" s="36">
        <v>1744.1</v>
      </c>
      <c r="J85" s="36">
        <v>1776.1</v>
      </c>
      <c r="K85" s="31">
        <v>1712.1</v>
      </c>
      <c r="L85" s="31">
        <v>1655</v>
      </c>
      <c r="M85" s="31">
        <v>0.75117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817.6</v>
      </c>
      <c r="D86" s="36">
        <v>813.25</v>
      </c>
      <c r="E86" s="36">
        <v>803.65</v>
      </c>
      <c r="F86" s="36">
        <v>789.69999999999993</v>
      </c>
      <c r="G86" s="36">
        <v>780.09999999999991</v>
      </c>
      <c r="H86" s="36">
        <v>827.2</v>
      </c>
      <c r="I86" s="36">
        <v>836.8</v>
      </c>
      <c r="J86" s="36">
        <v>850.75000000000011</v>
      </c>
      <c r="K86" s="31">
        <v>822.85</v>
      </c>
      <c r="L86" s="31">
        <v>799.3</v>
      </c>
      <c r="M86" s="31">
        <v>21.856069999999999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6230.8</v>
      </c>
      <c r="D87" s="36">
        <v>6223.6333333333341</v>
      </c>
      <c r="E87" s="36">
        <v>6168.2166666666681</v>
      </c>
      <c r="F87" s="36">
        <v>6105.6333333333341</v>
      </c>
      <c r="G87" s="36">
        <v>6050.2166666666681</v>
      </c>
      <c r="H87" s="36">
        <v>6286.2166666666681</v>
      </c>
      <c r="I87" s="36">
        <v>6341.6333333333341</v>
      </c>
      <c r="J87" s="36">
        <v>6404.2166666666681</v>
      </c>
      <c r="K87" s="31">
        <v>6279.05</v>
      </c>
      <c r="L87" s="31">
        <v>6161.05</v>
      </c>
      <c r="M87" s="31">
        <v>5.8439999999999999E-2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1277.5999999999999</v>
      </c>
      <c r="D88" s="36">
        <v>1275.2</v>
      </c>
      <c r="E88" s="36">
        <v>1257.95</v>
      </c>
      <c r="F88" s="36">
        <v>1238.3</v>
      </c>
      <c r="G88" s="36">
        <v>1221.05</v>
      </c>
      <c r="H88" s="36">
        <v>1294.8500000000001</v>
      </c>
      <c r="I88" s="36">
        <v>1312.1000000000001</v>
      </c>
      <c r="J88" s="36">
        <v>1331.7500000000002</v>
      </c>
      <c r="K88" s="31">
        <v>1292.45</v>
      </c>
      <c r="L88" s="31">
        <v>1255.55</v>
      </c>
      <c r="M88" s="31">
        <v>1.43144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1711.4</v>
      </c>
      <c r="D89" s="36">
        <v>1703.3</v>
      </c>
      <c r="E89" s="36">
        <v>1680.9499999999998</v>
      </c>
      <c r="F89" s="36">
        <v>1650.4999999999998</v>
      </c>
      <c r="G89" s="36">
        <v>1628.1499999999996</v>
      </c>
      <c r="H89" s="36">
        <v>1733.75</v>
      </c>
      <c r="I89" s="36">
        <v>1756.1</v>
      </c>
      <c r="J89" s="36">
        <v>1786.5500000000002</v>
      </c>
      <c r="K89" s="31">
        <v>1725.65</v>
      </c>
      <c r="L89" s="31">
        <v>1672.85</v>
      </c>
      <c r="M89" s="31">
        <v>0.95903000000000005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558.25</v>
      </c>
      <c r="D90" s="36">
        <v>557.30000000000007</v>
      </c>
      <c r="E90" s="36">
        <v>546.20000000000016</v>
      </c>
      <c r="F90" s="36">
        <v>534.15000000000009</v>
      </c>
      <c r="G90" s="36">
        <v>523.05000000000018</v>
      </c>
      <c r="H90" s="36">
        <v>569.35000000000014</v>
      </c>
      <c r="I90" s="36">
        <v>580.45000000000005</v>
      </c>
      <c r="J90" s="36">
        <v>592.50000000000011</v>
      </c>
      <c r="K90" s="31">
        <v>568.4</v>
      </c>
      <c r="L90" s="31">
        <v>545.25</v>
      </c>
      <c r="M90" s="31">
        <v>6.7127299999999996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28444.1</v>
      </c>
      <c r="D91" s="36">
        <v>28305.7</v>
      </c>
      <c r="E91" s="36">
        <v>28060.400000000001</v>
      </c>
      <c r="F91" s="36">
        <v>27676.7</v>
      </c>
      <c r="G91" s="36">
        <v>27431.4</v>
      </c>
      <c r="H91" s="36">
        <v>28689.4</v>
      </c>
      <c r="I91" s="36">
        <v>28934.699999999997</v>
      </c>
      <c r="J91" s="36">
        <v>29318.400000000001</v>
      </c>
      <c r="K91" s="31">
        <v>28551</v>
      </c>
      <c r="L91" s="31">
        <v>27922</v>
      </c>
      <c r="M91" s="31">
        <v>0.45834999999999998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1003.9</v>
      </c>
      <c r="D92" s="36">
        <v>1014.0500000000001</v>
      </c>
      <c r="E92" s="36">
        <v>972.85000000000014</v>
      </c>
      <c r="F92" s="36">
        <v>941.80000000000007</v>
      </c>
      <c r="G92" s="36">
        <v>900.60000000000014</v>
      </c>
      <c r="H92" s="36">
        <v>1045.1000000000001</v>
      </c>
      <c r="I92" s="36">
        <v>1086.3000000000002</v>
      </c>
      <c r="J92" s="36">
        <v>1117.3500000000001</v>
      </c>
      <c r="K92" s="31">
        <v>1055.25</v>
      </c>
      <c r="L92" s="31">
        <v>983</v>
      </c>
      <c r="M92" s="31">
        <v>7.1472600000000002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18.100000000000001</v>
      </c>
      <c r="D93" s="36">
        <v>18.016666666666666</v>
      </c>
      <c r="E93" s="36">
        <v>17.833333333333332</v>
      </c>
      <c r="F93" s="36">
        <v>17.566666666666666</v>
      </c>
      <c r="G93" s="36">
        <v>17.383333333333333</v>
      </c>
      <c r="H93" s="36">
        <v>18.283333333333331</v>
      </c>
      <c r="I93" s="36">
        <v>18.466666666666669</v>
      </c>
      <c r="J93" s="36">
        <v>18.733333333333331</v>
      </c>
      <c r="K93" s="31">
        <v>18.2</v>
      </c>
      <c r="L93" s="31">
        <v>17.75</v>
      </c>
      <c r="M93" s="31">
        <v>126.77122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4956.95</v>
      </c>
      <c r="D94" s="36">
        <v>4928.3166666666666</v>
      </c>
      <c r="E94" s="36">
        <v>4888.6333333333332</v>
      </c>
      <c r="F94" s="36">
        <v>4820.3166666666666</v>
      </c>
      <c r="G94" s="36">
        <v>4780.6333333333332</v>
      </c>
      <c r="H94" s="36">
        <v>4996.6333333333332</v>
      </c>
      <c r="I94" s="36">
        <v>5036.3166666666657</v>
      </c>
      <c r="J94" s="36">
        <v>5104.6333333333332</v>
      </c>
      <c r="K94" s="31">
        <v>4968</v>
      </c>
      <c r="L94" s="31">
        <v>4860</v>
      </c>
      <c r="M94" s="31">
        <v>2.55308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1818.65</v>
      </c>
      <c r="D95" s="36">
        <v>1817.9166666666667</v>
      </c>
      <c r="E95" s="36">
        <v>1795.8333333333335</v>
      </c>
      <c r="F95" s="36">
        <v>1773.0166666666667</v>
      </c>
      <c r="G95" s="36">
        <v>1750.9333333333334</v>
      </c>
      <c r="H95" s="36">
        <v>1840.7333333333336</v>
      </c>
      <c r="I95" s="36">
        <v>1862.8166666666671</v>
      </c>
      <c r="J95" s="36">
        <v>1885.6333333333337</v>
      </c>
      <c r="K95" s="31">
        <v>1840</v>
      </c>
      <c r="L95" s="31">
        <v>1795.1</v>
      </c>
      <c r="M95" s="31">
        <v>0.57499999999999996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638.20000000000005</v>
      </c>
      <c r="D96" s="36">
        <v>641</v>
      </c>
      <c r="E96" s="36">
        <v>633.20000000000005</v>
      </c>
      <c r="F96" s="36">
        <v>628.20000000000005</v>
      </c>
      <c r="G96" s="36">
        <v>620.40000000000009</v>
      </c>
      <c r="H96" s="36">
        <v>646</v>
      </c>
      <c r="I96" s="36">
        <v>653.79999999999995</v>
      </c>
      <c r="J96" s="36">
        <v>658.8</v>
      </c>
      <c r="K96" s="31">
        <v>648.79999999999995</v>
      </c>
      <c r="L96" s="31">
        <v>636</v>
      </c>
      <c r="M96" s="31">
        <v>0.46040999999999999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130.15</v>
      </c>
      <c r="D97" s="36">
        <v>129.41666666666666</v>
      </c>
      <c r="E97" s="36">
        <v>126.93333333333331</v>
      </c>
      <c r="F97" s="36">
        <v>123.71666666666665</v>
      </c>
      <c r="G97" s="36">
        <v>121.23333333333331</v>
      </c>
      <c r="H97" s="36">
        <v>132.63333333333333</v>
      </c>
      <c r="I97" s="36">
        <v>135.11666666666667</v>
      </c>
      <c r="J97" s="36">
        <v>138.33333333333331</v>
      </c>
      <c r="K97" s="31">
        <v>131.9</v>
      </c>
      <c r="L97" s="31">
        <v>126.2</v>
      </c>
      <c r="M97" s="31">
        <v>108.48629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424.6</v>
      </c>
      <c r="D98" s="36">
        <v>425.7</v>
      </c>
      <c r="E98" s="36">
        <v>421.5</v>
      </c>
      <c r="F98" s="36">
        <v>418.40000000000003</v>
      </c>
      <c r="G98" s="36">
        <v>414.20000000000005</v>
      </c>
      <c r="H98" s="36">
        <v>428.79999999999995</v>
      </c>
      <c r="I98" s="36">
        <v>432.99999999999989</v>
      </c>
      <c r="J98" s="36">
        <v>436.09999999999991</v>
      </c>
      <c r="K98" s="31">
        <v>429.9</v>
      </c>
      <c r="L98" s="31">
        <v>422.6</v>
      </c>
      <c r="M98" s="31">
        <v>10.59421</v>
      </c>
      <c r="N98" s="1"/>
      <c r="O98" s="1"/>
    </row>
    <row r="99" spans="1:15" ht="12.75" customHeight="1">
      <c r="A99" s="33">
        <v>89</v>
      </c>
      <c r="B99" s="53" t="s">
        <v>826</v>
      </c>
      <c r="C99" s="31">
        <v>464.85</v>
      </c>
      <c r="D99" s="36">
        <v>464.53333333333336</v>
      </c>
      <c r="E99" s="36">
        <v>459.26666666666671</v>
      </c>
      <c r="F99" s="36">
        <v>453.68333333333334</v>
      </c>
      <c r="G99" s="36">
        <v>448.41666666666669</v>
      </c>
      <c r="H99" s="36">
        <v>470.11666666666673</v>
      </c>
      <c r="I99" s="36">
        <v>475.38333333333338</v>
      </c>
      <c r="J99" s="36">
        <v>480.96666666666675</v>
      </c>
      <c r="K99" s="31">
        <v>469.8</v>
      </c>
      <c r="L99" s="31">
        <v>458.95</v>
      </c>
      <c r="M99" s="31">
        <v>4.7732999999999999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4984.6000000000004</v>
      </c>
      <c r="D100" s="36">
        <v>5009.4000000000005</v>
      </c>
      <c r="E100" s="36">
        <v>4928.9000000000015</v>
      </c>
      <c r="F100" s="36">
        <v>4873.2000000000007</v>
      </c>
      <c r="G100" s="36">
        <v>4792.7000000000016</v>
      </c>
      <c r="H100" s="36">
        <v>5065.1000000000013</v>
      </c>
      <c r="I100" s="36">
        <v>5145.5999999999995</v>
      </c>
      <c r="J100" s="36">
        <v>5201.3000000000011</v>
      </c>
      <c r="K100" s="31">
        <v>5089.8999999999996</v>
      </c>
      <c r="L100" s="31">
        <v>4953.7</v>
      </c>
      <c r="M100" s="31">
        <v>0.31634000000000001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360.05</v>
      </c>
      <c r="D101" s="36">
        <v>357.05</v>
      </c>
      <c r="E101" s="36">
        <v>353.1</v>
      </c>
      <c r="F101" s="36">
        <v>346.15000000000003</v>
      </c>
      <c r="G101" s="36">
        <v>342.20000000000005</v>
      </c>
      <c r="H101" s="36">
        <v>364</v>
      </c>
      <c r="I101" s="36">
        <v>367.94999999999993</v>
      </c>
      <c r="J101" s="36">
        <v>374.9</v>
      </c>
      <c r="K101" s="31">
        <v>361</v>
      </c>
      <c r="L101" s="31">
        <v>350.1</v>
      </c>
      <c r="M101" s="31">
        <v>1.4489300000000001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252.6</v>
      </c>
      <c r="D102" s="36">
        <v>256.48333333333335</v>
      </c>
      <c r="E102" s="36">
        <v>247.11666666666667</v>
      </c>
      <c r="F102" s="36">
        <v>241.63333333333333</v>
      </c>
      <c r="G102" s="36">
        <v>232.26666666666665</v>
      </c>
      <c r="H102" s="36">
        <v>261.9666666666667</v>
      </c>
      <c r="I102" s="36">
        <v>271.33333333333337</v>
      </c>
      <c r="J102" s="36">
        <v>276.81666666666672</v>
      </c>
      <c r="K102" s="31">
        <v>265.85000000000002</v>
      </c>
      <c r="L102" s="31">
        <v>251</v>
      </c>
      <c r="M102" s="31">
        <v>100.86393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794.85</v>
      </c>
      <c r="D103" s="36">
        <v>791.11666666666667</v>
      </c>
      <c r="E103" s="36">
        <v>785.23333333333335</v>
      </c>
      <c r="F103" s="36">
        <v>775.61666666666667</v>
      </c>
      <c r="G103" s="36">
        <v>769.73333333333335</v>
      </c>
      <c r="H103" s="36">
        <v>800.73333333333335</v>
      </c>
      <c r="I103" s="36">
        <v>806.61666666666679</v>
      </c>
      <c r="J103" s="36">
        <v>816.23333333333335</v>
      </c>
      <c r="K103" s="31">
        <v>797</v>
      </c>
      <c r="L103" s="31">
        <v>781.5</v>
      </c>
      <c r="M103" s="31">
        <v>2.58141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582.20000000000005</v>
      </c>
      <c r="D104" s="36">
        <v>576.78333333333342</v>
      </c>
      <c r="E104" s="36">
        <v>568.86666666666679</v>
      </c>
      <c r="F104" s="36">
        <v>555.53333333333342</v>
      </c>
      <c r="G104" s="36">
        <v>547.61666666666679</v>
      </c>
      <c r="H104" s="36">
        <v>590.11666666666679</v>
      </c>
      <c r="I104" s="36">
        <v>598.03333333333353</v>
      </c>
      <c r="J104" s="36">
        <v>611.36666666666679</v>
      </c>
      <c r="K104" s="31">
        <v>584.70000000000005</v>
      </c>
      <c r="L104" s="31">
        <v>563.45000000000005</v>
      </c>
      <c r="M104" s="31">
        <v>80.461939999999998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956.9</v>
      </c>
      <c r="D105" s="36">
        <v>958.5</v>
      </c>
      <c r="E105" s="36">
        <v>950.5</v>
      </c>
      <c r="F105" s="36">
        <v>944.1</v>
      </c>
      <c r="G105" s="36">
        <v>936.1</v>
      </c>
      <c r="H105" s="36">
        <v>964.9</v>
      </c>
      <c r="I105" s="36">
        <v>972.9</v>
      </c>
      <c r="J105" s="36">
        <v>979.3</v>
      </c>
      <c r="K105" s="31">
        <v>966.5</v>
      </c>
      <c r="L105" s="31">
        <v>952.1</v>
      </c>
      <c r="M105" s="31">
        <v>0.73690999999999995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1087.5</v>
      </c>
      <c r="D106" s="36">
        <v>1087.7833333333333</v>
      </c>
      <c r="E106" s="36">
        <v>1079.7166666666667</v>
      </c>
      <c r="F106" s="36">
        <v>1071.9333333333334</v>
      </c>
      <c r="G106" s="36">
        <v>1063.8666666666668</v>
      </c>
      <c r="H106" s="36">
        <v>1095.5666666666666</v>
      </c>
      <c r="I106" s="36">
        <v>1103.6333333333332</v>
      </c>
      <c r="J106" s="36">
        <v>1111.4166666666665</v>
      </c>
      <c r="K106" s="31">
        <v>1095.8499999999999</v>
      </c>
      <c r="L106" s="31">
        <v>1080</v>
      </c>
      <c r="M106" s="31">
        <v>1.4216299999999999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204.7</v>
      </c>
      <c r="D107" s="36">
        <v>203.29999999999998</v>
      </c>
      <c r="E107" s="36">
        <v>200.39999999999998</v>
      </c>
      <c r="F107" s="36">
        <v>196.1</v>
      </c>
      <c r="G107" s="36">
        <v>193.2</v>
      </c>
      <c r="H107" s="36">
        <v>207.59999999999997</v>
      </c>
      <c r="I107" s="36">
        <v>210.5</v>
      </c>
      <c r="J107" s="36">
        <v>214.79999999999995</v>
      </c>
      <c r="K107" s="31">
        <v>206.2</v>
      </c>
      <c r="L107" s="31">
        <v>199</v>
      </c>
      <c r="M107" s="31">
        <v>47.503189999999996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2906.85</v>
      </c>
      <c r="D108" s="36">
        <v>2889.3166666666671</v>
      </c>
      <c r="E108" s="36">
        <v>2845.5333333333342</v>
      </c>
      <c r="F108" s="36">
        <v>2784.2166666666672</v>
      </c>
      <c r="G108" s="36">
        <v>2740.4333333333343</v>
      </c>
      <c r="H108" s="36">
        <v>2950.6333333333341</v>
      </c>
      <c r="I108" s="36">
        <v>2994.416666666667</v>
      </c>
      <c r="J108" s="36">
        <v>3055.733333333334</v>
      </c>
      <c r="K108" s="31">
        <v>2933.1</v>
      </c>
      <c r="L108" s="31">
        <v>2828</v>
      </c>
      <c r="M108" s="31">
        <v>1.10501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66.900000000000006</v>
      </c>
      <c r="D109" s="36">
        <v>66.016666666666666</v>
      </c>
      <c r="E109" s="36">
        <v>64.683333333333337</v>
      </c>
      <c r="F109" s="36">
        <v>62.466666666666669</v>
      </c>
      <c r="G109" s="36">
        <v>61.13333333333334</v>
      </c>
      <c r="H109" s="36">
        <v>68.233333333333334</v>
      </c>
      <c r="I109" s="36">
        <v>69.566666666666677</v>
      </c>
      <c r="J109" s="36">
        <v>71.783333333333331</v>
      </c>
      <c r="K109" s="31">
        <v>67.349999999999994</v>
      </c>
      <c r="L109" s="31">
        <v>63.8</v>
      </c>
      <c r="M109" s="31">
        <v>222.23256000000001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1824.65</v>
      </c>
      <c r="D110" s="36">
        <v>1815.5166666666667</v>
      </c>
      <c r="E110" s="36">
        <v>1802.1333333333332</v>
      </c>
      <c r="F110" s="36">
        <v>1779.6166666666666</v>
      </c>
      <c r="G110" s="36">
        <v>1766.2333333333331</v>
      </c>
      <c r="H110" s="36">
        <v>1838.0333333333333</v>
      </c>
      <c r="I110" s="36">
        <v>1851.416666666667</v>
      </c>
      <c r="J110" s="36">
        <v>1873.9333333333334</v>
      </c>
      <c r="K110" s="31">
        <v>1828.9</v>
      </c>
      <c r="L110" s="31">
        <v>1793</v>
      </c>
      <c r="M110" s="31">
        <v>4.8039199999999997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721.05</v>
      </c>
      <c r="D111" s="36">
        <v>724.94999999999993</v>
      </c>
      <c r="E111" s="36">
        <v>710.69999999999982</v>
      </c>
      <c r="F111" s="36">
        <v>700.34999999999991</v>
      </c>
      <c r="G111" s="36">
        <v>686.0999999999998</v>
      </c>
      <c r="H111" s="36">
        <v>735.29999999999984</v>
      </c>
      <c r="I111" s="36">
        <v>749.55000000000007</v>
      </c>
      <c r="J111" s="36">
        <v>759.89999999999986</v>
      </c>
      <c r="K111" s="31">
        <v>739.2</v>
      </c>
      <c r="L111" s="31">
        <v>714.6</v>
      </c>
      <c r="M111" s="31">
        <v>0.80630000000000002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1423.1</v>
      </c>
      <c r="D112" s="36">
        <v>1430.4333333333334</v>
      </c>
      <c r="E112" s="36">
        <v>1404.6666666666667</v>
      </c>
      <c r="F112" s="36">
        <v>1386.2333333333333</v>
      </c>
      <c r="G112" s="36">
        <v>1360.4666666666667</v>
      </c>
      <c r="H112" s="36">
        <v>1448.8666666666668</v>
      </c>
      <c r="I112" s="36">
        <v>1474.6333333333332</v>
      </c>
      <c r="J112" s="36">
        <v>1493.0666666666668</v>
      </c>
      <c r="K112" s="31">
        <v>1456.2</v>
      </c>
      <c r="L112" s="31">
        <v>1412</v>
      </c>
      <c r="M112" s="31">
        <v>1.79417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7433.85</v>
      </c>
      <c r="D113" s="36">
        <v>7464.5999999999995</v>
      </c>
      <c r="E113" s="36">
        <v>7339.2499999999991</v>
      </c>
      <c r="F113" s="36">
        <v>7244.65</v>
      </c>
      <c r="G113" s="36">
        <v>7119.2999999999993</v>
      </c>
      <c r="H113" s="36">
        <v>7559.1999999999989</v>
      </c>
      <c r="I113" s="36">
        <v>7684.5499999999993</v>
      </c>
      <c r="J113" s="36">
        <v>7779.1499999999987</v>
      </c>
      <c r="K113" s="31">
        <v>7589.95</v>
      </c>
      <c r="L113" s="31">
        <v>7370</v>
      </c>
      <c r="M113" s="31">
        <v>0.17993999999999999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847.8</v>
      </c>
      <c r="D114" s="36">
        <v>840.9666666666667</v>
      </c>
      <c r="E114" s="36">
        <v>821.93333333333339</v>
      </c>
      <c r="F114" s="36">
        <v>796.06666666666672</v>
      </c>
      <c r="G114" s="36">
        <v>777.03333333333342</v>
      </c>
      <c r="H114" s="36">
        <v>866.83333333333337</v>
      </c>
      <c r="I114" s="36">
        <v>885.86666666666667</v>
      </c>
      <c r="J114" s="36">
        <v>911.73333333333335</v>
      </c>
      <c r="K114" s="31">
        <v>860</v>
      </c>
      <c r="L114" s="31">
        <v>815.1</v>
      </c>
      <c r="M114" s="31">
        <v>1.7825500000000001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371.05</v>
      </c>
      <c r="D115" s="36">
        <v>369.16666666666669</v>
      </c>
      <c r="E115" s="36">
        <v>366.33333333333337</v>
      </c>
      <c r="F115" s="36">
        <v>361.61666666666667</v>
      </c>
      <c r="G115" s="36">
        <v>358.78333333333336</v>
      </c>
      <c r="H115" s="36">
        <v>373.88333333333338</v>
      </c>
      <c r="I115" s="36">
        <v>376.71666666666675</v>
      </c>
      <c r="J115" s="36">
        <v>381.43333333333339</v>
      </c>
      <c r="K115" s="31">
        <v>372</v>
      </c>
      <c r="L115" s="31">
        <v>364.45</v>
      </c>
      <c r="M115" s="31">
        <v>12.78308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467.45</v>
      </c>
      <c r="D116" s="36">
        <v>468.3</v>
      </c>
      <c r="E116" s="36">
        <v>461.15000000000003</v>
      </c>
      <c r="F116" s="36">
        <v>454.85</v>
      </c>
      <c r="G116" s="36">
        <v>447.70000000000005</v>
      </c>
      <c r="H116" s="36">
        <v>474.6</v>
      </c>
      <c r="I116" s="36">
        <v>481.75</v>
      </c>
      <c r="J116" s="36">
        <v>488.05</v>
      </c>
      <c r="K116" s="31">
        <v>475.45</v>
      </c>
      <c r="L116" s="31">
        <v>462</v>
      </c>
      <c r="M116" s="31">
        <v>0.73467000000000005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1045.7</v>
      </c>
      <c r="D117" s="36">
        <v>1048.55</v>
      </c>
      <c r="E117" s="36">
        <v>1033.3499999999999</v>
      </c>
      <c r="F117" s="36">
        <v>1021</v>
      </c>
      <c r="G117" s="36">
        <v>1005.8</v>
      </c>
      <c r="H117" s="36">
        <v>1060.8999999999999</v>
      </c>
      <c r="I117" s="36">
        <v>1076.1000000000001</v>
      </c>
      <c r="J117" s="36">
        <v>1088.4499999999998</v>
      </c>
      <c r="K117" s="31">
        <v>1063.75</v>
      </c>
      <c r="L117" s="31">
        <v>1036.2</v>
      </c>
      <c r="M117" s="31">
        <v>1.5922099999999999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1082.45</v>
      </c>
      <c r="D118" s="36">
        <v>1080.1333333333334</v>
      </c>
      <c r="E118" s="36">
        <v>1069.7166666666669</v>
      </c>
      <c r="F118" s="36">
        <v>1056.9833333333336</v>
      </c>
      <c r="G118" s="36">
        <v>1046.5666666666671</v>
      </c>
      <c r="H118" s="36">
        <v>1092.8666666666668</v>
      </c>
      <c r="I118" s="36">
        <v>1103.2833333333333</v>
      </c>
      <c r="J118" s="36">
        <v>1116.0166666666667</v>
      </c>
      <c r="K118" s="31">
        <v>1090.55</v>
      </c>
      <c r="L118" s="31">
        <v>1067.4000000000001</v>
      </c>
      <c r="M118" s="31">
        <v>15.464589999999999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1453.3</v>
      </c>
      <c r="D119" s="36">
        <v>1443.2833333333335</v>
      </c>
      <c r="E119" s="36">
        <v>1430.5666666666671</v>
      </c>
      <c r="F119" s="36">
        <v>1407.8333333333335</v>
      </c>
      <c r="G119" s="36">
        <v>1395.116666666667</v>
      </c>
      <c r="H119" s="36">
        <v>1466.0166666666671</v>
      </c>
      <c r="I119" s="36">
        <v>1478.7333333333338</v>
      </c>
      <c r="J119" s="36">
        <v>1501.4666666666672</v>
      </c>
      <c r="K119" s="31">
        <v>1456</v>
      </c>
      <c r="L119" s="31">
        <v>1420.55</v>
      </c>
      <c r="M119" s="31">
        <v>15.82836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135.15</v>
      </c>
      <c r="D120" s="36">
        <v>134.53333333333333</v>
      </c>
      <c r="E120" s="36">
        <v>133.56666666666666</v>
      </c>
      <c r="F120" s="36">
        <v>131.98333333333332</v>
      </c>
      <c r="G120" s="36">
        <v>131.01666666666665</v>
      </c>
      <c r="H120" s="36">
        <v>136.11666666666667</v>
      </c>
      <c r="I120" s="36">
        <v>137.08333333333331</v>
      </c>
      <c r="J120" s="36">
        <v>138.66666666666669</v>
      </c>
      <c r="K120" s="31">
        <v>135.5</v>
      </c>
      <c r="L120" s="31">
        <v>132.94999999999999</v>
      </c>
      <c r="M120" s="31">
        <v>22.42286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1452</v>
      </c>
      <c r="D121" s="36">
        <v>1452.9000000000003</v>
      </c>
      <c r="E121" s="36">
        <v>1425.2500000000007</v>
      </c>
      <c r="F121" s="36">
        <v>1398.5000000000005</v>
      </c>
      <c r="G121" s="36">
        <v>1370.8500000000008</v>
      </c>
      <c r="H121" s="36">
        <v>1479.6500000000005</v>
      </c>
      <c r="I121" s="36">
        <v>1507.3000000000002</v>
      </c>
      <c r="J121" s="36">
        <v>1534.0500000000004</v>
      </c>
      <c r="K121" s="31">
        <v>1480.55</v>
      </c>
      <c r="L121" s="31">
        <v>1426.15</v>
      </c>
      <c r="M121" s="31">
        <v>1.4988900000000001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445.15</v>
      </c>
      <c r="D122" s="36">
        <v>440.36666666666662</v>
      </c>
      <c r="E122" s="36">
        <v>432.73333333333323</v>
      </c>
      <c r="F122" s="36">
        <v>420.31666666666661</v>
      </c>
      <c r="G122" s="36">
        <v>412.68333333333322</v>
      </c>
      <c r="H122" s="36">
        <v>452.78333333333325</v>
      </c>
      <c r="I122" s="36">
        <v>460.41666666666657</v>
      </c>
      <c r="J122" s="36">
        <v>472.83333333333326</v>
      </c>
      <c r="K122" s="31">
        <v>448</v>
      </c>
      <c r="L122" s="31">
        <v>427.95</v>
      </c>
      <c r="M122" s="31">
        <v>220.83709999999999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836.3</v>
      </c>
      <c r="D123" s="36">
        <v>831.48333333333323</v>
      </c>
      <c r="E123" s="36">
        <v>818.96666666666647</v>
      </c>
      <c r="F123" s="36">
        <v>801.63333333333321</v>
      </c>
      <c r="G123" s="36">
        <v>789.11666666666645</v>
      </c>
      <c r="H123" s="36">
        <v>848.81666666666649</v>
      </c>
      <c r="I123" s="36">
        <v>861.33333333333314</v>
      </c>
      <c r="J123" s="36">
        <v>878.66666666666652</v>
      </c>
      <c r="K123" s="31">
        <v>844</v>
      </c>
      <c r="L123" s="31">
        <v>814.15</v>
      </c>
      <c r="M123" s="31">
        <v>12.69496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6617.7</v>
      </c>
      <c r="D124" s="36">
        <v>6609.0166666666664</v>
      </c>
      <c r="E124" s="36">
        <v>6540.9833333333327</v>
      </c>
      <c r="F124" s="36">
        <v>6464.2666666666664</v>
      </c>
      <c r="G124" s="36">
        <v>6396.2333333333327</v>
      </c>
      <c r="H124" s="36">
        <v>6685.7333333333327</v>
      </c>
      <c r="I124" s="36">
        <v>6753.7666666666655</v>
      </c>
      <c r="J124" s="36">
        <v>6830.4833333333327</v>
      </c>
      <c r="K124" s="31">
        <v>6677.05</v>
      </c>
      <c r="L124" s="31">
        <v>6532.3</v>
      </c>
      <c r="M124" s="31">
        <v>1.9857899999999999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2537.5500000000002</v>
      </c>
      <c r="D125" s="36">
        <v>2527.2000000000003</v>
      </c>
      <c r="E125" s="36">
        <v>2508.8500000000004</v>
      </c>
      <c r="F125" s="36">
        <v>2480.15</v>
      </c>
      <c r="G125" s="36">
        <v>2461.8000000000002</v>
      </c>
      <c r="H125" s="36">
        <v>2555.9000000000005</v>
      </c>
      <c r="I125" s="36">
        <v>2574.25</v>
      </c>
      <c r="J125" s="36">
        <v>2602.9500000000007</v>
      </c>
      <c r="K125" s="31">
        <v>2545.5500000000002</v>
      </c>
      <c r="L125" s="31">
        <v>2498.5</v>
      </c>
      <c r="M125" s="31">
        <v>1.9634400000000001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2998</v>
      </c>
      <c r="D126" s="36">
        <v>2985.5833333333335</v>
      </c>
      <c r="E126" s="36">
        <v>2936.166666666667</v>
      </c>
      <c r="F126" s="36">
        <v>2874.3333333333335</v>
      </c>
      <c r="G126" s="36">
        <v>2824.916666666667</v>
      </c>
      <c r="H126" s="36">
        <v>3047.416666666667</v>
      </c>
      <c r="I126" s="36">
        <v>3096.8333333333339</v>
      </c>
      <c r="J126" s="36">
        <v>3158.666666666667</v>
      </c>
      <c r="K126" s="31">
        <v>3035</v>
      </c>
      <c r="L126" s="31">
        <v>2923.75</v>
      </c>
      <c r="M126" s="31">
        <v>4.1783799999999998</v>
      </c>
      <c r="N126" s="1"/>
      <c r="O126" s="1"/>
    </row>
    <row r="127" spans="1:15" ht="12.75" customHeight="1">
      <c r="A127" s="33">
        <v>117</v>
      </c>
      <c r="B127" s="53" t="s">
        <v>1020</v>
      </c>
      <c r="C127" s="31">
        <v>1443</v>
      </c>
      <c r="D127" s="36">
        <v>1445.1000000000001</v>
      </c>
      <c r="E127" s="36">
        <v>1432.3500000000004</v>
      </c>
      <c r="F127" s="36">
        <v>1421.7000000000003</v>
      </c>
      <c r="G127" s="36">
        <v>1408.9500000000005</v>
      </c>
      <c r="H127" s="36">
        <v>1455.7500000000002</v>
      </c>
      <c r="I127" s="36">
        <v>1468.4999999999998</v>
      </c>
      <c r="J127" s="36">
        <v>1479.15</v>
      </c>
      <c r="K127" s="31">
        <v>1457.85</v>
      </c>
      <c r="L127" s="31">
        <v>1434.45</v>
      </c>
      <c r="M127" s="31">
        <v>0.73487999999999998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1013.7</v>
      </c>
      <c r="D128" s="36">
        <v>1007.8000000000001</v>
      </c>
      <c r="E128" s="36">
        <v>991.60000000000014</v>
      </c>
      <c r="F128" s="36">
        <v>969.50000000000011</v>
      </c>
      <c r="G128" s="36">
        <v>953.30000000000018</v>
      </c>
      <c r="H128" s="36">
        <v>1029.9000000000001</v>
      </c>
      <c r="I128" s="36">
        <v>1046.1000000000001</v>
      </c>
      <c r="J128" s="36">
        <v>1068.2</v>
      </c>
      <c r="K128" s="31">
        <v>1024</v>
      </c>
      <c r="L128" s="31">
        <v>985.7</v>
      </c>
      <c r="M128" s="31">
        <v>28.724989999999998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1098.3</v>
      </c>
      <c r="D129" s="36">
        <v>1094.1333333333332</v>
      </c>
      <c r="E129" s="36">
        <v>1085.4166666666665</v>
      </c>
      <c r="F129" s="36">
        <v>1072.5333333333333</v>
      </c>
      <c r="G129" s="36">
        <v>1063.8166666666666</v>
      </c>
      <c r="H129" s="36">
        <v>1107.0166666666664</v>
      </c>
      <c r="I129" s="36">
        <v>1115.7333333333331</v>
      </c>
      <c r="J129" s="36">
        <v>1128.6166666666663</v>
      </c>
      <c r="K129" s="31">
        <v>1102.8499999999999</v>
      </c>
      <c r="L129" s="31">
        <v>1081.25</v>
      </c>
      <c r="M129" s="31">
        <v>1.5827800000000001</v>
      </c>
      <c r="N129" s="1"/>
      <c r="O129" s="1"/>
    </row>
    <row r="130" spans="1:15" ht="12.75" customHeight="1">
      <c r="A130" s="33">
        <v>120</v>
      </c>
      <c r="B130" s="53" t="s">
        <v>832</v>
      </c>
      <c r="C130" s="31">
        <v>4350.25</v>
      </c>
      <c r="D130" s="36">
        <v>4380.3666666666668</v>
      </c>
      <c r="E130" s="36">
        <v>4309.8833333333332</v>
      </c>
      <c r="F130" s="36">
        <v>4269.5166666666664</v>
      </c>
      <c r="G130" s="36">
        <v>4199.0333333333328</v>
      </c>
      <c r="H130" s="36">
        <v>4420.7333333333336</v>
      </c>
      <c r="I130" s="36">
        <v>4491.2166666666672</v>
      </c>
      <c r="J130" s="36">
        <v>4531.5833333333339</v>
      </c>
      <c r="K130" s="31">
        <v>4450.8500000000004</v>
      </c>
      <c r="L130" s="31">
        <v>4340</v>
      </c>
      <c r="M130" s="31">
        <v>0.16944000000000001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1466.25</v>
      </c>
      <c r="D131" s="36">
        <v>1466.6333333333332</v>
      </c>
      <c r="E131" s="36">
        <v>1452.6666666666665</v>
      </c>
      <c r="F131" s="36">
        <v>1439.0833333333333</v>
      </c>
      <c r="G131" s="36">
        <v>1425.1166666666666</v>
      </c>
      <c r="H131" s="36">
        <v>1480.2166666666665</v>
      </c>
      <c r="I131" s="36">
        <v>1494.1833333333332</v>
      </c>
      <c r="J131" s="36">
        <v>1507.7666666666664</v>
      </c>
      <c r="K131" s="31">
        <v>1480.6</v>
      </c>
      <c r="L131" s="31">
        <v>1453.05</v>
      </c>
      <c r="M131" s="31">
        <v>2.0016500000000002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292.2</v>
      </c>
      <c r="D132" s="36">
        <v>291.60000000000002</v>
      </c>
      <c r="E132" s="36">
        <v>289.20000000000005</v>
      </c>
      <c r="F132" s="36">
        <v>286.20000000000005</v>
      </c>
      <c r="G132" s="36">
        <v>283.80000000000007</v>
      </c>
      <c r="H132" s="36">
        <v>294.60000000000002</v>
      </c>
      <c r="I132" s="36">
        <v>297</v>
      </c>
      <c r="J132" s="36">
        <v>300</v>
      </c>
      <c r="K132" s="31">
        <v>294</v>
      </c>
      <c r="L132" s="31">
        <v>288.60000000000002</v>
      </c>
      <c r="M132" s="31">
        <v>41.67615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2760.85</v>
      </c>
      <c r="D133" s="36">
        <v>2715.2000000000003</v>
      </c>
      <c r="E133" s="36">
        <v>2640.6500000000005</v>
      </c>
      <c r="F133" s="36">
        <v>2520.4500000000003</v>
      </c>
      <c r="G133" s="36">
        <v>2445.9000000000005</v>
      </c>
      <c r="H133" s="36">
        <v>2835.4000000000005</v>
      </c>
      <c r="I133" s="36">
        <v>2909.9500000000007</v>
      </c>
      <c r="J133" s="36">
        <v>3030.1500000000005</v>
      </c>
      <c r="K133" s="31">
        <v>2789.75</v>
      </c>
      <c r="L133" s="31">
        <v>2595</v>
      </c>
      <c r="M133" s="31">
        <v>11.79771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2051.0500000000002</v>
      </c>
      <c r="D134" s="36">
        <v>2018</v>
      </c>
      <c r="E134" s="36">
        <v>1969.0500000000002</v>
      </c>
      <c r="F134" s="36">
        <v>1887.0500000000002</v>
      </c>
      <c r="G134" s="36">
        <v>1838.1000000000004</v>
      </c>
      <c r="H134" s="36">
        <v>2100</v>
      </c>
      <c r="I134" s="36">
        <v>2148.9499999999998</v>
      </c>
      <c r="J134" s="36">
        <v>2230.9499999999998</v>
      </c>
      <c r="K134" s="31">
        <v>2066.9499999999998</v>
      </c>
      <c r="L134" s="31">
        <v>1936</v>
      </c>
      <c r="M134" s="31">
        <v>3.5007100000000002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972.75</v>
      </c>
      <c r="D135" s="36">
        <v>974.25</v>
      </c>
      <c r="E135" s="36">
        <v>964.35</v>
      </c>
      <c r="F135" s="36">
        <v>955.95</v>
      </c>
      <c r="G135" s="36">
        <v>946.05000000000007</v>
      </c>
      <c r="H135" s="36">
        <v>982.65</v>
      </c>
      <c r="I135" s="36">
        <v>992.55000000000007</v>
      </c>
      <c r="J135" s="36">
        <v>1000.9499999999999</v>
      </c>
      <c r="K135" s="31">
        <v>984.15</v>
      </c>
      <c r="L135" s="31">
        <v>965.85</v>
      </c>
      <c r="M135" s="31">
        <v>0.20971000000000001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892.25</v>
      </c>
      <c r="D136" s="36">
        <v>888.69999999999993</v>
      </c>
      <c r="E136" s="36">
        <v>882.39999999999986</v>
      </c>
      <c r="F136" s="36">
        <v>872.55</v>
      </c>
      <c r="G136" s="36">
        <v>866.24999999999989</v>
      </c>
      <c r="H136" s="36">
        <v>898.54999999999984</v>
      </c>
      <c r="I136" s="36">
        <v>904.8499999999998</v>
      </c>
      <c r="J136" s="36">
        <v>914.69999999999982</v>
      </c>
      <c r="K136" s="31">
        <v>895</v>
      </c>
      <c r="L136" s="31">
        <v>878.85</v>
      </c>
      <c r="M136" s="31">
        <v>37.847619999999999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541.6</v>
      </c>
      <c r="D137" s="36">
        <v>542.25</v>
      </c>
      <c r="E137" s="36">
        <v>538</v>
      </c>
      <c r="F137" s="36">
        <v>534.4</v>
      </c>
      <c r="G137" s="36">
        <v>530.15</v>
      </c>
      <c r="H137" s="36">
        <v>545.85</v>
      </c>
      <c r="I137" s="36">
        <v>550.1</v>
      </c>
      <c r="J137" s="36">
        <v>553.70000000000005</v>
      </c>
      <c r="K137" s="31">
        <v>546.5</v>
      </c>
      <c r="L137" s="31">
        <v>538.65</v>
      </c>
      <c r="M137" s="31">
        <v>12.643269999999999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2107.15</v>
      </c>
      <c r="D138" s="36">
        <v>2093.35</v>
      </c>
      <c r="E138" s="36">
        <v>2075.85</v>
      </c>
      <c r="F138" s="36">
        <v>2044.5500000000002</v>
      </c>
      <c r="G138" s="36">
        <v>2027.0500000000002</v>
      </c>
      <c r="H138" s="36">
        <v>2124.6499999999996</v>
      </c>
      <c r="I138" s="36">
        <v>2142.1499999999996</v>
      </c>
      <c r="J138" s="36">
        <v>2173.4499999999994</v>
      </c>
      <c r="K138" s="31">
        <v>2110.85</v>
      </c>
      <c r="L138" s="31">
        <v>2062.0500000000002</v>
      </c>
      <c r="M138" s="31">
        <v>6.2095200000000004</v>
      </c>
      <c r="N138" s="1"/>
      <c r="O138" s="1"/>
    </row>
    <row r="139" spans="1:15" ht="12.75" customHeight="1">
      <c r="A139" s="33">
        <v>129</v>
      </c>
      <c r="B139" s="53" t="s">
        <v>833</v>
      </c>
      <c r="C139" s="31">
        <v>2239.0500000000002</v>
      </c>
      <c r="D139" s="36">
        <v>2179.8333333333335</v>
      </c>
      <c r="E139" s="36">
        <v>2104.666666666667</v>
      </c>
      <c r="F139" s="36">
        <v>1970.2833333333335</v>
      </c>
      <c r="G139" s="36">
        <v>1895.116666666667</v>
      </c>
      <c r="H139" s="36">
        <v>2314.2166666666672</v>
      </c>
      <c r="I139" s="36">
        <v>2389.3833333333341</v>
      </c>
      <c r="J139" s="36">
        <v>2523.7666666666669</v>
      </c>
      <c r="K139" s="31">
        <v>2255</v>
      </c>
      <c r="L139" s="31">
        <v>2045.45</v>
      </c>
      <c r="M139" s="31">
        <v>16.480070000000001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517.4</v>
      </c>
      <c r="D140" s="36">
        <v>517.63333333333333</v>
      </c>
      <c r="E140" s="36">
        <v>510.76666666666665</v>
      </c>
      <c r="F140" s="36">
        <v>504.13333333333333</v>
      </c>
      <c r="G140" s="36">
        <v>497.26666666666665</v>
      </c>
      <c r="H140" s="36">
        <v>524.26666666666665</v>
      </c>
      <c r="I140" s="36">
        <v>531.13333333333321</v>
      </c>
      <c r="J140" s="36">
        <v>537.76666666666665</v>
      </c>
      <c r="K140" s="31">
        <v>524.5</v>
      </c>
      <c r="L140" s="31">
        <v>511</v>
      </c>
      <c r="M140" s="31">
        <v>6.97173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2341.6</v>
      </c>
      <c r="D141" s="36">
        <v>2337.9833333333331</v>
      </c>
      <c r="E141" s="36">
        <v>2323.6166666666663</v>
      </c>
      <c r="F141" s="36">
        <v>2305.6333333333332</v>
      </c>
      <c r="G141" s="36">
        <v>2291.2666666666664</v>
      </c>
      <c r="H141" s="36">
        <v>2355.9666666666662</v>
      </c>
      <c r="I141" s="36">
        <v>2370.333333333333</v>
      </c>
      <c r="J141" s="36">
        <v>2388.3166666666662</v>
      </c>
      <c r="K141" s="31">
        <v>2352.35</v>
      </c>
      <c r="L141" s="31">
        <v>2320</v>
      </c>
      <c r="M141" s="31">
        <v>2.2850899999999998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463.6</v>
      </c>
      <c r="D142" s="36">
        <v>464.13333333333338</v>
      </c>
      <c r="E142" s="36">
        <v>454.46666666666675</v>
      </c>
      <c r="F142" s="36">
        <v>445.33333333333337</v>
      </c>
      <c r="G142" s="36">
        <v>435.66666666666674</v>
      </c>
      <c r="H142" s="36">
        <v>473.26666666666677</v>
      </c>
      <c r="I142" s="36">
        <v>482.93333333333339</v>
      </c>
      <c r="J142" s="36">
        <v>492.06666666666678</v>
      </c>
      <c r="K142" s="31">
        <v>473.8</v>
      </c>
      <c r="L142" s="31">
        <v>455</v>
      </c>
      <c r="M142" s="31">
        <v>12.37435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142.80000000000001</v>
      </c>
      <c r="D143" s="36">
        <v>142</v>
      </c>
      <c r="E143" s="36">
        <v>140</v>
      </c>
      <c r="F143" s="36">
        <v>137.19999999999999</v>
      </c>
      <c r="G143" s="36">
        <v>135.19999999999999</v>
      </c>
      <c r="H143" s="36">
        <v>144.80000000000001</v>
      </c>
      <c r="I143" s="36">
        <v>146.80000000000001</v>
      </c>
      <c r="J143" s="36">
        <v>149.60000000000002</v>
      </c>
      <c r="K143" s="31">
        <v>144</v>
      </c>
      <c r="L143" s="31">
        <v>139.19999999999999</v>
      </c>
      <c r="M143" s="31">
        <v>18.657430000000002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164.85</v>
      </c>
      <c r="D144" s="36">
        <v>166.33333333333334</v>
      </c>
      <c r="E144" s="36">
        <v>161.01666666666668</v>
      </c>
      <c r="F144" s="36">
        <v>157.18333333333334</v>
      </c>
      <c r="G144" s="36">
        <v>151.86666666666667</v>
      </c>
      <c r="H144" s="36">
        <v>170.16666666666669</v>
      </c>
      <c r="I144" s="36">
        <v>175.48333333333335</v>
      </c>
      <c r="J144" s="36">
        <v>179.31666666666669</v>
      </c>
      <c r="K144" s="31">
        <v>171.65</v>
      </c>
      <c r="L144" s="31">
        <v>162.5</v>
      </c>
      <c r="M144" s="31">
        <v>50.811880000000002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3645.4</v>
      </c>
      <c r="D145" s="36">
        <v>3634.0500000000006</v>
      </c>
      <c r="E145" s="36">
        <v>3608.4000000000015</v>
      </c>
      <c r="F145" s="36">
        <v>3571.400000000001</v>
      </c>
      <c r="G145" s="36">
        <v>3545.7500000000018</v>
      </c>
      <c r="H145" s="36">
        <v>3671.0500000000011</v>
      </c>
      <c r="I145" s="36">
        <v>3696.7</v>
      </c>
      <c r="J145" s="36">
        <v>3733.7000000000007</v>
      </c>
      <c r="K145" s="31">
        <v>3659.7</v>
      </c>
      <c r="L145" s="31">
        <v>3597.05</v>
      </c>
      <c r="M145" s="31">
        <v>4.8594099999999996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6776.95</v>
      </c>
      <c r="D146" s="36">
        <v>6786.5166666666664</v>
      </c>
      <c r="E146" s="36">
        <v>6703.083333333333</v>
      </c>
      <c r="F146" s="36">
        <v>6629.2166666666662</v>
      </c>
      <c r="G146" s="36">
        <v>6545.7833333333328</v>
      </c>
      <c r="H146" s="36">
        <v>6860.3833333333332</v>
      </c>
      <c r="I146" s="36">
        <v>6943.8166666666675</v>
      </c>
      <c r="J146" s="36">
        <v>7017.6833333333334</v>
      </c>
      <c r="K146" s="31">
        <v>6869.95</v>
      </c>
      <c r="L146" s="31">
        <v>6712.65</v>
      </c>
      <c r="M146" s="31">
        <v>2.7351899999999998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2444.3000000000002</v>
      </c>
      <c r="D147" s="36">
        <v>2439.5833333333335</v>
      </c>
      <c r="E147" s="36">
        <v>2417.7166666666672</v>
      </c>
      <c r="F147" s="36">
        <v>2391.1333333333337</v>
      </c>
      <c r="G147" s="36">
        <v>2369.2666666666673</v>
      </c>
      <c r="H147" s="36">
        <v>2466.166666666667</v>
      </c>
      <c r="I147" s="36">
        <v>2488.0333333333328</v>
      </c>
      <c r="J147" s="36">
        <v>2514.6166666666668</v>
      </c>
      <c r="K147" s="31">
        <v>2461.4499999999998</v>
      </c>
      <c r="L147" s="31">
        <v>2413</v>
      </c>
      <c r="M147" s="31">
        <v>1.2380100000000001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6363.95</v>
      </c>
      <c r="D148" s="36">
        <v>6325.0333333333328</v>
      </c>
      <c r="E148" s="36">
        <v>6270.2666666666655</v>
      </c>
      <c r="F148" s="36">
        <v>6176.583333333333</v>
      </c>
      <c r="G148" s="36">
        <v>6121.8166666666657</v>
      </c>
      <c r="H148" s="36">
        <v>6418.7166666666653</v>
      </c>
      <c r="I148" s="36">
        <v>6473.4833333333318</v>
      </c>
      <c r="J148" s="36">
        <v>6567.1666666666652</v>
      </c>
      <c r="K148" s="31">
        <v>6379.8</v>
      </c>
      <c r="L148" s="31">
        <v>6231.35</v>
      </c>
      <c r="M148" s="31">
        <v>2.8402400000000001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628</v>
      </c>
      <c r="D149" s="36">
        <v>628.44999999999993</v>
      </c>
      <c r="E149" s="36">
        <v>613.94999999999982</v>
      </c>
      <c r="F149" s="36">
        <v>599.89999999999986</v>
      </c>
      <c r="G149" s="36">
        <v>585.39999999999975</v>
      </c>
      <c r="H149" s="36">
        <v>642.49999999999989</v>
      </c>
      <c r="I149" s="36">
        <v>657.00000000000011</v>
      </c>
      <c r="J149" s="36">
        <v>671.05</v>
      </c>
      <c r="K149" s="31">
        <v>642.95000000000005</v>
      </c>
      <c r="L149" s="31">
        <v>614.4</v>
      </c>
      <c r="M149" s="31">
        <v>8.3319299999999998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397.4</v>
      </c>
      <c r="D150" s="36">
        <v>399.09999999999997</v>
      </c>
      <c r="E150" s="36">
        <v>388.29999999999995</v>
      </c>
      <c r="F150" s="36">
        <v>379.2</v>
      </c>
      <c r="G150" s="36">
        <v>368.4</v>
      </c>
      <c r="H150" s="36">
        <v>408.19999999999993</v>
      </c>
      <c r="I150" s="36">
        <v>419</v>
      </c>
      <c r="J150" s="36">
        <v>428.09999999999991</v>
      </c>
      <c r="K150" s="31">
        <v>409.9</v>
      </c>
      <c r="L150" s="31">
        <v>390</v>
      </c>
      <c r="M150" s="31">
        <v>12.937480000000001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189.45</v>
      </c>
      <c r="D151" s="36">
        <v>190.56666666666669</v>
      </c>
      <c r="E151" s="36">
        <v>187.68333333333339</v>
      </c>
      <c r="F151" s="36">
        <v>185.91666666666671</v>
      </c>
      <c r="G151" s="36">
        <v>183.03333333333342</v>
      </c>
      <c r="H151" s="36">
        <v>192.33333333333337</v>
      </c>
      <c r="I151" s="36">
        <v>195.21666666666664</v>
      </c>
      <c r="J151" s="36">
        <v>196.98333333333335</v>
      </c>
      <c r="K151" s="31">
        <v>193.45</v>
      </c>
      <c r="L151" s="31">
        <v>188.8</v>
      </c>
      <c r="M151" s="31">
        <v>7.3047300000000002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47.3</v>
      </c>
      <c r="D152" s="36">
        <v>47.70000000000001</v>
      </c>
      <c r="E152" s="36">
        <v>46.800000000000018</v>
      </c>
      <c r="F152" s="36">
        <v>46.300000000000011</v>
      </c>
      <c r="G152" s="36">
        <v>45.40000000000002</v>
      </c>
      <c r="H152" s="36">
        <v>48.200000000000017</v>
      </c>
      <c r="I152" s="36">
        <v>49.100000000000009</v>
      </c>
      <c r="J152" s="36">
        <v>49.600000000000016</v>
      </c>
      <c r="K152" s="31">
        <v>48.6</v>
      </c>
      <c r="L152" s="31">
        <v>47.2</v>
      </c>
      <c r="M152" s="31">
        <v>294.42424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3951.4</v>
      </c>
      <c r="D153" s="36">
        <v>3921.0833333333335</v>
      </c>
      <c r="E153" s="36">
        <v>3872.166666666667</v>
      </c>
      <c r="F153" s="36">
        <v>3792.9333333333334</v>
      </c>
      <c r="G153" s="36">
        <v>3744.0166666666669</v>
      </c>
      <c r="H153" s="36">
        <v>4000.3166666666671</v>
      </c>
      <c r="I153" s="36">
        <v>4049.233333333334</v>
      </c>
      <c r="J153" s="36">
        <v>4128.4666666666672</v>
      </c>
      <c r="K153" s="31">
        <v>3970</v>
      </c>
      <c r="L153" s="31">
        <v>3841.85</v>
      </c>
      <c r="M153" s="31">
        <v>11.305999999999999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629.1</v>
      </c>
      <c r="D154" s="36">
        <v>634.19999999999993</v>
      </c>
      <c r="E154" s="36">
        <v>617.39999999999986</v>
      </c>
      <c r="F154" s="36">
        <v>605.69999999999993</v>
      </c>
      <c r="G154" s="36">
        <v>588.89999999999986</v>
      </c>
      <c r="H154" s="36">
        <v>645.89999999999986</v>
      </c>
      <c r="I154" s="36">
        <v>662.69999999999982</v>
      </c>
      <c r="J154" s="36">
        <v>674.39999999999986</v>
      </c>
      <c r="K154" s="31">
        <v>651</v>
      </c>
      <c r="L154" s="31">
        <v>622.5</v>
      </c>
      <c r="M154" s="31">
        <v>3.05098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461.45</v>
      </c>
      <c r="D155" s="36">
        <v>464.5</v>
      </c>
      <c r="E155" s="36">
        <v>456.95</v>
      </c>
      <c r="F155" s="36">
        <v>452.45</v>
      </c>
      <c r="G155" s="36">
        <v>444.9</v>
      </c>
      <c r="H155" s="36">
        <v>469</v>
      </c>
      <c r="I155" s="36">
        <v>476.54999999999995</v>
      </c>
      <c r="J155" s="36">
        <v>481.05</v>
      </c>
      <c r="K155" s="31">
        <v>472.05</v>
      </c>
      <c r="L155" s="31">
        <v>460</v>
      </c>
      <c r="M155" s="31">
        <v>2.7624300000000002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1829.1</v>
      </c>
      <c r="D156" s="36">
        <v>1833.4666666666665</v>
      </c>
      <c r="E156" s="36">
        <v>1816.9333333333329</v>
      </c>
      <c r="F156" s="36">
        <v>1804.7666666666664</v>
      </c>
      <c r="G156" s="36">
        <v>1788.2333333333329</v>
      </c>
      <c r="H156" s="36">
        <v>1845.633333333333</v>
      </c>
      <c r="I156" s="36">
        <v>1862.1666666666663</v>
      </c>
      <c r="J156" s="36">
        <v>1874.333333333333</v>
      </c>
      <c r="K156" s="31">
        <v>1850</v>
      </c>
      <c r="L156" s="31">
        <v>1821.3</v>
      </c>
      <c r="M156" s="31">
        <v>2.1113599999999999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218.3</v>
      </c>
      <c r="D157" s="36">
        <v>217.79999999999998</v>
      </c>
      <c r="E157" s="36">
        <v>213.49999999999997</v>
      </c>
      <c r="F157" s="36">
        <v>208.7</v>
      </c>
      <c r="G157" s="36">
        <v>204.39999999999998</v>
      </c>
      <c r="H157" s="36">
        <v>222.59999999999997</v>
      </c>
      <c r="I157" s="36">
        <v>226.89999999999998</v>
      </c>
      <c r="J157" s="36">
        <v>231.69999999999996</v>
      </c>
      <c r="K157" s="31">
        <v>222.1</v>
      </c>
      <c r="L157" s="31">
        <v>213</v>
      </c>
      <c r="M157" s="31">
        <v>48.765009999999997</v>
      </c>
      <c r="N157" s="1"/>
      <c r="O157" s="1"/>
    </row>
    <row r="158" spans="1:15" ht="12.75" customHeight="1">
      <c r="A158" s="33">
        <v>148</v>
      </c>
      <c r="B158" s="53" t="s">
        <v>851</v>
      </c>
      <c r="C158" s="31">
        <v>1247.75</v>
      </c>
      <c r="D158" s="36">
        <v>1244.9166666666667</v>
      </c>
      <c r="E158" s="36">
        <v>1212.8333333333335</v>
      </c>
      <c r="F158" s="36">
        <v>1177.9166666666667</v>
      </c>
      <c r="G158" s="36">
        <v>1145.8333333333335</v>
      </c>
      <c r="H158" s="36">
        <v>1279.8333333333335</v>
      </c>
      <c r="I158" s="36">
        <v>1311.916666666667</v>
      </c>
      <c r="J158" s="36">
        <v>1346.8333333333335</v>
      </c>
      <c r="K158" s="31">
        <v>1277</v>
      </c>
      <c r="L158" s="31">
        <v>1210</v>
      </c>
      <c r="M158" s="31">
        <v>5.4707299999999996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104.2</v>
      </c>
      <c r="D159" s="36">
        <v>103.2</v>
      </c>
      <c r="E159" s="36">
        <v>101.9</v>
      </c>
      <c r="F159" s="36">
        <v>99.600000000000009</v>
      </c>
      <c r="G159" s="36">
        <v>98.300000000000011</v>
      </c>
      <c r="H159" s="36">
        <v>105.5</v>
      </c>
      <c r="I159" s="36">
        <v>106.79999999999998</v>
      </c>
      <c r="J159" s="36">
        <v>109.1</v>
      </c>
      <c r="K159" s="31">
        <v>104.5</v>
      </c>
      <c r="L159" s="31">
        <v>100.9</v>
      </c>
      <c r="M159" s="31">
        <v>21.25703</v>
      </c>
      <c r="N159" s="1"/>
      <c r="O159" s="1"/>
    </row>
    <row r="160" spans="1:15" ht="12.75" customHeight="1">
      <c r="A160" s="33">
        <v>150</v>
      </c>
      <c r="B160" s="53" t="s">
        <v>834</v>
      </c>
      <c r="C160" s="31">
        <v>868.25</v>
      </c>
      <c r="D160" s="36">
        <v>864.65</v>
      </c>
      <c r="E160" s="36">
        <v>854.55</v>
      </c>
      <c r="F160" s="36">
        <v>840.85</v>
      </c>
      <c r="G160" s="36">
        <v>830.75</v>
      </c>
      <c r="H160" s="36">
        <v>878.34999999999991</v>
      </c>
      <c r="I160" s="36">
        <v>888.45</v>
      </c>
      <c r="J160" s="36">
        <v>902.14999999999986</v>
      </c>
      <c r="K160" s="31">
        <v>874.75</v>
      </c>
      <c r="L160" s="31">
        <v>850.95</v>
      </c>
      <c r="M160" s="31">
        <v>1.41781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2925.4</v>
      </c>
      <c r="D161" s="36">
        <v>2917.1166666666668</v>
      </c>
      <c r="E161" s="36">
        <v>2895.2833333333338</v>
      </c>
      <c r="F161" s="36">
        <v>2865.166666666667</v>
      </c>
      <c r="G161" s="36">
        <v>2843.3333333333339</v>
      </c>
      <c r="H161" s="36">
        <v>2947.2333333333336</v>
      </c>
      <c r="I161" s="36">
        <v>2969.0666666666666</v>
      </c>
      <c r="J161" s="36">
        <v>2999.1833333333334</v>
      </c>
      <c r="K161" s="31">
        <v>2938.95</v>
      </c>
      <c r="L161" s="31">
        <v>2887</v>
      </c>
      <c r="M161" s="31">
        <v>0.91901999999999995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332.4</v>
      </c>
      <c r="D162" s="36">
        <v>329.7</v>
      </c>
      <c r="E162" s="36">
        <v>326</v>
      </c>
      <c r="F162" s="36">
        <v>319.60000000000002</v>
      </c>
      <c r="G162" s="36">
        <v>315.90000000000003</v>
      </c>
      <c r="H162" s="36">
        <v>336.09999999999997</v>
      </c>
      <c r="I162" s="36">
        <v>339.7999999999999</v>
      </c>
      <c r="J162" s="36">
        <v>346.19999999999993</v>
      </c>
      <c r="K162" s="31">
        <v>333.4</v>
      </c>
      <c r="L162" s="31">
        <v>323.3</v>
      </c>
      <c r="M162" s="31">
        <v>18.277529999999999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455.55</v>
      </c>
      <c r="D163" s="36">
        <v>453.55</v>
      </c>
      <c r="E163" s="36">
        <v>449.1</v>
      </c>
      <c r="F163" s="36">
        <v>442.65000000000003</v>
      </c>
      <c r="G163" s="36">
        <v>438.20000000000005</v>
      </c>
      <c r="H163" s="36">
        <v>460</v>
      </c>
      <c r="I163" s="36">
        <v>464.44999999999993</v>
      </c>
      <c r="J163" s="36">
        <v>470.9</v>
      </c>
      <c r="K163" s="31">
        <v>458</v>
      </c>
      <c r="L163" s="31">
        <v>447.1</v>
      </c>
      <c r="M163" s="31">
        <v>1.4410099999999999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152.30000000000001</v>
      </c>
      <c r="D164" s="36">
        <v>151.48333333333332</v>
      </c>
      <c r="E164" s="36">
        <v>150.01666666666665</v>
      </c>
      <c r="F164" s="36">
        <v>147.73333333333332</v>
      </c>
      <c r="G164" s="36">
        <v>146.26666666666665</v>
      </c>
      <c r="H164" s="36">
        <v>153.76666666666665</v>
      </c>
      <c r="I164" s="36">
        <v>155.23333333333329</v>
      </c>
      <c r="J164" s="36">
        <v>157.51666666666665</v>
      </c>
      <c r="K164" s="31">
        <v>152.94999999999999</v>
      </c>
      <c r="L164" s="31">
        <v>149.19999999999999</v>
      </c>
      <c r="M164" s="31">
        <v>27.188359999999999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153.6</v>
      </c>
      <c r="D165" s="36">
        <v>153.58333333333334</v>
      </c>
      <c r="E165" s="36">
        <v>152.36666666666667</v>
      </c>
      <c r="F165" s="36">
        <v>151.13333333333333</v>
      </c>
      <c r="G165" s="36">
        <v>149.91666666666666</v>
      </c>
      <c r="H165" s="36">
        <v>154.81666666666669</v>
      </c>
      <c r="I165" s="36">
        <v>156.03333333333333</v>
      </c>
      <c r="J165" s="36">
        <v>157.26666666666671</v>
      </c>
      <c r="K165" s="31">
        <v>154.80000000000001</v>
      </c>
      <c r="L165" s="31">
        <v>152.35</v>
      </c>
      <c r="M165" s="31">
        <v>99.633619999999993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828.6</v>
      </c>
      <c r="D166" s="36">
        <v>830.7166666666667</v>
      </c>
      <c r="E166" s="36">
        <v>816.03333333333342</v>
      </c>
      <c r="F166" s="36">
        <v>803.4666666666667</v>
      </c>
      <c r="G166" s="36">
        <v>788.78333333333342</v>
      </c>
      <c r="H166" s="36">
        <v>843.28333333333342</v>
      </c>
      <c r="I166" s="36">
        <v>857.96666666666681</v>
      </c>
      <c r="J166" s="36">
        <v>870.53333333333342</v>
      </c>
      <c r="K166" s="31">
        <v>845.4</v>
      </c>
      <c r="L166" s="31">
        <v>818.15</v>
      </c>
      <c r="M166" s="31">
        <v>2.74437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4319.25</v>
      </c>
      <c r="D167" s="36">
        <v>4345</v>
      </c>
      <c r="E167" s="36">
        <v>4284.8</v>
      </c>
      <c r="F167" s="36">
        <v>4250.3500000000004</v>
      </c>
      <c r="G167" s="36">
        <v>4190.1500000000005</v>
      </c>
      <c r="H167" s="36">
        <v>4379.45</v>
      </c>
      <c r="I167" s="36">
        <v>4439.6500000000005</v>
      </c>
      <c r="J167" s="36">
        <v>4474.0999999999995</v>
      </c>
      <c r="K167" s="31">
        <v>4405.2</v>
      </c>
      <c r="L167" s="31">
        <v>4310.55</v>
      </c>
      <c r="M167" s="31">
        <v>0.20729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982.2</v>
      </c>
      <c r="D168" s="36">
        <v>983.4</v>
      </c>
      <c r="E168" s="36">
        <v>976.8</v>
      </c>
      <c r="F168" s="36">
        <v>971.4</v>
      </c>
      <c r="G168" s="36">
        <v>964.8</v>
      </c>
      <c r="H168" s="36">
        <v>988.8</v>
      </c>
      <c r="I168" s="36">
        <v>995.40000000000009</v>
      </c>
      <c r="J168" s="36">
        <v>1000.8</v>
      </c>
      <c r="K168" s="31">
        <v>990</v>
      </c>
      <c r="L168" s="31">
        <v>978</v>
      </c>
      <c r="M168" s="31">
        <v>0.86121999999999999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218</v>
      </c>
      <c r="D169" s="36">
        <v>219.06666666666669</v>
      </c>
      <c r="E169" s="36">
        <v>213.63333333333338</v>
      </c>
      <c r="F169" s="36">
        <v>209.26666666666668</v>
      </c>
      <c r="G169" s="36">
        <v>203.83333333333337</v>
      </c>
      <c r="H169" s="36">
        <v>223.43333333333339</v>
      </c>
      <c r="I169" s="36">
        <v>228.86666666666673</v>
      </c>
      <c r="J169" s="36">
        <v>233.23333333333341</v>
      </c>
      <c r="K169" s="31">
        <v>224.5</v>
      </c>
      <c r="L169" s="31">
        <v>214.7</v>
      </c>
      <c r="M169" s="31">
        <v>5.1841600000000003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200.55</v>
      </c>
      <c r="D170" s="36">
        <v>202.11666666666667</v>
      </c>
      <c r="E170" s="36">
        <v>197.33333333333334</v>
      </c>
      <c r="F170" s="36">
        <v>194.11666666666667</v>
      </c>
      <c r="G170" s="36">
        <v>189.33333333333334</v>
      </c>
      <c r="H170" s="36">
        <v>205.33333333333334</v>
      </c>
      <c r="I170" s="36">
        <v>210.11666666666665</v>
      </c>
      <c r="J170" s="36">
        <v>213.33333333333334</v>
      </c>
      <c r="K170" s="31">
        <v>206.9</v>
      </c>
      <c r="L170" s="31">
        <v>198.9</v>
      </c>
      <c r="M170" s="31">
        <v>30.15644</v>
      </c>
      <c r="N170" s="1"/>
      <c r="O170" s="1"/>
    </row>
    <row r="171" spans="1:15" ht="12.75" customHeight="1">
      <c r="A171" s="33">
        <v>161</v>
      </c>
      <c r="B171" s="53" t="s">
        <v>835</v>
      </c>
      <c r="C171" s="31">
        <v>721.75</v>
      </c>
      <c r="D171" s="36">
        <v>719.9</v>
      </c>
      <c r="E171" s="36">
        <v>712.8</v>
      </c>
      <c r="F171" s="36">
        <v>703.85</v>
      </c>
      <c r="G171" s="36">
        <v>696.75</v>
      </c>
      <c r="H171" s="36">
        <v>728.84999999999991</v>
      </c>
      <c r="I171" s="36">
        <v>735.95</v>
      </c>
      <c r="J171" s="36">
        <v>744.89999999999986</v>
      </c>
      <c r="K171" s="31">
        <v>727</v>
      </c>
      <c r="L171" s="31">
        <v>710.95</v>
      </c>
      <c r="M171" s="31">
        <v>1.64659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446.8</v>
      </c>
      <c r="D172" s="36">
        <v>445.34999999999997</v>
      </c>
      <c r="E172" s="36">
        <v>438.69999999999993</v>
      </c>
      <c r="F172" s="36">
        <v>430.59999999999997</v>
      </c>
      <c r="G172" s="36">
        <v>423.94999999999993</v>
      </c>
      <c r="H172" s="36">
        <v>453.44999999999993</v>
      </c>
      <c r="I172" s="36">
        <v>460.09999999999991</v>
      </c>
      <c r="J172" s="36">
        <v>468.19999999999993</v>
      </c>
      <c r="K172" s="31">
        <v>452</v>
      </c>
      <c r="L172" s="31">
        <v>437.25</v>
      </c>
      <c r="M172" s="31">
        <v>7.7399199999999997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1268.5999999999999</v>
      </c>
      <c r="D173" s="36">
        <v>1241.8500000000001</v>
      </c>
      <c r="E173" s="36">
        <v>1193.8000000000002</v>
      </c>
      <c r="F173" s="36">
        <v>1119</v>
      </c>
      <c r="G173" s="36">
        <v>1070.95</v>
      </c>
      <c r="H173" s="36">
        <v>1316.6500000000003</v>
      </c>
      <c r="I173" s="36">
        <v>1364.7</v>
      </c>
      <c r="J173" s="36">
        <v>1439.5000000000005</v>
      </c>
      <c r="K173" s="31">
        <v>1289.9000000000001</v>
      </c>
      <c r="L173" s="31">
        <v>1167.05</v>
      </c>
      <c r="M173" s="31">
        <v>1.4370099999999999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182.25</v>
      </c>
      <c r="D174" s="36">
        <v>181.04999999999998</v>
      </c>
      <c r="E174" s="36">
        <v>178.89999999999998</v>
      </c>
      <c r="F174" s="36">
        <v>175.54999999999998</v>
      </c>
      <c r="G174" s="36">
        <v>173.39999999999998</v>
      </c>
      <c r="H174" s="36">
        <v>184.39999999999998</v>
      </c>
      <c r="I174" s="36">
        <v>186.55</v>
      </c>
      <c r="J174" s="36">
        <v>189.89999999999998</v>
      </c>
      <c r="K174" s="31">
        <v>183.2</v>
      </c>
      <c r="L174" s="31">
        <v>177.7</v>
      </c>
      <c r="M174" s="31">
        <v>117.66043999999999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1350.55</v>
      </c>
      <c r="D175" s="36">
        <v>1353</v>
      </c>
      <c r="E175" s="36">
        <v>1340.85</v>
      </c>
      <c r="F175" s="36">
        <v>1331.1499999999999</v>
      </c>
      <c r="G175" s="36">
        <v>1318.9999999999998</v>
      </c>
      <c r="H175" s="36">
        <v>1362.7</v>
      </c>
      <c r="I175" s="36">
        <v>1374.8500000000001</v>
      </c>
      <c r="J175" s="36">
        <v>1384.5500000000002</v>
      </c>
      <c r="K175" s="31">
        <v>1365.15</v>
      </c>
      <c r="L175" s="31">
        <v>1343.3</v>
      </c>
      <c r="M175" s="31">
        <v>1.0732699999999999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87.65</v>
      </c>
      <c r="D176" s="36">
        <v>86.899999999999991</v>
      </c>
      <c r="E176" s="36">
        <v>85.499999999999986</v>
      </c>
      <c r="F176" s="36">
        <v>83.35</v>
      </c>
      <c r="G176" s="36">
        <v>81.949999999999989</v>
      </c>
      <c r="H176" s="36">
        <v>89.049999999999983</v>
      </c>
      <c r="I176" s="36">
        <v>90.449999999999989</v>
      </c>
      <c r="J176" s="36">
        <v>92.59999999999998</v>
      </c>
      <c r="K176" s="31">
        <v>88.3</v>
      </c>
      <c r="L176" s="31">
        <v>84.75</v>
      </c>
      <c r="M176" s="31">
        <v>291.69628999999998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2504</v>
      </c>
      <c r="D177" s="36">
        <v>2511.15</v>
      </c>
      <c r="E177" s="36">
        <v>2492.8500000000004</v>
      </c>
      <c r="F177" s="36">
        <v>2481.7000000000003</v>
      </c>
      <c r="G177" s="36">
        <v>2463.4000000000005</v>
      </c>
      <c r="H177" s="36">
        <v>2522.3000000000002</v>
      </c>
      <c r="I177" s="36">
        <v>2540.6000000000004</v>
      </c>
      <c r="J177" s="36">
        <v>2551.75</v>
      </c>
      <c r="K177" s="31">
        <v>2529.4499999999998</v>
      </c>
      <c r="L177" s="31">
        <v>2500</v>
      </c>
      <c r="M177" s="31">
        <v>7.4149999999999994E-2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429.6</v>
      </c>
      <c r="D178" s="36">
        <v>426.68333333333334</v>
      </c>
      <c r="E178" s="36">
        <v>414.16666666666669</v>
      </c>
      <c r="F178" s="36">
        <v>398.73333333333335</v>
      </c>
      <c r="G178" s="36">
        <v>386.2166666666667</v>
      </c>
      <c r="H178" s="36">
        <v>442.11666666666667</v>
      </c>
      <c r="I178" s="36">
        <v>454.63333333333333</v>
      </c>
      <c r="J178" s="36">
        <v>470.06666666666666</v>
      </c>
      <c r="K178" s="31">
        <v>439.2</v>
      </c>
      <c r="L178" s="31">
        <v>411.25</v>
      </c>
      <c r="M178" s="31">
        <v>44.456449999999997</v>
      </c>
      <c r="N178" s="1"/>
      <c r="O178" s="1"/>
    </row>
    <row r="179" spans="1:15" ht="12.75" customHeight="1">
      <c r="A179" s="33">
        <v>169</v>
      </c>
      <c r="B179" s="53" t="s">
        <v>1021</v>
      </c>
      <c r="C179" s="31">
        <v>6543.3</v>
      </c>
      <c r="D179" s="36">
        <v>6534.4333333333334</v>
      </c>
      <c r="E179" s="36">
        <v>6488.8666666666668</v>
      </c>
      <c r="F179" s="36">
        <v>6434.4333333333334</v>
      </c>
      <c r="G179" s="36">
        <v>6388.8666666666668</v>
      </c>
      <c r="H179" s="36">
        <v>6588.8666666666668</v>
      </c>
      <c r="I179" s="36">
        <v>6634.4333333333343</v>
      </c>
      <c r="J179" s="36">
        <v>6688.8666666666668</v>
      </c>
      <c r="K179" s="31">
        <v>6580</v>
      </c>
      <c r="L179" s="31">
        <v>6480</v>
      </c>
      <c r="M179" s="31">
        <v>6.5460000000000004E-2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1898.65</v>
      </c>
      <c r="D180" s="36">
        <v>1915.3666666666668</v>
      </c>
      <c r="E180" s="36">
        <v>1877.7333333333336</v>
      </c>
      <c r="F180" s="36">
        <v>1856.8166666666668</v>
      </c>
      <c r="G180" s="36">
        <v>1819.1833333333336</v>
      </c>
      <c r="H180" s="36">
        <v>1936.2833333333335</v>
      </c>
      <c r="I180" s="36">
        <v>1973.9166666666667</v>
      </c>
      <c r="J180" s="36">
        <v>1994.8333333333335</v>
      </c>
      <c r="K180" s="31">
        <v>1953</v>
      </c>
      <c r="L180" s="31">
        <v>1894.45</v>
      </c>
      <c r="M180" s="31">
        <v>2.3838699999999999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2159.3000000000002</v>
      </c>
      <c r="D181" s="36">
        <v>2189.4833333333336</v>
      </c>
      <c r="E181" s="36">
        <v>2120.9666666666672</v>
      </c>
      <c r="F181" s="36">
        <v>2082.6333333333337</v>
      </c>
      <c r="G181" s="36">
        <v>2014.1166666666672</v>
      </c>
      <c r="H181" s="36">
        <v>2227.8166666666671</v>
      </c>
      <c r="I181" s="36">
        <v>2296.3333333333335</v>
      </c>
      <c r="J181" s="36">
        <v>2334.666666666667</v>
      </c>
      <c r="K181" s="31">
        <v>2258</v>
      </c>
      <c r="L181" s="31">
        <v>2151.15</v>
      </c>
      <c r="M181" s="31">
        <v>2.1293799999999998</v>
      </c>
      <c r="N181" s="1"/>
      <c r="O181" s="1"/>
    </row>
    <row r="182" spans="1:15" ht="12.75" customHeight="1">
      <c r="A182" s="33">
        <v>172</v>
      </c>
      <c r="B182" s="53" t="s">
        <v>1022</v>
      </c>
      <c r="C182" s="31">
        <v>877.55</v>
      </c>
      <c r="D182" s="36">
        <v>873.51666666666677</v>
      </c>
      <c r="E182" s="36">
        <v>865.53333333333353</v>
      </c>
      <c r="F182" s="36">
        <v>853.51666666666677</v>
      </c>
      <c r="G182" s="36">
        <v>845.53333333333353</v>
      </c>
      <c r="H182" s="36">
        <v>885.53333333333353</v>
      </c>
      <c r="I182" s="36">
        <v>893.51666666666688</v>
      </c>
      <c r="J182" s="36">
        <v>905.53333333333353</v>
      </c>
      <c r="K182" s="31">
        <v>881.5</v>
      </c>
      <c r="L182" s="31">
        <v>861.5</v>
      </c>
      <c r="M182" s="31">
        <v>2.0156499999999999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912.45</v>
      </c>
      <c r="D183" s="36">
        <v>908.85</v>
      </c>
      <c r="E183" s="36">
        <v>901.7</v>
      </c>
      <c r="F183" s="36">
        <v>890.95</v>
      </c>
      <c r="G183" s="36">
        <v>883.80000000000007</v>
      </c>
      <c r="H183" s="36">
        <v>919.6</v>
      </c>
      <c r="I183" s="36">
        <v>926.74999999999989</v>
      </c>
      <c r="J183" s="36">
        <v>937.5</v>
      </c>
      <c r="K183" s="31">
        <v>916</v>
      </c>
      <c r="L183" s="31">
        <v>898.1</v>
      </c>
      <c r="M183" s="31">
        <v>7.1544100000000004</v>
      </c>
      <c r="N183" s="1"/>
      <c r="O183" s="1"/>
    </row>
    <row r="184" spans="1:15" ht="12.75" customHeight="1">
      <c r="A184" s="33">
        <v>174</v>
      </c>
      <c r="B184" s="53" t="s">
        <v>839</v>
      </c>
      <c r="C184" s="31">
        <v>1486.25</v>
      </c>
      <c r="D184" s="36">
        <v>1466.55</v>
      </c>
      <c r="E184" s="36">
        <v>1433.1</v>
      </c>
      <c r="F184" s="36">
        <v>1379.95</v>
      </c>
      <c r="G184" s="36">
        <v>1346.5</v>
      </c>
      <c r="H184" s="36">
        <v>1519.6999999999998</v>
      </c>
      <c r="I184" s="36">
        <v>1553.15</v>
      </c>
      <c r="J184" s="36">
        <v>1606.2999999999997</v>
      </c>
      <c r="K184" s="31">
        <v>1500</v>
      </c>
      <c r="L184" s="31">
        <v>1413.4</v>
      </c>
      <c r="M184" s="31">
        <v>4.3875500000000001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1161.0999999999999</v>
      </c>
      <c r="D185" s="36">
        <v>1157</v>
      </c>
      <c r="E185" s="36">
        <v>1145.0999999999999</v>
      </c>
      <c r="F185" s="36">
        <v>1129.0999999999999</v>
      </c>
      <c r="G185" s="36">
        <v>1117.1999999999998</v>
      </c>
      <c r="H185" s="36">
        <v>1173</v>
      </c>
      <c r="I185" s="36">
        <v>1184.9000000000001</v>
      </c>
      <c r="J185" s="36">
        <v>1200.9000000000001</v>
      </c>
      <c r="K185" s="31">
        <v>1168.9000000000001</v>
      </c>
      <c r="L185" s="31">
        <v>1141</v>
      </c>
      <c r="M185" s="31">
        <v>0.17430000000000001</v>
      </c>
      <c r="N185" s="1"/>
      <c r="O185" s="1"/>
    </row>
    <row r="186" spans="1:15" ht="12.75" customHeight="1">
      <c r="A186" s="33">
        <v>176</v>
      </c>
      <c r="B186" s="53" t="s">
        <v>1023</v>
      </c>
      <c r="C186" s="31">
        <v>780.55</v>
      </c>
      <c r="D186" s="36">
        <v>778.35</v>
      </c>
      <c r="E186" s="36">
        <v>772.2</v>
      </c>
      <c r="F186" s="36">
        <v>763.85</v>
      </c>
      <c r="G186" s="36">
        <v>757.7</v>
      </c>
      <c r="H186" s="36">
        <v>786.7</v>
      </c>
      <c r="I186" s="36">
        <v>792.84999999999991</v>
      </c>
      <c r="J186" s="36">
        <v>801.2</v>
      </c>
      <c r="K186" s="31">
        <v>784.5</v>
      </c>
      <c r="L186" s="31">
        <v>770</v>
      </c>
      <c r="M186" s="31">
        <v>1.6033500000000001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2765.9</v>
      </c>
      <c r="D187" s="36">
        <v>2731.6333333333332</v>
      </c>
      <c r="E187" s="36">
        <v>2684.2666666666664</v>
      </c>
      <c r="F187" s="36">
        <v>2602.6333333333332</v>
      </c>
      <c r="G187" s="36">
        <v>2555.2666666666664</v>
      </c>
      <c r="H187" s="36">
        <v>2813.2666666666664</v>
      </c>
      <c r="I187" s="36">
        <v>2860.6333333333332</v>
      </c>
      <c r="J187" s="36">
        <v>2942.2666666666664</v>
      </c>
      <c r="K187" s="31">
        <v>2779</v>
      </c>
      <c r="L187" s="31">
        <v>2650</v>
      </c>
      <c r="M187" s="31">
        <v>1.76234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1256.3499999999999</v>
      </c>
      <c r="D188" s="36">
        <v>1246.8666666666666</v>
      </c>
      <c r="E188" s="36">
        <v>1232.083333333333</v>
      </c>
      <c r="F188" s="36">
        <v>1207.8166666666664</v>
      </c>
      <c r="G188" s="36">
        <v>1193.0333333333328</v>
      </c>
      <c r="H188" s="36">
        <v>1271.1333333333332</v>
      </c>
      <c r="I188" s="36">
        <v>1285.9166666666665</v>
      </c>
      <c r="J188" s="36">
        <v>1310.1833333333334</v>
      </c>
      <c r="K188" s="31">
        <v>1261.6500000000001</v>
      </c>
      <c r="L188" s="31">
        <v>1222.5999999999999</v>
      </c>
      <c r="M188" s="31">
        <v>6.5672899999999998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804.5</v>
      </c>
      <c r="D189" s="36">
        <v>802.86666666666667</v>
      </c>
      <c r="E189" s="36">
        <v>796.63333333333333</v>
      </c>
      <c r="F189" s="36">
        <v>788.76666666666665</v>
      </c>
      <c r="G189" s="36">
        <v>782.5333333333333</v>
      </c>
      <c r="H189" s="36">
        <v>810.73333333333335</v>
      </c>
      <c r="I189" s="36">
        <v>816.9666666666667</v>
      </c>
      <c r="J189" s="36">
        <v>824.83333333333337</v>
      </c>
      <c r="K189" s="31">
        <v>809.1</v>
      </c>
      <c r="L189" s="31">
        <v>795</v>
      </c>
      <c r="M189" s="31">
        <v>2.2565200000000001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2387.4</v>
      </c>
      <c r="D190" s="36">
        <v>2370.1166666666668</v>
      </c>
      <c r="E190" s="36">
        <v>2347.2833333333338</v>
      </c>
      <c r="F190" s="36">
        <v>2307.166666666667</v>
      </c>
      <c r="G190" s="36">
        <v>2284.3333333333339</v>
      </c>
      <c r="H190" s="36">
        <v>2410.2333333333336</v>
      </c>
      <c r="I190" s="36">
        <v>2433.0666666666666</v>
      </c>
      <c r="J190" s="36">
        <v>2473.1833333333334</v>
      </c>
      <c r="K190" s="31">
        <v>2392.9499999999998</v>
      </c>
      <c r="L190" s="31">
        <v>2330</v>
      </c>
      <c r="M190" s="31">
        <v>6.2988799999999996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459.5</v>
      </c>
      <c r="D191" s="36">
        <v>458.26666666666665</v>
      </c>
      <c r="E191" s="36">
        <v>453.43333333333328</v>
      </c>
      <c r="F191" s="36">
        <v>447.36666666666662</v>
      </c>
      <c r="G191" s="36">
        <v>442.53333333333325</v>
      </c>
      <c r="H191" s="36">
        <v>464.33333333333331</v>
      </c>
      <c r="I191" s="36">
        <v>469.16666666666669</v>
      </c>
      <c r="J191" s="36">
        <v>475.23333333333335</v>
      </c>
      <c r="K191" s="31">
        <v>463.1</v>
      </c>
      <c r="L191" s="31">
        <v>452.2</v>
      </c>
      <c r="M191" s="31">
        <v>13.63008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607.85</v>
      </c>
      <c r="D192" s="36">
        <v>592.43333333333328</v>
      </c>
      <c r="E192" s="36">
        <v>566.36666666666656</v>
      </c>
      <c r="F192" s="36">
        <v>524.88333333333333</v>
      </c>
      <c r="G192" s="36">
        <v>498.81666666666661</v>
      </c>
      <c r="H192" s="36">
        <v>633.91666666666652</v>
      </c>
      <c r="I192" s="36">
        <v>659.98333333333335</v>
      </c>
      <c r="J192" s="36">
        <v>701.46666666666647</v>
      </c>
      <c r="K192" s="31">
        <v>618.5</v>
      </c>
      <c r="L192" s="31">
        <v>550.95000000000005</v>
      </c>
      <c r="M192" s="31">
        <v>133.70321999999999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2201.1999999999998</v>
      </c>
      <c r="D193" s="36">
        <v>2186.1333333333332</v>
      </c>
      <c r="E193" s="36">
        <v>2128.2666666666664</v>
      </c>
      <c r="F193" s="36">
        <v>2055.333333333333</v>
      </c>
      <c r="G193" s="36">
        <v>1997.4666666666662</v>
      </c>
      <c r="H193" s="36">
        <v>2259.0666666666666</v>
      </c>
      <c r="I193" s="36">
        <v>2316.9333333333334</v>
      </c>
      <c r="J193" s="36">
        <v>2389.8666666666668</v>
      </c>
      <c r="K193" s="31">
        <v>2244</v>
      </c>
      <c r="L193" s="31">
        <v>2113.1999999999998</v>
      </c>
      <c r="M193" s="31">
        <v>34.288989999999998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923.05</v>
      </c>
      <c r="D194" s="36">
        <v>926.68333333333339</v>
      </c>
      <c r="E194" s="36">
        <v>911.36666666666679</v>
      </c>
      <c r="F194" s="36">
        <v>899.68333333333339</v>
      </c>
      <c r="G194" s="36">
        <v>884.36666666666679</v>
      </c>
      <c r="H194" s="36">
        <v>938.36666666666679</v>
      </c>
      <c r="I194" s="36">
        <v>953.68333333333339</v>
      </c>
      <c r="J194" s="36">
        <v>965.36666666666679</v>
      </c>
      <c r="K194" s="31">
        <v>942</v>
      </c>
      <c r="L194" s="31">
        <v>915</v>
      </c>
      <c r="M194" s="31">
        <v>3.40524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2131.85</v>
      </c>
      <c r="D195" s="36">
        <v>2137.4333333333329</v>
      </c>
      <c r="E195" s="36">
        <v>2109.4166666666661</v>
      </c>
      <c r="F195" s="36">
        <v>2086.9833333333331</v>
      </c>
      <c r="G195" s="36">
        <v>2058.9666666666662</v>
      </c>
      <c r="H195" s="36">
        <v>2159.8666666666659</v>
      </c>
      <c r="I195" s="36">
        <v>2187.8833333333332</v>
      </c>
      <c r="J195" s="36">
        <v>2210.3166666666657</v>
      </c>
      <c r="K195" s="31">
        <v>2165.4499999999998</v>
      </c>
      <c r="L195" s="31">
        <v>2115</v>
      </c>
      <c r="M195" s="31">
        <v>0.11258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821.9</v>
      </c>
      <c r="D196" s="36">
        <v>815.73333333333323</v>
      </c>
      <c r="E196" s="36">
        <v>806.46666666666647</v>
      </c>
      <c r="F196" s="36">
        <v>791.03333333333319</v>
      </c>
      <c r="G196" s="36">
        <v>781.76666666666642</v>
      </c>
      <c r="H196" s="36">
        <v>831.16666666666652</v>
      </c>
      <c r="I196" s="36">
        <v>840.43333333333317</v>
      </c>
      <c r="J196" s="36">
        <v>855.86666666666656</v>
      </c>
      <c r="K196" s="31">
        <v>825</v>
      </c>
      <c r="L196" s="31">
        <v>800.3</v>
      </c>
      <c r="M196" s="31">
        <v>0.85670000000000002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404.9</v>
      </c>
      <c r="D197" s="36">
        <v>404.81666666666666</v>
      </c>
      <c r="E197" s="36">
        <v>396.7833333333333</v>
      </c>
      <c r="F197" s="36">
        <v>388.66666666666663</v>
      </c>
      <c r="G197" s="36">
        <v>380.63333333333327</v>
      </c>
      <c r="H197" s="36">
        <v>412.93333333333334</v>
      </c>
      <c r="I197" s="36">
        <v>420.96666666666675</v>
      </c>
      <c r="J197" s="36">
        <v>429.08333333333337</v>
      </c>
      <c r="K197" s="31">
        <v>412.85</v>
      </c>
      <c r="L197" s="31">
        <v>396.7</v>
      </c>
      <c r="M197" s="31">
        <v>14.85919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3513.6</v>
      </c>
      <c r="D198" s="36">
        <v>3512.0833333333335</v>
      </c>
      <c r="E198" s="36">
        <v>3477.6166666666668</v>
      </c>
      <c r="F198" s="36">
        <v>3441.6333333333332</v>
      </c>
      <c r="G198" s="36">
        <v>3407.1666666666665</v>
      </c>
      <c r="H198" s="36">
        <v>3548.0666666666671</v>
      </c>
      <c r="I198" s="36">
        <v>3582.5333333333333</v>
      </c>
      <c r="J198" s="36">
        <v>3618.5166666666673</v>
      </c>
      <c r="K198" s="31">
        <v>3546.55</v>
      </c>
      <c r="L198" s="31">
        <v>3476.1</v>
      </c>
      <c r="M198" s="31">
        <v>0.35709999999999997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564.54999999999995</v>
      </c>
      <c r="D199" s="36">
        <v>567.38333333333333</v>
      </c>
      <c r="E199" s="36">
        <v>559.06666666666661</v>
      </c>
      <c r="F199" s="36">
        <v>553.58333333333326</v>
      </c>
      <c r="G199" s="36">
        <v>545.26666666666654</v>
      </c>
      <c r="H199" s="36">
        <v>572.86666666666667</v>
      </c>
      <c r="I199" s="36">
        <v>581.18333333333351</v>
      </c>
      <c r="J199" s="36">
        <v>586.66666666666674</v>
      </c>
      <c r="K199" s="31">
        <v>575.70000000000005</v>
      </c>
      <c r="L199" s="31">
        <v>561.9</v>
      </c>
      <c r="M199" s="31">
        <v>14.598520000000001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669.25</v>
      </c>
      <c r="D200" s="36">
        <v>666.4666666666667</v>
      </c>
      <c r="E200" s="36">
        <v>660.93333333333339</v>
      </c>
      <c r="F200" s="36">
        <v>652.61666666666667</v>
      </c>
      <c r="G200" s="36">
        <v>647.08333333333337</v>
      </c>
      <c r="H200" s="36">
        <v>674.78333333333342</v>
      </c>
      <c r="I200" s="36">
        <v>680.31666666666672</v>
      </c>
      <c r="J200" s="36">
        <v>688.63333333333344</v>
      </c>
      <c r="K200" s="31">
        <v>672</v>
      </c>
      <c r="L200" s="31">
        <v>658.15</v>
      </c>
      <c r="M200" s="31">
        <v>2.7307100000000002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208.2</v>
      </c>
      <c r="D201" s="36">
        <v>204.6</v>
      </c>
      <c r="E201" s="36">
        <v>197.85</v>
      </c>
      <c r="F201" s="36">
        <v>187.5</v>
      </c>
      <c r="G201" s="36">
        <v>180.75</v>
      </c>
      <c r="H201" s="36">
        <v>214.95</v>
      </c>
      <c r="I201" s="36">
        <v>221.7</v>
      </c>
      <c r="J201" s="36">
        <v>232.04999999999998</v>
      </c>
      <c r="K201" s="31">
        <v>211.35</v>
      </c>
      <c r="L201" s="31">
        <v>194.25</v>
      </c>
      <c r="M201" s="31">
        <v>174.21886000000001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230.25</v>
      </c>
      <c r="D202" s="36">
        <v>228.4</v>
      </c>
      <c r="E202" s="36">
        <v>224.05</v>
      </c>
      <c r="F202" s="36">
        <v>217.85</v>
      </c>
      <c r="G202" s="36">
        <v>213.5</v>
      </c>
      <c r="H202" s="36">
        <v>234.60000000000002</v>
      </c>
      <c r="I202" s="36">
        <v>238.95</v>
      </c>
      <c r="J202" s="36">
        <v>245.15000000000003</v>
      </c>
      <c r="K202" s="31">
        <v>232.75</v>
      </c>
      <c r="L202" s="31">
        <v>222.2</v>
      </c>
      <c r="M202" s="31">
        <v>32.12041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367.05</v>
      </c>
      <c r="D203" s="36">
        <v>369.81666666666666</v>
      </c>
      <c r="E203" s="36">
        <v>362.43333333333334</v>
      </c>
      <c r="F203" s="36">
        <v>357.81666666666666</v>
      </c>
      <c r="G203" s="36">
        <v>350.43333333333334</v>
      </c>
      <c r="H203" s="36">
        <v>374.43333333333334</v>
      </c>
      <c r="I203" s="36">
        <v>381.81666666666666</v>
      </c>
      <c r="J203" s="36">
        <v>386.43333333333334</v>
      </c>
      <c r="K203" s="31">
        <v>377.2</v>
      </c>
      <c r="L203" s="31">
        <v>365.2</v>
      </c>
      <c r="M203" s="31">
        <v>10.59971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1731.75</v>
      </c>
      <c r="D204" s="36">
        <v>1713.25</v>
      </c>
      <c r="E204" s="36">
        <v>1676.5</v>
      </c>
      <c r="F204" s="36">
        <v>1621.25</v>
      </c>
      <c r="G204" s="36">
        <v>1584.5</v>
      </c>
      <c r="H204" s="36">
        <v>1768.5</v>
      </c>
      <c r="I204" s="36">
        <v>1805.25</v>
      </c>
      <c r="J204" s="36">
        <v>1860.5</v>
      </c>
      <c r="K204" s="31">
        <v>1750</v>
      </c>
      <c r="L204" s="31">
        <v>1658</v>
      </c>
      <c r="M204" s="31">
        <v>14.16075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1686.4</v>
      </c>
      <c r="D205" s="36">
        <v>1672.2666666666667</v>
      </c>
      <c r="E205" s="36">
        <v>1653.1333333333332</v>
      </c>
      <c r="F205" s="36">
        <v>1619.8666666666666</v>
      </c>
      <c r="G205" s="36">
        <v>1600.7333333333331</v>
      </c>
      <c r="H205" s="36">
        <v>1705.5333333333333</v>
      </c>
      <c r="I205" s="36">
        <v>1724.666666666667</v>
      </c>
      <c r="J205" s="36">
        <v>1757.9333333333334</v>
      </c>
      <c r="K205" s="31">
        <v>1691.4</v>
      </c>
      <c r="L205" s="31">
        <v>1639</v>
      </c>
      <c r="M205" s="31">
        <v>38.209009999999999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3782.95</v>
      </c>
      <c r="D206" s="36">
        <v>3763.65</v>
      </c>
      <c r="E206" s="36">
        <v>3734.3500000000004</v>
      </c>
      <c r="F206" s="36">
        <v>3685.7500000000005</v>
      </c>
      <c r="G206" s="36">
        <v>3656.4500000000007</v>
      </c>
      <c r="H206" s="36">
        <v>3812.25</v>
      </c>
      <c r="I206" s="36">
        <v>3841.55</v>
      </c>
      <c r="J206" s="36">
        <v>3890.1499999999996</v>
      </c>
      <c r="K206" s="31">
        <v>3792.95</v>
      </c>
      <c r="L206" s="31">
        <v>3715.05</v>
      </c>
      <c r="M206" s="31">
        <v>2.03416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1419.55</v>
      </c>
      <c r="D207" s="36">
        <v>1420.1833333333334</v>
      </c>
      <c r="E207" s="36">
        <v>1411.5666666666668</v>
      </c>
      <c r="F207" s="36">
        <v>1403.5833333333335</v>
      </c>
      <c r="G207" s="36">
        <v>1394.9666666666669</v>
      </c>
      <c r="H207" s="36">
        <v>1428.1666666666667</v>
      </c>
      <c r="I207" s="36">
        <v>1436.7833333333335</v>
      </c>
      <c r="J207" s="36">
        <v>1444.7666666666667</v>
      </c>
      <c r="K207" s="31">
        <v>1428.8</v>
      </c>
      <c r="L207" s="31">
        <v>1412.2</v>
      </c>
      <c r="M207" s="31">
        <v>252.80440999999999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574.65</v>
      </c>
      <c r="D208" s="36">
        <v>573.69999999999993</v>
      </c>
      <c r="E208" s="36">
        <v>567.99999999999989</v>
      </c>
      <c r="F208" s="36">
        <v>561.34999999999991</v>
      </c>
      <c r="G208" s="36">
        <v>555.64999999999986</v>
      </c>
      <c r="H208" s="36">
        <v>580.34999999999991</v>
      </c>
      <c r="I208" s="36">
        <v>586.04999999999995</v>
      </c>
      <c r="J208" s="36">
        <v>592.69999999999993</v>
      </c>
      <c r="K208" s="31">
        <v>579.4</v>
      </c>
      <c r="L208" s="31">
        <v>567.04999999999995</v>
      </c>
      <c r="M208" s="31">
        <v>41.958689999999997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115.15</v>
      </c>
      <c r="D209" s="36">
        <v>113.66666666666667</v>
      </c>
      <c r="E209" s="36">
        <v>110.88333333333334</v>
      </c>
      <c r="F209" s="36">
        <v>106.61666666666667</v>
      </c>
      <c r="G209" s="36">
        <v>103.83333333333334</v>
      </c>
      <c r="H209" s="36">
        <v>117.93333333333334</v>
      </c>
      <c r="I209" s="36">
        <v>120.71666666666667</v>
      </c>
      <c r="J209" s="36">
        <v>124.98333333333333</v>
      </c>
      <c r="K209" s="31">
        <v>116.45</v>
      </c>
      <c r="L209" s="31">
        <v>109.4</v>
      </c>
      <c r="M209" s="31">
        <v>714.5335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505.85</v>
      </c>
      <c r="D210" s="36">
        <v>508.43333333333339</v>
      </c>
      <c r="E210" s="36">
        <v>501.41666666666674</v>
      </c>
      <c r="F210" s="36">
        <v>496.98333333333335</v>
      </c>
      <c r="G210" s="36">
        <v>489.9666666666667</v>
      </c>
      <c r="H210" s="36">
        <v>512.86666666666679</v>
      </c>
      <c r="I210" s="36">
        <v>519.88333333333344</v>
      </c>
      <c r="J210" s="36">
        <v>524.31666666666683</v>
      </c>
      <c r="K210" s="31">
        <v>515.45000000000005</v>
      </c>
      <c r="L210" s="31">
        <v>504</v>
      </c>
      <c r="M210" s="31">
        <v>0.46106000000000003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822.5</v>
      </c>
      <c r="D211" s="36">
        <v>825.13333333333333</v>
      </c>
      <c r="E211" s="36">
        <v>815.36666666666667</v>
      </c>
      <c r="F211" s="36">
        <v>808.23333333333335</v>
      </c>
      <c r="G211" s="36">
        <v>798.4666666666667</v>
      </c>
      <c r="H211" s="36">
        <v>832.26666666666665</v>
      </c>
      <c r="I211" s="36">
        <v>842.0333333333333</v>
      </c>
      <c r="J211" s="36">
        <v>849.16666666666663</v>
      </c>
      <c r="K211" s="31">
        <v>834.9</v>
      </c>
      <c r="L211" s="31">
        <v>818</v>
      </c>
      <c r="M211" s="31">
        <v>2.84795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1431.95</v>
      </c>
      <c r="D212" s="36">
        <v>1428.3166666666666</v>
      </c>
      <c r="E212" s="36">
        <v>1418.6333333333332</v>
      </c>
      <c r="F212" s="36">
        <v>1405.3166666666666</v>
      </c>
      <c r="G212" s="36">
        <v>1395.6333333333332</v>
      </c>
      <c r="H212" s="36">
        <v>1441.6333333333332</v>
      </c>
      <c r="I212" s="36">
        <v>1451.3166666666666</v>
      </c>
      <c r="J212" s="36">
        <v>1464.6333333333332</v>
      </c>
      <c r="K212" s="31">
        <v>1438</v>
      </c>
      <c r="L212" s="31">
        <v>1415</v>
      </c>
      <c r="M212" s="31">
        <v>15.07612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4495.1499999999996</v>
      </c>
      <c r="D213" s="36">
        <v>4504.8666666666668</v>
      </c>
      <c r="E213" s="36">
        <v>4430.9333333333334</v>
      </c>
      <c r="F213" s="36">
        <v>4366.7166666666662</v>
      </c>
      <c r="G213" s="36">
        <v>4292.7833333333328</v>
      </c>
      <c r="H213" s="36">
        <v>4569.0833333333339</v>
      </c>
      <c r="I213" s="36">
        <v>4643.0166666666682</v>
      </c>
      <c r="J213" s="36">
        <v>4707.2333333333345</v>
      </c>
      <c r="K213" s="31">
        <v>4578.8</v>
      </c>
      <c r="L213" s="31">
        <v>4440.6499999999996</v>
      </c>
      <c r="M213" s="31">
        <v>14.41798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521.15</v>
      </c>
      <c r="D214" s="36">
        <v>519.18333333333328</v>
      </c>
      <c r="E214" s="36">
        <v>516.21666666666658</v>
      </c>
      <c r="F214" s="36">
        <v>511.2833333333333</v>
      </c>
      <c r="G214" s="36">
        <v>508.31666666666661</v>
      </c>
      <c r="H214" s="36">
        <v>524.11666666666656</v>
      </c>
      <c r="I214" s="36">
        <v>527.08333333333326</v>
      </c>
      <c r="J214" s="36">
        <v>532.01666666666654</v>
      </c>
      <c r="K214" s="31">
        <v>522.15</v>
      </c>
      <c r="L214" s="31">
        <v>514.25</v>
      </c>
      <c r="M214" s="31">
        <v>87.278440000000003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3005.65</v>
      </c>
      <c r="D215" s="36">
        <v>2985.2166666666667</v>
      </c>
      <c r="E215" s="36">
        <v>2960.4333333333334</v>
      </c>
      <c r="F215" s="36">
        <v>2915.2166666666667</v>
      </c>
      <c r="G215" s="36">
        <v>2890.4333333333334</v>
      </c>
      <c r="H215" s="36">
        <v>3030.4333333333334</v>
      </c>
      <c r="I215" s="36">
        <v>3055.2166666666672</v>
      </c>
      <c r="J215" s="36">
        <v>3100.4333333333334</v>
      </c>
      <c r="K215" s="31">
        <v>3010</v>
      </c>
      <c r="L215" s="31">
        <v>2940</v>
      </c>
      <c r="M215" s="31">
        <v>9.1989000000000001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263.10000000000002</v>
      </c>
      <c r="D216" s="36">
        <v>258.3</v>
      </c>
      <c r="E216" s="36">
        <v>251.8</v>
      </c>
      <c r="F216" s="36">
        <v>240.5</v>
      </c>
      <c r="G216" s="36">
        <v>234</v>
      </c>
      <c r="H216" s="36">
        <v>269.60000000000002</v>
      </c>
      <c r="I216" s="36">
        <v>276.10000000000002</v>
      </c>
      <c r="J216" s="36">
        <v>287.40000000000003</v>
      </c>
      <c r="K216" s="31">
        <v>264.8</v>
      </c>
      <c r="L216" s="31">
        <v>247</v>
      </c>
      <c r="M216" s="31">
        <v>151.52413999999999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539.1</v>
      </c>
      <c r="D217" s="36">
        <v>539.25</v>
      </c>
      <c r="E217" s="36">
        <v>528.45000000000005</v>
      </c>
      <c r="F217" s="36">
        <v>517.80000000000007</v>
      </c>
      <c r="G217" s="36">
        <v>507.00000000000011</v>
      </c>
      <c r="H217" s="36">
        <v>549.9</v>
      </c>
      <c r="I217" s="36">
        <v>560.69999999999993</v>
      </c>
      <c r="J217" s="36">
        <v>571.34999999999991</v>
      </c>
      <c r="K217" s="31">
        <v>550.04999999999995</v>
      </c>
      <c r="L217" s="31">
        <v>528.6</v>
      </c>
      <c r="M217" s="31">
        <v>63.187100000000001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2388.1</v>
      </c>
      <c r="D218" s="36">
        <v>2391.3833333333332</v>
      </c>
      <c r="E218" s="36">
        <v>2362.4666666666662</v>
      </c>
      <c r="F218" s="36">
        <v>2336.833333333333</v>
      </c>
      <c r="G218" s="36">
        <v>2307.9166666666661</v>
      </c>
      <c r="H218" s="36">
        <v>2417.0166666666664</v>
      </c>
      <c r="I218" s="36">
        <v>2445.9333333333334</v>
      </c>
      <c r="J218" s="36">
        <v>2471.5666666666666</v>
      </c>
      <c r="K218" s="31">
        <v>2420.3000000000002</v>
      </c>
      <c r="L218" s="31">
        <v>2365.75</v>
      </c>
      <c r="M218" s="31">
        <v>22.585159999999998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310.25</v>
      </c>
      <c r="D219" s="36">
        <v>309.73333333333335</v>
      </c>
      <c r="E219" s="36">
        <v>308.4666666666667</v>
      </c>
      <c r="F219" s="36">
        <v>306.68333333333334</v>
      </c>
      <c r="G219" s="36">
        <v>305.41666666666669</v>
      </c>
      <c r="H219" s="36">
        <v>311.51666666666671</v>
      </c>
      <c r="I219" s="36">
        <v>312.78333333333336</v>
      </c>
      <c r="J219" s="36">
        <v>314.56666666666672</v>
      </c>
      <c r="K219" s="31">
        <v>311</v>
      </c>
      <c r="L219" s="31">
        <v>307.95</v>
      </c>
      <c r="M219" s="31">
        <v>1.93163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5819.4</v>
      </c>
      <c r="D220" s="36">
        <v>5818.4333333333334</v>
      </c>
      <c r="E220" s="36">
        <v>5738.916666666667</v>
      </c>
      <c r="F220" s="36">
        <v>5658.4333333333334</v>
      </c>
      <c r="G220" s="36">
        <v>5578.916666666667</v>
      </c>
      <c r="H220" s="36">
        <v>5898.916666666667</v>
      </c>
      <c r="I220" s="36">
        <v>5978.4333333333334</v>
      </c>
      <c r="J220" s="36">
        <v>6058.916666666667</v>
      </c>
      <c r="K220" s="31">
        <v>5897.95</v>
      </c>
      <c r="L220" s="31">
        <v>5737.95</v>
      </c>
      <c r="M220" s="31">
        <v>0.43014999999999998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946.9</v>
      </c>
      <c r="D221" s="36">
        <v>942.30000000000007</v>
      </c>
      <c r="E221" s="36">
        <v>930.60000000000014</v>
      </c>
      <c r="F221" s="36">
        <v>914.30000000000007</v>
      </c>
      <c r="G221" s="36">
        <v>902.60000000000014</v>
      </c>
      <c r="H221" s="36">
        <v>958.60000000000014</v>
      </c>
      <c r="I221" s="36">
        <v>970.30000000000018</v>
      </c>
      <c r="J221" s="36">
        <v>986.60000000000014</v>
      </c>
      <c r="K221" s="31">
        <v>954</v>
      </c>
      <c r="L221" s="31">
        <v>926</v>
      </c>
      <c r="M221" s="31">
        <v>2.8873199999999999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37512.1</v>
      </c>
      <c r="D222" s="36">
        <v>37472.35</v>
      </c>
      <c r="E222" s="36">
        <v>37146.75</v>
      </c>
      <c r="F222" s="36">
        <v>36781.4</v>
      </c>
      <c r="G222" s="36">
        <v>36455.800000000003</v>
      </c>
      <c r="H222" s="36">
        <v>37837.699999999997</v>
      </c>
      <c r="I222" s="36">
        <v>38163.299999999988</v>
      </c>
      <c r="J222" s="36">
        <v>38528.649999999994</v>
      </c>
      <c r="K222" s="31">
        <v>37797.949999999997</v>
      </c>
      <c r="L222" s="31">
        <v>37107</v>
      </c>
      <c r="M222" s="31">
        <v>2.8899999999999999E-2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195.5</v>
      </c>
      <c r="D223" s="36">
        <v>194.68333333333331</v>
      </c>
      <c r="E223" s="36">
        <v>190.46666666666661</v>
      </c>
      <c r="F223" s="36">
        <v>185.43333333333331</v>
      </c>
      <c r="G223" s="36">
        <v>181.21666666666661</v>
      </c>
      <c r="H223" s="36">
        <v>199.71666666666661</v>
      </c>
      <c r="I223" s="36">
        <v>203.93333333333331</v>
      </c>
      <c r="J223" s="36">
        <v>208.96666666666661</v>
      </c>
      <c r="K223" s="31">
        <v>198.9</v>
      </c>
      <c r="L223" s="31">
        <v>189.65</v>
      </c>
      <c r="M223" s="31">
        <v>159.18398999999999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1062.7</v>
      </c>
      <c r="D224" s="36">
        <v>1056.3333333333333</v>
      </c>
      <c r="E224" s="36">
        <v>1046.6666666666665</v>
      </c>
      <c r="F224" s="36">
        <v>1030.6333333333332</v>
      </c>
      <c r="G224" s="36">
        <v>1020.9666666666665</v>
      </c>
      <c r="H224" s="36">
        <v>1072.3666666666666</v>
      </c>
      <c r="I224" s="36">
        <v>1082.0333333333331</v>
      </c>
      <c r="J224" s="36">
        <v>1098.0666666666666</v>
      </c>
      <c r="K224" s="31">
        <v>1066</v>
      </c>
      <c r="L224" s="31">
        <v>1040.3</v>
      </c>
      <c r="M224" s="31">
        <v>134.32572999999999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1646.25</v>
      </c>
      <c r="D225" s="36">
        <v>1639.9833333333333</v>
      </c>
      <c r="E225" s="36">
        <v>1627.2666666666667</v>
      </c>
      <c r="F225" s="36">
        <v>1608.2833333333333</v>
      </c>
      <c r="G225" s="36">
        <v>1595.5666666666666</v>
      </c>
      <c r="H225" s="36">
        <v>1658.9666666666667</v>
      </c>
      <c r="I225" s="36">
        <v>1671.6833333333334</v>
      </c>
      <c r="J225" s="36">
        <v>1690.6666666666667</v>
      </c>
      <c r="K225" s="31">
        <v>1652.7</v>
      </c>
      <c r="L225" s="31">
        <v>1621</v>
      </c>
      <c r="M225" s="31">
        <v>3.9497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518.35</v>
      </c>
      <c r="D226" s="36">
        <v>517.7833333333333</v>
      </c>
      <c r="E226" s="36">
        <v>515.56666666666661</v>
      </c>
      <c r="F226" s="36">
        <v>512.7833333333333</v>
      </c>
      <c r="G226" s="36">
        <v>510.56666666666661</v>
      </c>
      <c r="H226" s="36">
        <v>520.56666666666661</v>
      </c>
      <c r="I226" s="36">
        <v>522.7833333333333</v>
      </c>
      <c r="J226" s="36">
        <v>525.56666666666661</v>
      </c>
      <c r="K226" s="31">
        <v>520</v>
      </c>
      <c r="L226" s="31">
        <v>515</v>
      </c>
      <c r="M226" s="31">
        <v>7.62141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819.1</v>
      </c>
      <c r="D227" s="36">
        <v>817.70000000000016</v>
      </c>
      <c r="E227" s="36">
        <v>805.45000000000027</v>
      </c>
      <c r="F227" s="36">
        <v>791.80000000000007</v>
      </c>
      <c r="G227" s="36">
        <v>779.55000000000018</v>
      </c>
      <c r="H227" s="36">
        <v>831.35000000000036</v>
      </c>
      <c r="I227" s="36">
        <v>843.60000000000014</v>
      </c>
      <c r="J227" s="36">
        <v>857.25000000000045</v>
      </c>
      <c r="K227" s="31">
        <v>829.95</v>
      </c>
      <c r="L227" s="31">
        <v>804.05</v>
      </c>
      <c r="M227" s="31">
        <v>6.9587899999999996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91.6</v>
      </c>
      <c r="D228" s="36">
        <v>90.366666666666674</v>
      </c>
      <c r="E228" s="36">
        <v>88.733333333333348</v>
      </c>
      <c r="F228" s="36">
        <v>85.866666666666674</v>
      </c>
      <c r="G228" s="36">
        <v>84.233333333333348</v>
      </c>
      <c r="H228" s="36">
        <v>93.233333333333348</v>
      </c>
      <c r="I228" s="36">
        <v>94.866666666666674</v>
      </c>
      <c r="J228" s="36">
        <v>97.733333333333348</v>
      </c>
      <c r="K228" s="31">
        <v>92</v>
      </c>
      <c r="L228" s="31">
        <v>87.5</v>
      </c>
      <c r="M228" s="31">
        <v>125.40429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81.150000000000006</v>
      </c>
      <c r="D229" s="36">
        <v>80.916666666666671</v>
      </c>
      <c r="E229" s="36">
        <v>80.38333333333334</v>
      </c>
      <c r="F229" s="36">
        <v>79.616666666666674</v>
      </c>
      <c r="G229" s="36">
        <v>79.083333333333343</v>
      </c>
      <c r="H229" s="36">
        <v>81.683333333333337</v>
      </c>
      <c r="I229" s="36">
        <v>82.216666666666669</v>
      </c>
      <c r="J229" s="36">
        <v>82.983333333333334</v>
      </c>
      <c r="K229" s="31">
        <v>81.45</v>
      </c>
      <c r="L229" s="31">
        <v>80.150000000000006</v>
      </c>
      <c r="M229" s="31">
        <v>212.48658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116.65</v>
      </c>
      <c r="D230" s="36">
        <v>116.03333333333335</v>
      </c>
      <c r="E230" s="36">
        <v>115.16666666666669</v>
      </c>
      <c r="F230" s="36">
        <v>113.68333333333334</v>
      </c>
      <c r="G230" s="36">
        <v>112.81666666666668</v>
      </c>
      <c r="H230" s="36">
        <v>117.51666666666669</v>
      </c>
      <c r="I230" s="36">
        <v>118.38333333333334</v>
      </c>
      <c r="J230" s="36">
        <v>119.8666666666667</v>
      </c>
      <c r="K230" s="31">
        <v>116.9</v>
      </c>
      <c r="L230" s="31">
        <v>114.55</v>
      </c>
      <c r="M230" s="31">
        <v>71.315579999999997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599.1</v>
      </c>
      <c r="D231" s="36">
        <v>600.65</v>
      </c>
      <c r="E231" s="36">
        <v>594.25</v>
      </c>
      <c r="F231" s="36">
        <v>589.4</v>
      </c>
      <c r="G231" s="36">
        <v>583</v>
      </c>
      <c r="H231" s="36">
        <v>605.5</v>
      </c>
      <c r="I231" s="36">
        <v>611.89999999999986</v>
      </c>
      <c r="J231" s="36">
        <v>616.75</v>
      </c>
      <c r="K231" s="31">
        <v>607.04999999999995</v>
      </c>
      <c r="L231" s="31">
        <v>595.79999999999995</v>
      </c>
      <c r="M231" s="31">
        <v>2.7418800000000001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67.150000000000006</v>
      </c>
      <c r="D232" s="36">
        <v>66.033333333333346</v>
      </c>
      <c r="E232" s="36">
        <v>64.566666666666691</v>
      </c>
      <c r="F232" s="36">
        <v>61.983333333333348</v>
      </c>
      <c r="G232" s="36">
        <v>60.516666666666694</v>
      </c>
      <c r="H232" s="36">
        <v>68.616666666666688</v>
      </c>
      <c r="I232" s="36">
        <v>70.083333333333357</v>
      </c>
      <c r="J232" s="36">
        <v>72.666666666666686</v>
      </c>
      <c r="K232" s="31">
        <v>67.5</v>
      </c>
      <c r="L232" s="31">
        <v>63.45</v>
      </c>
      <c r="M232" s="31">
        <v>143.67255</v>
      </c>
      <c r="N232" s="1"/>
      <c r="O232" s="1"/>
    </row>
    <row r="233" spans="1:15" ht="12.75" customHeight="1">
      <c r="A233" s="33">
        <v>223</v>
      </c>
      <c r="B233" s="53" t="s">
        <v>816</v>
      </c>
      <c r="C233" s="31">
        <v>225.7</v>
      </c>
      <c r="D233" s="36">
        <v>225.41666666666666</v>
      </c>
      <c r="E233" s="36">
        <v>220.43333333333331</v>
      </c>
      <c r="F233" s="36">
        <v>215.16666666666666</v>
      </c>
      <c r="G233" s="36">
        <v>210.18333333333331</v>
      </c>
      <c r="H233" s="36">
        <v>230.68333333333331</v>
      </c>
      <c r="I233" s="36">
        <v>235.66666666666666</v>
      </c>
      <c r="J233" s="36">
        <v>240.93333333333331</v>
      </c>
      <c r="K233" s="31">
        <v>230.4</v>
      </c>
      <c r="L233" s="31">
        <v>220.15</v>
      </c>
      <c r="M233" s="31">
        <v>99.392399999999995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414.45</v>
      </c>
      <c r="D234" s="36">
        <v>411.01666666666665</v>
      </c>
      <c r="E234" s="36">
        <v>406.88333333333333</v>
      </c>
      <c r="F234" s="36">
        <v>399.31666666666666</v>
      </c>
      <c r="G234" s="36">
        <v>395.18333333333334</v>
      </c>
      <c r="H234" s="36">
        <v>418.58333333333331</v>
      </c>
      <c r="I234" s="36">
        <v>422.71666666666664</v>
      </c>
      <c r="J234" s="36">
        <v>430.2833333333333</v>
      </c>
      <c r="K234" s="31">
        <v>415.15</v>
      </c>
      <c r="L234" s="31">
        <v>403.45</v>
      </c>
      <c r="M234" s="31">
        <v>186.04659000000001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312.39999999999998</v>
      </c>
      <c r="D235" s="36">
        <v>312.2833333333333</v>
      </c>
      <c r="E235" s="36">
        <v>305.61666666666662</v>
      </c>
      <c r="F235" s="36">
        <v>298.83333333333331</v>
      </c>
      <c r="G235" s="36">
        <v>292.16666666666663</v>
      </c>
      <c r="H235" s="36">
        <v>319.06666666666661</v>
      </c>
      <c r="I235" s="36">
        <v>325.73333333333335</v>
      </c>
      <c r="J235" s="36">
        <v>332.51666666666659</v>
      </c>
      <c r="K235" s="31">
        <v>318.95</v>
      </c>
      <c r="L235" s="31">
        <v>305.5</v>
      </c>
      <c r="M235" s="31">
        <v>15.17324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248.35</v>
      </c>
      <c r="D236" s="36">
        <v>245.53333333333333</v>
      </c>
      <c r="E236" s="36">
        <v>241.66666666666666</v>
      </c>
      <c r="F236" s="36">
        <v>234.98333333333332</v>
      </c>
      <c r="G236" s="36">
        <v>231.11666666666665</v>
      </c>
      <c r="H236" s="36">
        <v>252.21666666666667</v>
      </c>
      <c r="I236" s="36">
        <v>256.08333333333337</v>
      </c>
      <c r="J236" s="36">
        <v>262.76666666666665</v>
      </c>
      <c r="K236" s="31">
        <v>249.4</v>
      </c>
      <c r="L236" s="31">
        <v>238.85</v>
      </c>
      <c r="M236" s="31">
        <v>49.190689999999996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188.75</v>
      </c>
      <c r="D237" s="36">
        <v>187.15</v>
      </c>
      <c r="E237" s="36">
        <v>184.8</v>
      </c>
      <c r="F237" s="36">
        <v>180.85</v>
      </c>
      <c r="G237" s="36">
        <v>178.5</v>
      </c>
      <c r="H237" s="36">
        <v>191.10000000000002</v>
      </c>
      <c r="I237" s="36">
        <v>193.45</v>
      </c>
      <c r="J237" s="36">
        <v>197.40000000000003</v>
      </c>
      <c r="K237" s="31">
        <v>189.5</v>
      </c>
      <c r="L237" s="31">
        <v>183.2</v>
      </c>
      <c r="M237" s="31">
        <v>75.330920000000006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2707.1</v>
      </c>
      <c r="D238" s="36">
        <v>2706.6833333333329</v>
      </c>
      <c r="E238" s="36">
        <v>2685.4166666666661</v>
      </c>
      <c r="F238" s="36">
        <v>2663.7333333333331</v>
      </c>
      <c r="G238" s="36">
        <v>2642.4666666666662</v>
      </c>
      <c r="H238" s="36">
        <v>2728.3666666666659</v>
      </c>
      <c r="I238" s="36">
        <v>2749.6333333333332</v>
      </c>
      <c r="J238" s="36">
        <v>2771.3166666666657</v>
      </c>
      <c r="K238" s="31">
        <v>2727.95</v>
      </c>
      <c r="L238" s="31">
        <v>2685</v>
      </c>
      <c r="M238" s="31">
        <v>1.5663199999999999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527.4</v>
      </c>
      <c r="D239" s="36">
        <v>533.63333333333333</v>
      </c>
      <c r="E239" s="36">
        <v>518.76666666666665</v>
      </c>
      <c r="F239" s="36">
        <v>510.13333333333333</v>
      </c>
      <c r="G239" s="36">
        <v>495.26666666666665</v>
      </c>
      <c r="H239" s="36">
        <v>542.26666666666665</v>
      </c>
      <c r="I239" s="36">
        <v>557.13333333333321</v>
      </c>
      <c r="J239" s="36">
        <v>565.76666666666665</v>
      </c>
      <c r="K239" s="31">
        <v>548.5</v>
      </c>
      <c r="L239" s="31">
        <v>525</v>
      </c>
      <c r="M239" s="31">
        <v>23.875810000000001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144.85</v>
      </c>
      <c r="D240" s="36">
        <v>144.53333333333333</v>
      </c>
      <c r="E240" s="36">
        <v>143.41666666666666</v>
      </c>
      <c r="F240" s="36">
        <v>141.98333333333332</v>
      </c>
      <c r="G240" s="36">
        <v>140.86666666666665</v>
      </c>
      <c r="H240" s="36">
        <v>145.96666666666667</v>
      </c>
      <c r="I240" s="36">
        <v>147.08333333333334</v>
      </c>
      <c r="J240" s="36">
        <v>148.51666666666668</v>
      </c>
      <c r="K240" s="31">
        <v>145.65</v>
      </c>
      <c r="L240" s="31">
        <v>143.1</v>
      </c>
      <c r="M240" s="31">
        <v>34.966900000000003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578.85</v>
      </c>
      <c r="D241" s="36">
        <v>571.65000000000009</v>
      </c>
      <c r="E241" s="36">
        <v>560.10000000000014</v>
      </c>
      <c r="F241" s="36">
        <v>541.35</v>
      </c>
      <c r="G241" s="36">
        <v>529.80000000000007</v>
      </c>
      <c r="H241" s="36">
        <v>590.4000000000002</v>
      </c>
      <c r="I241" s="36">
        <v>601.95000000000016</v>
      </c>
      <c r="J241" s="36">
        <v>620.70000000000027</v>
      </c>
      <c r="K241" s="31">
        <v>583.20000000000005</v>
      </c>
      <c r="L241" s="31">
        <v>552.9</v>
      </c>
      <c r="M241" s="31">
        <v>76.990380000000002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179.7</v>
      </c>
      <c r="D242" s="36">
        <v>178.86666666666667</v>
      </c>
      <c r="E242" s="36">
        <v>176.23333333333335</v>
      </c>
      <c r="F242" s="36">
        <v>172.76666666666668</v>
      </c>
      <c r="G242" s="36">
        <v>170.13333333333335</v>
      </c>
      <c r="H242" s="36">
        <v>182.33333333333334</v>
      </c>
      <c r="I242" s="36">
        <v>184.96666666666667</v>
      </c>
      <c r="J242" s="36">
        <v>188.43333333333334</v>
      </c>
      <c r="K242" s="31">
        <v>181.5</v>
      </c>
      <c r="L242" s="31">
        <v>175.4</v>
      </c>
      <c r="M242" s="31">
        <v>396.18423000000001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69.25</v>
      </c>
      <c r="D243" s="36">
        <v>68.283333333333346</v>
      </c>
      <c r="E243" s="36">
        <v>66.916666666666686</v>
      </c>
      <c r="F243" s="36">
        <v>64.583333333333343</v>
      </c>
      <c r="G243" s="36">
        <v>63.216666666666683</v>
      </c>
      <c r="H243" s="36">
        <v>70.616666666666688</v>
      </c>
      <c r="I243" s="36">
        <v>71.983333333333334</v>
      </c>
      <c r="J243" s="36">
        <v>74.316666666666691</v>
      </c>
      <c r="K243" s="31">
        <v>69.650000000000006</v>
      </c>
      <c r="L243" s="31">
        <v>65.95</v>
      </c>
      <c r="M243" s="31">
        <v>213.51682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935.65</v>
      </c>
      <c r="D244" s="36">
        <v>930.66666666666663</v>
      </c>
      <c r="E244" s="36">
        <v>922.08333333333326</v>
      </c>
      <c r="F244" s="36">
        <v>908.51666666666665</v>
      </c>
      <c r="G244" s="36">
        <v>899.93333333333328</v>
      </c>
      <c r="H244" s="36">
        <v>944.23333333333323</v>
      </c>
      <c r="I244" s="36">
        <v>952.81666666666649</v>
      </c>
      <c r="J244" s="36">
        <v>966.38333333333321</v>
      </c>
      <c r="K244" s="31">
        <v>939.25</v>
      </c>
      <c r="L244" s="31">
        <v>917.1</v>
      </c>
      <c r="M244" s="31">
        <v>17.241969999999998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152.19999999999999</v>
      </c>
      <c r="D245" s="36">
        <v>152.41666666666666</v>
      </c>
      <c r="E245" s="36">
        <v>148.98333333333332</v>
      </c>
      <c r="F245" s="36">
        <v>145.76666666666665</v>
      </c>
      <c r="G245" s="36">
        <v>142.33333333333331</v>
      </c>
      <c r="H245" s="36">
        <v>155.63333333333333</v>
      </c>
      <c r="I245" s="36">
        <v>159.06666666666666</v>
      </c>
      <c r="J245" s="36">
        <v>162.28333333333333</v>
      </c>
      <c r="K245" s="31">
        <v>155.85</v>
      </c>
      <c r="L245" s="31">
        <v>149.19999999999999</v>
      </c>
      <c r="M245" s="31">
        <v>393.15419000000003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1451.05</v>
      </c>
      <c r="D246" s="36">
        <v>1462</v>
      </c>
      <c r="E246" s="36">
        <v>1435.1</v>
      </c>
      <c r="F246" s="36">
        <v>1419.1499999999999</v>
      </c>
      <c r="G246" s="36">
        <v>1392.2499999999998</v>
      </c>
      <c r="H246" s="36">
        <v>1477.95</v>
      </c>
      <c r="I246" s="36">
        <v>1504.8500000000001</v>
      </c>
      <c r="J246" s="36">
        <v>1520.8000000000002</v>
      </c>
      <c r="K246" s="31">
        <v>1488.9</v>
      </c>
      <c r="L246" s="31">
        <v>1446.05</v>
      </c>
      <c r="M246" s="31">
        <v>0.98407999999999995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441.3</v>
      </c>
      <c r="D247" s="36">
        <v>439.4666666666667</v>
      </c>
      <c r="E247" s="36">
        <v>435.48333333333341</v>
      </c>
      <c r="F247" s="36">
        <v>429.66666666666669</v>
      </c>
      <c r="G247" s="36">
        <v>425.68333333333339</v>
      </c>
      <c r="H247" s="36">
        <v>445.28333333333342</v>
      </c>
      <c r="I247" s="36">
        <v>449.26666666666677</v>
      </c>
      <c r="J247" s="36">
        <v>455.08333333333343</v>
      </c>
      <c r="K247" s="31">
        <v>443.45</v>
      </c>
      <c r="L247" s="31">
        <v>433.65</v>
      </c>
      <c r="M247" s="31">
        <v>12.14129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225.15</v>
      </c>
      <c r="D248" s="36">
        <v>222.91666666666666</v>
      </c>
      <c r="E248" s="36">
        <v>219.73333333333332</v>
      </c>
      <c r="F248" s="36">
        <v>214.31666666666666</v>
      </c>
      <c r="G248" s="36">
        <v>211.13333333333333</v>
      </c>
      <c r="H248" s="36">
        <v>228.33333333333331</v>
      </c>
      <c r="I248" s="36">
        <v>231.51666666666665</v>
      </c>
      <c r="J248" s="36">
        <v>236.93333333333331</v>
      </c>
      <c r="K248" s="31">
        <v>226.1</v>
      </c>
      <c r="L248" s="31">
        <v>217.5</v>
      </c>
      <c r="M248" s="31">
        <v>117.96419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1489.15</v>
      </c>
      <c r="D249" s="36">
        <v>1490.8833333333332</v>
      </c>
      <c r="E249" s="36">
        <v>1461.7666666666664</v>
      </c>
      <c r="F249" s="36">
        <v>1434.3833333333332</v>
      </c>
      <c r="G249" s="36">
        <v>1405.2666666666664</v>
      </c>
      <c r="H249" s="36">
        <v>1518.2666666666664</v>
      </c>
      <c r="I249" s="36">
        <v>1547.3833333333332</v>
      </c>
      <c r="J249" s="36">
        <v>1574.7666666666664</v>
      </c>
      <c r="K249" s="31">
        <v>1520</v>
      </c>
      <c r="L249" s="31">
        <v>1463.5</v>
      </c>
      <c r="M249" s="31">
        <v>49.694780000000002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35</v>
      </c>
      <c r="D250" s="36">
        <v>34.666666666666664</v>
      </c>
      <c r="E250" s="36">
        <v>33.833333333333329</v>
      </c>
      <c r="F250" s="36">
        <v>32.666666666666664</v>
      </c>
      <c r="G250" s="36">
        <v>31.833333333333329</v>
      </c>
      <c r="H250" s="36">
        <v>35.833333333333329</v>
      </c>
      <c r="I250" s="36">
        <v>36.666666666666657</v>
      </c>
      <c r="J250" s="36">
        <v>37.833333333333329</v>
      </c>
      <c r="K250" s="31">
        <v>35.5</v>
      </c>
      <c r="L250" s="31">
        <v>33.5</v>
      </c>
      <c r="M250" s="31">
        <v>293.34370000000001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5340.35</v>
      </c>
      <c r="D251" s="36">
        <v>5310.7666666666664</v>
      </c>
      <c r="E251" s="36">
        <v>5269.5333333333328</v>
      </c>
      <c r="F251" s="36">
        <v>5198.7166666666662</v>
      </c>
      <c r="G251" s="36">
        <v>5157.4833333333327</v>
      </c>
      <c r="H251" s="36">
        <v>5381.583333333333</v>
      </c>
      <c r="I251" s="36">
        <v>5422.8166666666666</v>
      </c>
      <c r="J251" s="36">
        <v>5493.6333333333332</v>
      </c>
      <c r="K251" s="31">
        <v>5352</v>
      </c>
      <c r="L251" s="31">
        <v>5239.95</v>
      </c>
      <c r="M251" s="31">
        <v>1.8761300000000001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1681.35</v>
      </c>
      <c r="D252" s="36">
        <v>1670.1166666666668</v>
      </c>
      <c r="E252" s="36">
        <v>1655.6333333333337</v>
      </c>
      <c r="F252" s="36">
        <v>1629.916666666667</v>
      </c>
      <c r="G252" s="36">
        <v>1615.4333333333338</v>
      </c>
      <c r="H252" s="36">
        <v>1695.8333333333335</v>
      </c>
      <c r="I252" s="36">
        <v>1710.3166666666666</v>
      </c>
      <c r="J252" s="36">
        <v>1736.0333333333333</v>
      </c>
      <c r="K252" s="31">
        <v>1684.6</v>
      </c>
      <c r="L252" s="31">
        <v>1644.4</v>
      </c>
      <c r="M252" s="31">
        <v>58.412770000000002</v>
      </c>
      <c r="N252" s="1"/>
      <c r="O252" s="1"/>
    </row>
    <row r="253" spans="1:15" ht="12.75" customHeight="1">
      <c r="A253" s="33">
        <v>243</v>
      </c>
      <c r="B253" s="53" t="s">
        <v>836</v>
      </c>
      <c r="C253" s="31">
        <v>3491.25</v>
      </c>
      <c r="D253" s="36">
        <v>3512.4166666666665</v>
      </c>
      <c r="E253" s="36">
        <v>3454.833333333333</v>
      </c>
      <c r="F253" s="36">
        <v>3418.4166666666665</v>
      </c>
      <c r="G253" s="36">
        <v>3360.833333333333</v>
      </c>
      <c r="H253" s="36">
        <v>3548.833333333333</v>
      </c>
      <c r="I253" s="36">
        <v>3606.4166666666661</v>
      </c>
      <c r="J253" s="36">
        <v>3642.833333333333</v>
      </c>
      <c r="K253" s="31">
        <v>3570</v>
      </c>
      <c r="L253" s="31">
        <v>3476</v>
      </c>
      <c r="M253" s="31">
        <v>0.11162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893.7</v>
      </c>
      <c r="D254" s="36">
        <v>896.48333333333323</v>
      </c>
      <c r="E254" s="36">
        <v>881.96666666666647</v>
      </c>
      <c r="F254" s="36">
        <v>870.23333333333323</v>
      </c>
      <c r="G254" s="36">
        <v>855.71666666666647</v>
      </c>
      <c r="H254" s="36">
        <v>908.21666666666647</v>
      </c>
      <c r="I254" s="36">
        <v>922.73333333333312</v>
      </c>
      <c r="J254" s="36">
        <v>934.46666666666647</v>
      </c>
      <c r="K254" s="31">
        <v>911</v>
      </c>
      <c r="L254" s="31">
        <v>884.75</v>
      </c>
      <c r="M254" s="31">
        <v>2.4051200000000001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3128.3</v>
      </c>
      <c r="D255" s="36">
        <v>3115.0333333333333</v>
      </c>
      <c r="E255" s="36">
        <v>3095.9166666666665</v>
      </c>
      <c r="F255" s="36">
        <v>3063.5333333333333</v>
      </c>
      <c r="G255" s="36">
        <v>3044.4166666666665</v>
      </c>
      <c r="H255" s="36">
        <v>3147.4166666666665</v>
      </c>
      <c r="I255" s="36">
        <v>3166.5333333333333</v>
      </c>
      <c r="J255" s="36">
        <v>3198.9166666666665</v>
      </c>
      <c r="K255" s="31">
        <v>3134.15</v>
      </c>
      <c r="L255" s="31">
        <v>3082.65</v>
      </c>
      <c r="M255" s="31">
        <v>3.9718100000000001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1230.7</v>
      </c>
      <c r="D256" s="36">
        <v>1226.6833333333332</v>
      </c>
      <c r="E256" s="36">
        <v>1217.3666666666663</v>
      </c>
      <c r="F256" s="36">
        <v>1204.0333333333331</v>
      </c>
      <c r="G256" s="36">
        <v>1194.7166666666662</v>
      </c>
      <c r="H256" s="36">
        <v>1240.0166666666664</v>
      </c>
      <c r="I256" s="36">
        <v>1249.3333333333335</v>
      </c>
      <c r="J256" s="36">
        <v>1262.6666666666665</v>
      </c>
      <c r="K256" s="31">
        <v>1236</v>
      </c>
      <c r="L256" s="31">
        <v>1213.3499999999999</v>
      </c>
      <c r="M256" s="31">
        <v>1.8003199999999999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1656.85</v>
      </c>
      <c r="D257" s="36">
        <v>1667.6166666666668</v>
      </c>
      <c r="E257" s="36">
        <v>1636.2333333333336</v>
      </c>
      <c r="F257" s="36">
        <v>1615.6166666666668</v>
      </c>
      <c r="G257" s="36">
        <v>1584.2333333333336</v>
      </c>
      <c r="H257" s="36">
        <v>1688.2333333333336</v>
      </c>
      <c r="I257" s="36">
        <v>1719.6166666666668</v>
      </c>
      <c r="J257" s="36">
        <v>1740.2333333333336</v>
      </c>
      <c r="K257" s="31">
        <v>1699</v>
      </c>
      <c r="L257" s="31">
        <v>1647</v>
      </c>
      <c r="M257" s="31">
        <v>0.60170999999999997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4275.8999999999996</v>
      </c>
      <c r="D258" s="36">
        <v>4258.3</v>
      </c>
      <c r="E258" s="36">
        <v>4222.6000000000004</v>
      </c>
      <c r="F258" s="36">
        <v>4169.3</v>
      </c>
      <c r="G258" s="36">
        <v>4133.6000000000004</v>
      </c>
      <c r="H258" s="36">
        <v>4311.6000000000004</v>
      </c>
      <c r="I258" s="36">
        <v>4347.2999999999993</v>
      </c>
      <c r="J258" s="36">
        <v>4400.6000000000004</v>
      </c>
      <c r="K258" s="31">
        <v>4294</v>
      </c>
      <c r="L258" s="31">
        <v>4205</v>
      </c>
      <c r="M258" s="31">
        <v>1.0615399999999999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2226.9</v>
      </c>
      <c r="D259" s="36">
        <v>2252.0333333333333</v>
      </c>
      <c r="E259" s="36">
        <v>2184.8666666666668</v>
      </c>
      <c r="F259" s="36">
        <v>2142.8333333333335</v>
      </c>
      <c r="G259" s="36">
        <v>2075.666666666667</v>
      </c>
      <c r="H259" s="36">
        <v>2294.0666666666666</v>
      </c>
      <c r="I259" s="36">
        <v>2361.2333333333336</v>
      </c>
      <c r="J259" s="36">
        <v>2403.2666666666664</v>
      </c>
      <c r="K259" s="31">
        <v>2319.1999999999998</v>
      </c>
      <c r="L259" s="31">
        <v>2210</v>
      </c>
      <c r="M259" s="31">
        <v>3.9424999999999999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938.6</v>
      </c>
      <c r="D260" s="36">
        <v>946.4666666666667</v>
      </c>
      <c r="E260" s="36">
        <v>924.23333333333335</v>
      </c>
      <c r="F260" s="36">
        <v>909.86666666666667</v>
      </c>
      <c r="G260" s="36">
        <v>887.63333333333333</v>
      </c>
      <c r="H260" s="36">
        <v>960.83333333333337</v>
      </c>
      <c r="I260" s="36">
        <v>983.06666666666672</v>
      </c>
      <c r="J260" s="36">
        <v>997.43333333333339</v>
      </c>
      <c r="K260" s="31">
        <v>968.7</v>
      </c>
      <c r="L260" s="31">
        <v>932.1</v>
      </c>
      <c r="M260" s="31">
        <v>2.25868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378.15</v>
      </c>
      <c r="D261" s="36">
        <v>375.84999999999997</v>
      </c>
      <c r="E261" s="36">
        <v>372.69999999999993</v>
      </c>
      <c r="F261" s="36">
        <v>367.24999999999994</v>
      </c>
      <c r="G261" s="36">
        <v>364.09999999999991</v>
      </c>
      <c r="H261" s="36">
        <v>381.29999999999995</v>
      </c>
      <c r="I261" s="36">
        <v>384.44999999999993</v>
      </c>
      <c r="J261" s="36">
        <v>389.9</v>
      </c>
      <c r="K261" s="31">
        <v>379</v>
      </c>
      <c r="L261" s="31">
        <v>370.4</v>
      </c>
      <c r="M261" s="31">
        <v>3.7686700000000002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104.05</v>
      </c>
      <c r="D262" s="36">
        <v>103.21666666666665</v>
      </c>
      <c r="E262" s="36">
        <v>101.93333333333331</v>
      </c>
      <c r="F262" s="36">
        <v>99.816666666666649</v>
      </c>
      <c r="G262" s="36">
        <v>98.533333333333303</v>
      </c>
      <c r="H262" s="36">
        <v>105.33333333333331</v>
      </c>
      <c r="I262" s="36">
        <v>106.61666666666665</v>
      </c>
      <c r="J262" s="36">
        <v>108.73333333333332</v>
      </c>
      <c r="K262" s="31">
        <v>104.5</v>
      </c>
      <c r="L262" s="31">
        <v>101.1</v>
      </c>
      <c r="M262" s="31">
        <v>31.809840000000001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488</v>
      </c>
      <c r="D263" s="36">
        <v>489.13333333333338</v>
      </c>
      <c r="E263" s="36">
        <v>481.66666666666674</v>
      </c>
      <c r="F263" s="36">
        <v>475.33333333333337</v>
      </c>
      <c r="G263" s="36">
        <v>467.86666666666673</v>
      </c>
      <c r="H263" s="36">
        <v>495.46666666666675</v>
      </c>
      <c r="I263" s="36">
        <v>502.93333333333334</v>
      </c>
      <c r="J263" s="36">
        <v>509.26666666666677</v>
      </c>
      <c r="K263" s="31">
        <v>496.6</v>
      </c>
      <c r="L263" s="31">
        <v>482.8</v>
      </c>
      <c r="M263" s="31">
        <v>21.07198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828.65</v>
      </c>
      <c r="D264" s="36">
        <v>827.94999999999993</v>
      </c>
      <c r="E264" s="36">
        <v>820.74999999999989</v>
      </c>
      <c r="F264" s="36">
        <v>812.84999999999991</v>
      </c>
      <c r="G264" s="36">
        <v>805.64999999999986</v>
      </c>
      <c r="H264" s="36">
        <v>835.84999999999991</v>
      </c>
      <c r="I264" s="36">
        <v>843.05</v>
      </c>
      <c r="J264" s="36">
        <v>850.94999999999993</v>
      </c>
      <c r="K264" s="31">
        <v>835.15</v>
      </c>
      <c r="L264" s="31">
        <v>820.05</v>
      </c>
      <c r="M264" s="31">
        <v>23.669339999999998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113.35</v>
      </c>
      <c r="D265" s="36">
        <v>113.18333333333334</v>
      </c>
      <c r="E265" s="36">
        <v>112.21666666666667</v>
      </c>
      <c r="F265" s="36">
        <v>111.08333333333333</v>
      </c>
      <c r="G265" s="36">
        <v>110.11666666666666</v>
      </c>
      <c r="H265" s="36">
        <v>114.31666666666668</v>
      </c>
      <c r="I265" s="36">
        <v>115.28333333333335</v>
      </c>
      <c r="J265" s="36">
        <v>116.41666666666669</v>
      </c>
      <c r="K265" s="31">
        <v>114.15</v>
      </c>
      <c r="L265" s="31">
        <v>112.05</v>
      </c>
      <c r="M265" s="31">
        <v>17.189620000000001</v>
      </c>
      <c r="N265" s="1"/>
      <c r="O265" s="1"/>
    </row>
    <row r="266" spans="1:15" ht="12.75" customHeight="1">
      <c r="A266" s="33">
        <v>256</v>
      </c>
      <c r="B266" s="53" t="s">
        <v>1024</v>
      </c>
      <c r="C266" s="31">
        <v>518.9</v>
      </c>
      <c r="D266" s="36">
        <v>518.2166666666667</v>
      </c>
      <c r="E266" s="36">
        <v>508.53333333333342</v>
      </c>
      <c r="F266" s="36">
        <v>498.16666666666674</v>
      </c>
      <c r="G266" s="36">
        <v>488.48333333333346</v>
      </c>
      <c r="H266" s="36">
        <v>528.58333333333337</v>
      </c>
      <c r="I266" s="36">
        <v>538.26666666666677</v>
      </c>
      <c r="J266" s="36">
        <v>548.63333333333333</v>
      </c>
      <c r="K266" s="31">
        <v>527.9</v>
      </c>
      <c r="L266" s="31">
        <v>507.85</v>
      </c>
      <c r="M266" s="31">
        <v>6.7654699999999997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642.35</v>
      </c>
      <c r="D267" s="36">
        <v>644.0333333333333</v>
      </c>
      <c r="E267" s="36">
        <v>634.06666666666661</v>
      </c>
      <c r="F267" s="36">
        <v>625.7833333333333</v>
      </c>
      <c r="G267" s="36">
        <v>615.81666666666661</v>
      </c>
      <c r="H267" s="36">
        <v>652.31666666666661</v>
      </c>
      <c r="I267" s="36">
        <v>662.2833333333333</v>
      </c>
      <c r="J267" s="36">
        <v>670.56666666666661</v>
      </c>
      <c r="K267" s="31">
        <v>654</v>
      </c>
      <c r="L267" s="31">
        <v>635.75</v>
      </c>
      <c r="M267" s="31">
        <v>20.527750000000001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783.7</v>
      </c>
      <c r="D268" s="36">
        <v>781.80000000000007</v>
      </c>
      <c r="E268" s="36">
        <v>776.10000000000014</v>
      </c>
      <c r="F268" s="36">
        <v>768.50000000000011</v>
      </c>
      <c r="G268" s="36">
        <v>762.80000000000018</v>
      </c>
      <c r="H268" s="36">
        <v>789.40000000000009</v>
      </c>
      <c r="I268" s="36">
        <v>795.10000000000014</v>
      </c>
      <c r="J268" s="36">
        <v>802.7</v>
      </c>
      <c r="K268" s="31">
        <v>787.5</v>
      </c>
      <c r="L268" s="31">
        <v>774.2</v>
      </c>
      <c r="M268" s="31">
        <v>35.265569999999997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491.4</v>
      </c>
      <c r="D269" s="36">
        <v>491.55</v>
      </c>
      <c r="E269" s="36">
        <v>485.1</v>
      </c>
      <c r="F269" s="36">
        <v>478.8</v>
      </c>
      <c r="G269" s="36">
        <v>472.35</v>
      </c>
      <c r="H269" s="36">
        <v>497.85</v>
      </c>
      <c r="I269" s="36">
        <v>504.29999999999995</v>
      </c>
      <c r="J269" s="36">
        <v>510.6</v>
      </c>
      <c r="K269" s="31">
        <v>498</v>
      </c>
      <c r="L269" s="31">
        <v>485.25</v>
      </c>
      <c r="M269" s="31">
        <v>21.749220000000001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471.4</v>
      </c>
      <c r="D270" s="36">
        <v>476.68333333333334</v>
      </c>
      <c r="E270" s="36">
        <v>463.86666666666667</v>
      </c>
      <c r="F270" s="36">
        <v>456.33333333333331</v>
      </c>
      <c r="G270" s="36">
        <v>443.51666666666665</v>
      </c>
      <c r="H270" s="36">
        <v>484.2166666666667</v>
      </c>
      <c r="I270" s="36">
        <v>497.03333333333342</v>
      </c>
      <c r="J270" s="36">
        <v>504.56666666666672</v>
      </c>
      <c r="K270" s="31">
        <v>489.5</v>
      </c>
      <c r="L270" s="31">
        <v>469.15</v>
      </c>
      <c r="M270" s="31">
        <v>3.27644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586.4</v>
      </c>
      <c r="D271" s="36">
        <v>586.4</v>
      </c>
      <c r="E271" s="36">
        <v>578</v>
      </c>
      <c r="F271" s="36">
        <v>569.6</v>
      </c>
      <c r="G271" s="36">
        <v>561.20000000000005</v>
      </c>
      <c r="H271" s="36">
        <v>594.79999999999995</v>
      </c>
      <c r="I271" s="36">
        <v>603.19999999999982</v>
      </c>
      <c r="J271" s="36">
        <v>611.59999999999991</v>
      </c>
      <c r="K271" s="31">
        <v>594.79999999999995</v>
      </c>
      <c r="L271" s="31">
        <v>578</v>
      </c>
      <c r="M271" s="31">
        <v>2.2994500000000002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902.55</v>
      </c>
      <c r="D272" s="36">
        <v>901.68333333333339</v>
      </c>
      <c r="E272" s="36">
        <v>894.41666666666674</v>
      </c>
      <c r="F272" s="36">
        <v>886.2833333333333</v>
      </c>
      <c r="G272" s="36">
        <v>879.01666666666665</v>
      </c>
      <c r="H272" s="36">
        <v>909.81666666666683</v>
      </c>
      <c r="I272" s="36">
        <v>917.08333333333348</v>
      </c>
      <c r="J272" s="36">
        <v>925.21666666666692</v>
      </c>
      <c r="K272" s="31">
        <v>908.95</v>
      </c>
      <c r="L272" s="31">
        <v>893.55</v>
      </c>
      <c r="M272" s="31">
        <v>3.1874799999999999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471</v>
      </c>
      <c r="D273" s="36">
        <v>470.60000000000008</v>
      </c>
      <c r="E273" s="36">
        <v>467.00000000000017</v>
      </c>
      <c r="F273" s="36">
        <v>463.00000000000011</v>
      </c>
      <c r="G273" s="36">
        <v>459.4000000000002</v>
      </c>
      <c r="H273" s="36">
        <v>474.60000000000014</v>
      </c>
      <c r="I273" s="36">
        <v>478.20000000000005</v>
      </c>
      <c r="J273" s="36">
        <v>482.2000000000001</v>
      </c>
      <c r="K273" s="31">
        <v>474.2</v>
      </c>
      <c r="L273" s="31">
        <v>466.6</v>
      </c>
      <c r="M273" s="31">
        <v>5.2292800000000002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719.5</v>
      </c>
      <c r="D274" s="36">
        <v>720</v>
      </c>
      <c r="E274" s="36">
        <v>709.5</v>
      </c>
      <c r="F274" s="36">
        <v>699.5</v>
      </c>
      <c r="G274" s="36">
        <v>689</v>
      </c>
      <c r="H274" s="36">
        <v>730</v>
      </c>
      <c r="I274" s="36">
        <v>740.5</v>
      </c>
      <c r="J274" s="36">
        <v>750.5</v>
      </c>
      <c r="K274" s="31">
        <v>730.5</v>
      </c>
      <c r="L274" s="31">
        <v>710</v>
      </c>
      <c r="M274" s="31">
        <v>2.0424899999999999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3116.2</v>
      </c>
      <c r="D275" s="36">
        <v>3146.3166666666671</v>
      </c>
      <c r="E275" s="36">
        <v>3069.8833333333341</v>
      </c>
      <c r="F275" s="36">
        <v>3023.5666666666671</v>
      </c>
      <c r="G275" s="36">
        <v>2947.1333333333341</v>
      </c>
      <c r="H275" s="36">
        <v>3192.6333333333341</v>
      </c>
      <c r="I275" s="36">
        <v>3269.0666666666675</v>
      </c>
      <c r="J275" s="36">
        <v>3315.3833333333341</v>
      </c>
      <c r="K275" s="31">
        <v>3222.75</v>
      </c>
      <c r="L275" s="31">
        <v>3100</v>
      </c>
      <c r="M275" s="31">
        <v>2.1007099999999999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263.45</v>
      </c>
      <c r="D276" s="36">
        <v>264.34999999999997</v>
      </c>
      <c r="E276" s="36">
        <v>259.29999999999995</v>
      </c>
      <c r="F276" s="36">
        <v>255.14999999999998</v>
      </c>
      <c r="G276" s="36">
        <v>250.09999999999997</v>
      </c>
      <c r="H276" s="36">
        <v>268.49999999999994</v>
      </c>
      <c r="I276" s="36">
        <v>273.55</v>
      </c>
      <c r="J276" s="36">
        <v>277.69999999999993</v>
      </c>
      <c r="K276" s="31">
        <v>269.39999999999998</v>
      </c>
      <c r="L276" s="31">
        <v>260.2</v>
      </c>
      <c r="M276" s="31">
        <v>6.6629500000000004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1590.65</v>
      </c>
      <c r="D277" s="36">
        <v>1575.5833333333333</v>
      </c>
      <c r="E277" s="36">
        <v>1555.7166666666665</v>
      </c>
      <c r="F277" s="36">
        <v>1520.7833333333333</v>
      </c>
      <c r="G277" s="36">
        <v>1500.9166666666665</v>
      </c>
      <c r="H277" s="36">
        <v>1610.5166666666664</v>
      </c>
      <c r="I277" s="36">
        <v>1630.3833333333332</v>
      </c>
      <c r="J277" s="36">
        <v>1665.3166666666664</v>
      </c>
      <c r="K277" s="31">
        <v>1595.45</v>
      </c>
      <c r="L277" s="31">
        <v>1540.65</v>
      </c>
      <c r="M277" s="31">
        <v>12.569990000000001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346.85</v>
      </c>
      <c r="D278" s="36">
        <v>346.98333333333335</v>
      </c>
      <c r="E278" s="36">
        <v>342.9666666666667</v>
      </c>
      <c r="F278" s="36">
        <v>339.08333333333337</v>
      </c>
      <c r="G278" s="36">
        <v>335.06666666666672</v>
      </c>
      <c r="H278" s="36">
        <v>350.86666666666667</v>
      </c>
      <c r="I278" s="36">
        <v>354.88333333333333</v>
      </c>
      <c r="J278" s="36">
        <v>358.76666666666665</v>
      </c>
      <c r="K278" s="31">
        <v>351</v>
      </c>
      <c r="L278" s="31">
        <v>343.1</v>
      </c>
      <c r="M278" s="31">
        <v>1.6853</v>
      </c>
      <c r="N278" s="1"/>
      <c r="O278" s="1"/>
    </row>
    <row r="279" spans="1:15" ht="12.75" customHeight="1">
      <c r="A279" s="33">
        <v>269</v>
      </c>
      <c r="B279" s="53" t="s">
        <v>838</v>
      </c>
      <c r="C279" s="31">
        <v>3919.35</v>
      </c>
      <c r="D279" s="36">
        <v>3916.2666666666664</v>
      </c>
      <c r="E279" s="36">
        <v>3837.083333333333</v>
      </c>
      <c r="F279" s="36">
        <v>3754.8166666666666</v>
      </c>
      <c r="G279" s="36">
        <v>3675.6333333333332</v>
      </c>
      <c r="H279" s="36">
        <v>3998.5333333333328</v>
      </c>
      <c r="I279" s="36">
        <v>4077.7166666666662</v>
      </c>
      <c r="J279" s="36">
        <v>4159.9833333333327</v>
      </c>
      <c r="K279" s="31">
        <v>3995.45</v>
      </c>
      <c r="L279" s="31">
        <v>3834</v>
      </c>
      <c r="M279" s="31">
        <v>0.43641000000000002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1245.25</v>
      </c>
      <c r="D280" s="36">
        <v>1244.2333333333333</v>
      </c>
      <c r="E280" s="36">
        <v>1232.0166666666667</v>
      </c>
      <c r="F280" s="36">
        <v>1218.7833333333333</v>
      </c>
      <c r="G280" s="36">
        <v>1206.5666666666666</v>
      </c>
      <c r="H280" s="36">
        <v>1257.4666666666667</v>
      </c>
      <c r="I280" s="36">
        <v>1269.6833333333334</v>
      </c>
      <c r="J280" s="36">
        <v>1282.9166666666667</v>
      </c>
      <c r="K280" s="31">
        <v>1256.45</v>
      </c>
      <c r="L280" s="31">
        <v>1231</v>
      </c>
      <c r="M280" s="31">
        <v>0.95718000000000003</v>
      </c>
      <c r="N280" s="1"/>
      <c r="O280" s="1"/>
    </row>
    <row r="281" spans="1:15" ht="12.75" customHeight="1">
      <c r="A281" s="33">
        <v>271</v>
      </c>
      <c r="B281" s="53" t="s">
        <v>825</v>
      </c>
      <c r="C281" s="31">
        <v>938.95</v>
      </c>
      <c r="D281" s="36">
        <v>930.16666666666663</v>
      </c>
      <c r="E281" s="36">
        <v>901.33333333333326</v>
      </c>
      <c r="F281" s="36">
        <v>863.71666666666658</v>
      </c>
      <c r="G281" s="36">
        <v>834.88333333333321</v>
      </c>
      <c r="H281" s="36">
        <v>967.7833333333333</v>
      </c>
      <c r="I281" s="36">
        <v>996.61666666666656</v>
      </c>
      <c r="J281" s="36">
        <v>1034.2333333333333</v>
      </c>
      <c r="K281" s="31">
        <v>959</v>
      </c>
      <c r="L281" s="31">
        <v>892.55</v>
      </c>
      <c r="M281" s="31">
        <v>3.87033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383.85</v>
      </c>
      <c r="D282" s="36">
        <v>381.51666666666665</v>
      </c>
      <c r="E282" s="36">
        <v>377.33333333333331</v>
      </c>
      <c r="F282" s="36">
        <v>370.81666666666666</v>
      </c>
      <c r="G282" s="36">
        <v>366.63333333333333</v>
      </c>
      <c r="H282" s="36">
        <v>388.0333333333333</v>
      </c>
      <c r="I282" s="36">
        <v>392.2166666666667</v>
      </c>
      <c r="J282" s="36">
        <v>398.73333333333329</v>
      </c>
      <c r="K282" s="31">
        <v>385.7</v>
      </c>
      <c r="L282" s="31">
        <v>375</v>
      </c>
      <c r="M282" s="31">
        <v>16.970459999999999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307.89999999999998</v>
      </c>
      <c r="D283" s="36">
        <v>307.5333333333333</v>
      </c>
      <c r="E283" s="36">
        <v>305.06666666666661</v>
      </c>
      <c r="F283" s="36">
        <v>302.23333333333329</v>
      </c>
      <c r="G283" s="36">
        <v>299.76666666666659</v>
      </c>
      <c r="H283" s="36">
        <v>310.36666666666662</v>
      </c>
      <c r="I283" s="36">
        <v>312.83333333333331</v>
      </c>
      <c r="J283" s="36">
        <v>315.66666666666663</v>
      </c>
      <c r="K283" s="31">
        <v>310</v>
      </c>
      <c r="L283" s="31">
        <v>304.7</v>
      </c>
      <c r="M283" s="31">
        <v>2.0655000000000001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181.85</v>
      </c>
      <c r="D284" s="36">
        <v>182.13333333333333</v>
      </c>
      <c r="E284" s="36">
        <v>180.81666666666666</v>
      </c>
      <c r="F284" s="36">
        <v>179.78333333333333</v>
      </c>
      <c r="G284" s="36">
        <v>178.46666666666667</v>
      </c>
      <c r="H284" s="36">
        <v>183.16666666666666</v>
      </c>
      <c r="I284" s="36">
        <v>184.48333333333332</v>
      </c>
      <c r="J284" s="36">
        <v>185.51666666666665</v>
      </c>
      <c r="K284" s="31">
        <v>183.45</v>
      </c>
      <c r="L284" s="31">
        <v>181.1</v>
      </c>
      <c r="M284" s="31">
        <v>9.5048899999999996</v>
      </c>
      <c r="N284" s="1"/>
      <c r="O284" s="1"/>
    </row>
    <row r="285" spans="1:15" ht="12.75" customHeight="1">
      <c r="A285" s="33">
        <v>275</v>
      </c>
      <c r="B285" s="53" t="s">
        <v>1025</v>
      </c>
      <c r="C285" s="31">
        <v>2865.35</v>
      </c>
      <c r="D285" s="36">
        <v>2848.9833333333336</v>
      </c>
      <c r="E285" s="36">
        <v>2807.9666666666672</v>
      </c>
      <c r="F285" s="36">
        <v>2750.5833333333335</v>
      </c>
      <c r="G285" s="36">
        <v>2709.5666666666671</v>
      </c>
      <c r="H285" s="36">
        <v>2906.3666666666672</v>
      </c>
      <c r="I285" s="36">
        <v>2947.3833333333337</v>
      </c>
      <c r="J285" s="36">
        <v>3004.7666666666673</v>
      </c>
      <c r="K285" s="31">
        <v>2890</v>
      </c>
      <c r="L285" s="31">
        <v>2791.6</v>
      </c>
      <c r="M285" s="31">
        <v>1.32917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663.55</v>
      </c>
      <c r="D286" s="36">
        <v>662.41666666666663</v>
      </c>
      <c r="E286" s="36">
        <v>653.38333333333321</v>
      </c>
      <c r="F286" s="36">
        <v>643.21666666666658</v>
      </c>
      <c r="G286" s="36">
        <v>634.18333333333317</v>
      </c>
      <c r="H286" s="36">
        <v>672.58333333333326</v>
      </c>
      <c r="I286" s="36">
        <v>681.61666666666679</v>
      </c>
      <c r="J286" s="36">
        <v>691.7833333333333</v>
      </c>
      <c r="K286" s="31">
        <v>671.45</v>
      </c>
      <c r="L286" s="31">
        <v>652.25</v>
      </c>
      <c r="M286" s="31">
        <v>1.7846500000000001</v>
      </c>
      <c r="N286" s="1"/>
      <c r="O286" s="1"/>
    </row>
    <row r="287" spans="1:15" ht="12.75" customHeight="1">
      <c r="A287" s="33">
        <v>277</v>
      </c>
      <c r="B287" s="53" t="s">
        <v>837</v>
      </c>
      <c r="C287" s="31">
        <v>656.35</v>
      </c>
      <c r="D287" s="36">
        <v>654.54999999999995</v>
      </c>
      <c r="E287" s="36">
        <v>648.34999999999991</v>
      </c>
      <c r="F287" s="36">
        <v>640.34999999999991</v>
      </c>
      <c r="G287" s="36">
        <v>634.14999999999986</v>
      </c>
      <c r="H287" s="36">
        <v>662.55</v>
      </c>
      <c r="I287" s="36">
        <v>668.75</v>
      </c>
      <c r="J287" s="36">
        <v>676.75</v>
      </c>
      <c r="K287" s="31">
        <v>660.75</v>
      </c>
      <c r="L287" s="31">
        <v>646.54999999999995</v>
      </c>
      <c r="M287" s="31">
        <v>4.9975500000000004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1724.75</v>
      </c>
      <c r="D288" s="36">
        <v>1727.9833333333333</v>
      </c>
      <c r="E288" s="36">
        <v>1710.9666666666667</v>
      </c>
      <c r="F288" s="36">
        <v>1697.1833333333334</v>
      </c>
      <c r="G288" s="36">
        <v>1680.1666666666667</v>
      </c>
      <c r="H288" s="36">
        <v>1741.7666666666667</v>
      </c>
      <c r="I288" s="36">
        <v>1758.7833333333335</v>
      </c>
      <c r="J288" s="36">
        <v>1772.5666666666666</v>
      </c>
      <c r="K288" s="31">
        <v>1745</v>
      </c>
      <c r="L288" s="31">
        <v>1714.2</v>
      </c>
      <c r="M288" s="31">
        <v>62.007599999999996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2213.35</v>
      </c>
      <c r="D289" s="36">
        <v>2214.4333333333334</v>
      </c>
      <c r="E289" s="36">
        <v>2198.8666666666668</v>
      </c>
      <c r="F289" s="36">
        <v>2184.3833333333332</v>
      </c>
      <c r="G289" s="36">
        <v>2168.8166666666666</v>
      </c>
      <c r="H289" s="36">
        <v>2228.916666666667</v>
      </c>
      <c r="I289" s="36">
        <v>2244.4833333333336</v>
      </c>
      <c r="J289" s="36">
        <v>2258.9666666666672</v>
      </c>
      <c r="K289" s="31">
        <v>2230</v>
      </c>
      <c r="L289" s="31">
        <v>2199.9499999999998</v>
      </c>
      <c r="M289" s="31">
        <v>0.23241999999999999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171.6</v>
      </c>
      <c r="D290" s="36">
        <v>170.91666666666666</v>
      </c>
      <c r="E290" s="36">
        <v>169.43333333333331</v>
      </c>
      <c r="F290" s="36">
        <v>167.26666666666665</v>
      </c>
      <c r="G290" s="36">
        <v>165.7833333333333</v>
      </c>
      <c r="H290" s="36">
        <v>173.08333333333331</v>
      </c>
      <c r="I290" s="36">
        <v>174.56666666666666</v>
      </c>
      <c r="J290" s="36">
        <v>176.73333333333332</v>
      </c>
      <c r="K290" s="31">
        <v>172.4</v>
      </c>
      <c r="L290" s="31">
        <v>168.75</v>
      </c>
      <c r="M290" s="31">
        <v>25.372520000000002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5351.05</v>
      </c>
      <c r="D291" s="36">
        <v>5321.0833333333339</v>
      </c>
      <c r="E291" s="36">
        <v>5265.0666666666675</v>
      </c>
      <c r="F291" s="36">
        <v>5179.0833333333339</v>
      </c>
      <c r="G291" s="36">
        <v>5123.0666666666675</v>
      </c>
      <c r="H291" s="36">
        <v>5407.0666666666675</v>
      </c>
      <c r="I291" s="36">
        <v>5463.0833333333339</v>
      </c>
      <c r="J291" s="36">
        <v>5549.0666666666675</v>
      </c>
      <c r="K291" s="31">
        <v>5377.1</v>
      </c>
      <c r="L291" s="31">
        <v>5235.1000000000004</v>
      </c>
      <c r="M291" s="31">
        <v>0.81174999999999997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642.25</v>
      </c>
      <c r="D292" s="36">
        <v>640.6</v>
      </c>
      <c r="E292" s="36">
        <v>637.20000000000005</v>
      </c>
      <c r="F292" s="36">
        <v>632.15</v>
      </c>
      <c r="G292" s="36">
        <v>628.75</v>
      </c>
      <c r="H292" s="36">
        <v>645.65000000000009</v>
      </c>
      <c r="I292" s="36">
        <v>649.04999999999995</v>
      </c>
      <c r="J292" s="36">
        <v>654.10000000000014</v>
      </c>
      <c r="K292" s="31">
        <v>644</v>
      </c>
      <c r="L292" s="31">
        <v>635.54999999999995</v>
      </c>
      <c r="M292" s="31">
        <v>8.6833399999999994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5486.75</v>
      </c>
      <c r="D293" s="36">
        <v>5466.3666666666659</v>
      </c>
      <c r="E293" s="36">
        <v>5426.4333333333316</v>
      </c>
      <c r="F293" s="36">
        <v>5366.1166666666659</v>
      </c>
      <c r="G293" s="36">
        <v>5326.1833333333316</v>
      </c>
      <c r="H293" s="36">
        <v>5526.6833333333316</v>
      </c>
      <c r="I293" s="36">
        <v>5566.6166666666659</v>
      </c>
      <c r="J293" s="36">
        <v>5626.9333333333316</v>
      </c>
      <c r="K293" s="31">
        <v>5506.3</v>
      </c>
      <c r="L293" s="31">
        <v>5406.05</v>
      </c>
      <c r="M293" s="31">
        <v>5.3665900000000004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14738.85</v>
      </c>
      <c r="D294" s="36">
        <v>14707.85</v>
      </c>
      <c r="E294" s="36">
        <v>14519.800000000001</v>
      </c>
      <c r="F294" s="36">
        <v>14300.75</v>
      </c>
      <c r="G294" s="36">
        <v>14112.7</v>
      </c>
      <c r="H294" s="36">
        <v>14926.900000000001</v>
      </c>
      <c r="I294" s="36">
        <v>15114.95</v>
      </c>
      <c r="J294" s="36">
        <v>15334.000000000002</v>
      </c>
      <c r="K294" s="31">
        <v>14895.9</v>
      </c>
      <c r="L294" s="31">
        <v>14488.8</v>
      </c>
      <c r="M294" s="31">
        <v>1.9259999999999999E-2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3363.75</v>
      </c>
      <c r="D295" s="36">
        <v>3336.5666666666671</v>
      </c>
      <c r="E295" s="36">
        <v>3304.1333333333341</v>
      </c>
      <c r="F295" s="36">
        <v>3244.5166666666669</v>
      </c>
      <c r="G295" s="36">
        <v>3212.0833333333339</v>
      </c>
      <c r="H295" s="36">
        <v>3396.1833333333343</v>
      </c>
      <c r="I295" s="36">
        <v>3428.6166666666677</v>
      </c>
      <c r="J295" s="36">
        <v>3488.2333333333345</v>
      </c>
      <c r="K295" s="31">
        <v>3369</v>
      </c>
      <c r="L295" s="31">
        <v>3276.95</v>
      </c>
      <c r="M295" s="31">
        <v>25.21388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508.9</v>
      </c>
      <c r="D296" s="36">
        <v>506.0333333333333</v>
      </c>
      <c r="E296" s="36">
        <v>499.16666666666663</v>
      </c>
      <c r="F296" s="36">
        <v>489.43333333333334</v>
      </c>
      <c r="G296" s="36">
        <v>482.56666666666666</v>
      </c>
      <c r="H296" s="36">
        <v>515.76666666666665</v>
      </c>
      <c r="I296" s="36">
        <v>522.63333333333321</v>
      </c>
      <c r="J296" s="36">
        <v>532.36666666666656</v>
      </c>
      <c r="K296" s="31">
        <v>512.9</v>
      </c>
      <c r="L296" s="31">
        <v>496.3</v>
      </c>
      <c r="M296" s="31">
        <v>4.2279999999999998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400</v>
      </c>
      <c r="D297" s="36">
        <v>397.81666666666666</v>
      </c>
      <c r="E297" s="36">
        <v>394.7833333333333</v>
      </c>
      <c r="F297" s="36">
        <v>389.56666666666666</v>
      </c>
      <c r="G297" s="36">
        <v>386.5333333333333</v>
      </c>
      <c r="H297" s="36">
        <v>403.0333333333333</v>
      </c>
      <c r="I297" s="36">
        <v>406.06666666666672</v>
      </c>
      <c r="J297" s="36">
        <v>411.2833333333333</v>
      </c>
      <c r="K297" s="31">
        <v>400.85</v>
      </c>
      <c r="L297" s="31">
        <v>392.6</v>
      </c>
      <c r="M297" s="31">
        <v>7.1853300000000004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269.64999999999998</v>
      </c>
      <c r="D298" s="36">
        <v>269.3</v>
      </c>
      <c r="E298" s="36">
        <v>266.35000000000002</v>
      </c>
      <c r="F298" s="36">
        <v>263.05</v>
      </c>
      <c r="G298" s="36">
        <v>260.10000000000002</v>
      </c>
      <c r="H298" s="36">
        <v>272.60000000000002</v>
      </c>
      <c r="I298" s="36">
        <v>275.54999999999995</v>
      </c>
      <c r="J298" s="36">
        <v>278.85000000000002</v>
      </c>
      <c r="K298" s="31">
        <v>272.25</v>
      </c>
      <c r="L298" s="31">
        <v>266</v>
      </c>
      <c r="M298" s="31">
        <v>6.5909500000000003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138.15</v>
      </c>
      <c r="D299" s="36">
        <v>137.86666666666667</v>
      </c>
      <c r="E299" s="36">
        <v>135.53333333333336</v>
      </c>
      <c r="F299" s="36">
        <v>132.91666666666669</v>
      </c>
      <c r="G299" s="36">
        <v>130.58333333333337</v>
      </c>
      <c r="H299" s="36">
        <v>140.48333333333335</v>
      </c>
      <c r="I299" s="36">
        <v>142.81666666666666</v>
      </c>
      <c r="J299" s="36">
        <v>145.43333333333334</v>
      </c>
      <c r="K299" s="31">
        <v>140.19999999999999</v>
      </c>
      <c r="L299" s="31">
        <v>135.25</v>
      </c>
      <c r="M299" s="31">
        <v>27.51831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1064.4000000000001</v>
      </c>
      <c r="D300" s="36">
        <v>1055.4833333333333</v>
      </c>
      <c r="E300" s="36">
        <v>1040.9666666666667</v>
      </c>
      <c r="F300" s="36">
        <v>1017.5333333333333</v>
      </c>
      <c r="G300" s="36">
        <v>1003.0166666666667</v>
      </c>
      <c r="H300" s="36">
        <v>1078.9166666666667</v>
      </c>
      <c r="I300" s="36">
        <v>1093.4333333333336</v>
      </c>
      <c r="J300" s="36">
        <v>1116.8666666666668</v>
      </c>
      <c r="K300" s="31">
        <v>1070</v>
      </c>
      <c r="L300" s="31">
        <v>1032.05</v>
      </c>
      <c r="M300" s="31">
        <v>51.322569999999999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5570.4</v>
      </c>
      <c r="D301" s="36">
        <v>5575.8</v>
      </c>
      <c r="E301" s="36">
        <v>5504.6</v>
      </c>
      <c r="F301" s="36">
        <v>5438.8</v>
      </c>
      <c r="G301" s="36">
        <v>5367.6</v>
      </c>
      <c r="H301" s="36">
        <v>5641.6</v>
      </c>
      <c r="I301" s="36">
        <v>5712.7999999999993</v>
      </c>
      <c r="J301" s="36">
        <v>5778.6</v>
      </c>
      <c r="K301" s="31">
        <v>5647</v>
      </c>
      <c r="L301" s="31">
        <v>5510</v>
      </c>
      <c r="M301" s="31">
        <v>0.17437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1593.75</v>
      </c>
      <c r="D302" s="36">
        <v>1592.6000000000001</v>
      </c>
      <c r="E302" s="36">
        <v>1577.2000000000003</v>
      </c>
      <c r="F302" s="36">
        <v>1560.65</v>
      </c>
      <c r="G302" s="36">
        <v>1545.2500000000002</v>
      </c>
      <c r="H302" s="36">
        <v>1609.1500000000003</v>
      </c>
      <c r="I302" s="36">
        <v>1624.5500000000004</v>
      </c>
      <c r="J302" s="36">
        <v>1641.1000000000004</v>
      </c>
      <c r="K302" s="31">
        <v>1608</v>
      </c>
      <c r="L302" s="31">
        <v>1576.05</v>
      </c>
      <c r="M302" s="31">
        <v>10.447850000000001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1208.95</v>
      </c>
      <c r="D303" s="36">
        <v>1205.3</v>
      </c>
      <c r="E303" s="36">
        <v>1197.6499999999999</v>
      </c>
      <c r="F303" s="36">
        <v>1186.3499999999999</v>
      </c>
      <c r="G303" s="36">
        <v>1178.6999999999998</v>
      </c>
      <c r="H303" s="36">
        <v>1216.5999999999999</v>
      </c>
      <c r="I303" s="36">
        <v>1224.25</v>
      </c>
      <c r="J303" s="36">
        <v>1235.55</v>
      </c>
      <c r="K303" s="31">
        <v>1212.95</v>
      </c>
      <c r="L303" s="31">
        <v>1194</v>
      </c>
      <c r="M303" s="31">
        <v>0.18597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83.7</v>
      </c>
      <c r="D304" s="36">
        <v>83.966666666666669</v>
      </c>
      <c r="E304" s="36">
        <v>80.833333333333343</v>
      </c>
      <c r="F304" s="36">
        <v>77.966666666666669</v>
      </c>
      <c r="G304" s="36">
        <v>74.833333333333343</v>
      </c>
      <c r="H304" s="36">
        <v>86.833333333333343</v>
      </c>
      <c r="I304" s="36">
        <v>89.966666666666669</v>
      </c>
      <c r="J304" s="36">
        <v>92.833333333333343</v>
      </c>
      <c r="K304" s="31">
        <v>87.1</v>
      </c>
      <c r="L304" s="31">
        <v>81.099999999999994</v>
      </c>
      <c r="M304" s="31">
        <v>33.297960000000003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150164.5</v>
      </c>
      <c r="D305" s="36">
        <v>149935.85</v>
      </c>
      <c r="E305" s="36">
        <v>149131.70000000001</v>
      </c>
      <c r="F305" s="36">
        <v>148098.9</v>
      </c>
      <c r="G305" s="36">
        <v>147294.75</v>
      </c>
      <c r="H305" s="36">
        <v>150968.65000000002</v>
      </c>
      <c r="I305" s="36">
        <v>151772.79999999999</v>
      </c>
      <c r="J305" s="36">
        <v>152805.60000000003</v>
      </c>
      <c r="K305" s="31">
        <v>150740</v>
      </c>
      <c r="L305" s="31">
        <v>148903.04999999999</v>
      </c>
      <c r="M305" s="31">
        <v>7.3340000000000002E-2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2016.55</v>
      </c>
      <c r="D306" s="36">
        <v>2016.7333333333336</v>
      </c>
      <c r="E306" s="36">
        <v>1968.4666666666672</v>
      </c>
      <c r="F306" s="36">
        <v>1920.3833333333337</v>
      </c>
      <c r="G306" s="36">
        <v>1872.1166666666672</v>
      </c>
      <c r="H306" s="36">
        <v>2064.8166666666671</v>
      </c>
      <c r="I306" s="36">
        <v>2113.0833333333335</v>
      </c>
      <c r="J306" s="36">
        <v>2161.166666666667</v>
      </c>
      <c r="K306" s="31">
        <v>2065</v>
      </c>
      <c r="L306" s="31">
        <v>1968.65</v>
      </c>
      <c r="M306" s="31">
        <v>16.903400000000001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1135.45</v>
      </c>
      <c r="D307" s="36">
        <v>1134.7</v>
      </c>
      <c r="E307" s="36">
        <v>1123.7</v>
      </c>
      <c r="F307" s="36">
        <v>1111.95</v>
      </c>
      <c r="G307" s="36">
        <v>1100.95</v>
      </c>
      <c r="H307" s="36">
        <v>1146.45</v>
      </c>
      <c r="I307" s="36">
        <v>1157.45</v>
      </c>
      <c r="J307" s="36">
        <v>1169.2</v>
      </c>
      <c r="K307" s="31">
        <v>1145.7</v>
      </c>
      <c r="L307" s="31">
        <v>1122.95</v>
      </c>
      <c r="M307" s="31">
        <v>7.6212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1533.4</v>
      </c>
      <c r="D308" s="36">
        <v>1521.0833333333333</v>
      </c>
      <c r="E308" s="36">
        <v>1507.3166666666666</v>
      </c>
      <c r="F308" s="36">
        <v>1481.2333333333333</v>
      </c>
      <c r="G308" s="36">
        <v>1467.4666666666667</v>
      </c>
      <c r="H308" s="36">
        <v>1547.1666666666665</v>
      </c>
      <c r="I308" s="36">
        <v>1560.9333333333334</v>
      </c>
      <c r="J308" s="36">
        <v>1587.0166666666664</v>
      </c>
      <c r="K308" s="31">
        <v>1534.85</v>
      </c>
      <c r="L308" s="31">
        <v>1495</v>
      </c>
      <c r="M308" s="31">
        <v>2.3428399999999998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290.64999999999998</v>
      </c>
      <c r="D309" s="36">
        <v>288.95</v>
      </c>
      <c r="E309" s="36">
        <v>286.2</v>
      </c>
      <c r="F309" s="36">
        <v>281.75</v>
      </c>
      <c r="G309" s="36">
        <v>279</v>
      </c>
      <c r="H309" s="36">
        <v>293.39999999999998</v>
      </c>
      <c r="I309" s="36">
        <v>296.14999999999998</v>
      </c>
      <c r="J309" s="36">
        <v>300.59999999999997</v>
      </c>
      <c r="K309" s="31">
        <v>291.7</v>
      </c>
      <c r="L309" s="31">
        <v>284.5</v>
      </c>
      <c r="M309" s="31">
        <v>11.65654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1910.35</v>
      </c>
      <c r="D310" s="36">
        <v>1893.45</v>
      </c>
      <c r="E310" s="36">
        <v>1869.9</v>
      </c>
      <c r="F310" s="36">
        <v>1829.45</v>
      </c>
      <c r="G310" s="36">
        <v>1805.9</v>
      </c>
      <c r="H310" s="36">
        <v>1933.9</v>
      </c>
      <c r="I310" s="36">
        <v>1957.4499999999998</v>
      </c>
      <c r="J310" s="36">
        <v>1997.9</v>
      </c>
      <c r="K310" s="31">
        <v>1917</v>
      </c>
      <c r="L310" s="31">
        <v>1853</v>
      </c>
      <c r="M310" s="31">
        <v>33.601230000000001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413.85</v>
      </c>
      <c r="D311" s="36">
        <v>414.63333333333338</v>
      </c>
      <c r="E311" s="36">
        <v>407.06666666666678</v>
      </c>
      <c r="F311" s="36">
        <v>400.28333333333342</v>
      </c>
      <c r="G311" s="36">
        <v>392.71666666666681</v>
      </c>
      <c r="H311" s="36">
        <v>421.41666666666674</v>
      </c>
      <c r="I311" s="36">
        <v>428.98333333333335</v>
      </c>
      <c r="J311" s="36">
        <v>435.76666666666671</v>
      </c>
      <c r="K311" s="31">
        <v>422.2</v>
      </c>
      <c r="L311" s="31">
        <v>407.85</v>
      </c>
      <c r="M311" s="31">
        <v>1.1954199999999999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603.9</v>
      </c>
      <c r="D312" s="36">
        <v>604.30000000000007</v>
      </c>
      <c r="E312" s="36">
        <v>593.60000000000014</v>
      </c>
      <c r="F312" s="36">
        <v>583.30000000000007</v>
      </c>
      <c r="G312" s="36">
        <v>572.60000000000014</v>
      </c>
      <c r="H312" s="36">
        <v>614.60000000000014</v>
      </c>
      <c r="I312" s="36">
        <v>625.30000000000018</v>
      </c>
      <c r="J312" s="36">
        <v>635.60000000000014</v>
      </c>
      <c r="K312" s="31">
        <v>615</v>
      </c>
      <c r="L312" s="31">
        <v>594</v>
      </c>
      <c r="M312" s="31">
        <v>7.2529599999999999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182</v>
      </c>
      <c r="D313" s="36">
        <v>181</v>
      </c>
      <c r="E313" s="36">
        <v>179.05</v>
      </c>
      <c r="F313" s="36">
        <v>176.10000000000002</v>
      </c>
      <c r="G313" s="36">
        <v>174.15000000000003</v>
      </c>
      <c r="H313" s="36">
        <v>183.95</v>
      </c>
      <c r="I313" s="36">
        <v>185.89999999999998</v>
      </c>
      <c r="J313" s="36">
        <v>188.84999999999997</v>
      </c>
      <c r="K313" s="31">
        <v>182.95</v>
      </c>
      <c r="L313" s="31">
        <v>178.05</v>
      </c>
      <c r="M313" s="31">
        <v>52.92295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253.05</v>
      </c>
      <c r="D314" s="36">
        <v>251.9</v>
      </c>
      <c r="E314" s="36">
        <v>243.90000000000003</v>
      </c>
      <c r="F314" s="36">
        <v>234.75000000000003</v>
      </c>
      <c r="G314" s="36">
        <v>226.75000000000006</v>
      </c>
      <c r="H314" s="36">
        <v>261.05</v>
      </c>
      <c r="I314" s="36">
        <v>269.04999999999995</v>
      </c>
      <c r="J314" s="36">
        <v>278.2</v>
      </c>
      <c r="K314" s="31">
        <v>259.89999999999998</v>
      </c>
      <c r="L314" s="31">
        <v>242.75</v>
      </c>
      <c r="M314" s="31">
        <v>104.44602</v>
      </c>
      <c r="N314" s="1"/>
      <c r="O314" s="1"/>
    </row>
    <row r="315" spans="1:15" ht="12.75" customHeight="1">
      <c r="A315" s="33">
        <v>305</v>
      </c>
      <c r="B315" s="53" t="s">
        <v>843</v>
      </c>
      <c r="C315" s="31">
        <v>2189.1999999999998</v>
      </c>
      <c r="D315" s="36">
        <v>2196</v>
      </c>
      <c r="E315" s="36">
        <v>2173.1999999999998</v>
      </c>
      <c r="F315" s="36">
        <v>2157.1999999999998</v>
      </c>
      <c r="G315" s="36">
        <v>2134.3999999999996</v>
      </c>
      <c r="H315" s="36">
        <v>2212</v>
      </c>
      <c r="I315" s="36">
        <v>2234.8000000000002</v>
      </c>
      <c r="J315" s="36">
        <v>2250.8000000000002</v>
      </c>
      <c r="K315" s="31">
        <v>2218.8000000000002</v>
      </c>
      <c r="L315" s="31">
        <v>2180</v>
      </c>
      <c r="M315" s="31">
        <v>2.6323599999999998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539</v>
      </c>
      <c r="D316" s="36">
        <v>540.65</v>
      </c>
      <c r="E316" s="36">
        <v>536.09999999999991</v>
      </c>
      <c r="F316" s="36">
        <v>533.19999999999993</v>
      </c>
      <c r="G316" s="36">
        <v>528.64999999999986</v>
      </c>
      <c r="H316" s="36">
        <v>543.54999999999995</v>
      </c>
      <c r="I316" s="36">
        <v>548.09999999999991</v>
      </c>
      <c r="J316" s="36">
        <v>551</v>
      </c>
      <c r="K316" s="31">
        <v>545.20000000000005</v>
      </c>
      <c r="L316" s="31">
        <v>537.75</v>
      </c>
      <c r="M316" s="31">
        <v>11.19584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11657.8</v>
      </c>
      <c r="D317" s="36">
        <v>11581.35</v>
      </c>
      <c r="E317" s="36">
        <v>11467.7</v>
      </c>
      <c r="F317" s="36">
        <v>11277.6</v>
      </c>
      <c r="G317" s="36">
        <v>11163.95</v>
      </c>
      <c r="H317" s="36">
        <v>11771.45</v>
      </c>
      <c r="I317" s="36">
        <v>11885.099999999999</v>
      </c>
      <c r="J317" s="36">
        <v>12075.2</v>
      </c>
      <c r="K317" s="31">
        <v>11695</v>
      </c>
      <c r="L317" s="31">
        <v>11391.25</v>
      </c>
      <c r="M317" s="31">
        <v>5.8440599999999998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2960.5</v>
      </c>
      <c r="D318" s="36">
        <v>2978.6166666666663</v>
      </c>
      <c r="E318" s="36">
        <v>2925.0833333333326</v>
      </c>
      <c r="F318" s="36">
        <v>2889.6666666666661</v>
      </c>
      <c r="G318" s="36">
        <v>2836.1333333333323</v>
      </c>
      <c r="H318" s="36">
        <v>3014.0333333333328</v>
      </c>
      <c r="I318" s="36">
        <v>3067.5666666666666</v>
      </c>
      <c r="J318" s="36">
        <v>3102.9833333333331</v>
      </c>
      <c r="K318" s="31">
        <v>3032.15</v>
      </c>
      <c r="L318" s="31">
        <v>2943.2</v>
      </c>
      <c r="M318" s="31">
        <v>0.37806000000000001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950.35</v>
      </c>
      <c r="D319" s="36">
        <v>949.91666666666663</v>
      </c>
      <c r="E319" s="36">
        <v>941.73333333333323</v>
      </c>
      <c r="F319" s="36">
        <v>933.11666666666656</v>
      </c>
      <c r="G319" s="36">
        <v>924.93333333333317</v>
      </c>
      <c r="H319" s="36">
        <v>958.5333333333333</v>
      </c>
      <c r="I319" s="36">
        <v>966.7166666666667</v>
      </c>
      <c r="J319" s="36">
        <v>975.33333333333337</v>
      </c>
      <c r="K319" s="31">
        <v>958.1</v>
      </c>
      <c r="L319" s="31">
        <v>941.3</v>
      </c>
      <c r="M319" s="31">
        <v>5.7216699999999996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857.9</v>
      </c>
      <c r="D320" s="36">
        <v>855.88333333333321</v>
      </c>
      <c r="E320" s="36">
        <v>844.56666666666638</v>
      </c>
      <c r="F320" s="36">
        <v>831.23333333333312</v>
      </c>
      <c r="G320" s="36">
        <v>819.91666666666629</v>
      </c>
      <c r="H320" s="36">
        <v>869.21666666666647</v>
      </c>
      <c r="I320" s="36">
        <v>880.5333333333333</v>
      </c>
      <c r="J320" s="36">
        <v>893.86666666666656</v>
      </c>
      <c r="K320" s="31">
        <v>867.2</v>
      </c>
      <c r="L320" s="31">
        <v>842.55</v>
      </c>
      <c r="M320" s="31">
        <v>11.745620000000001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2059.3000000000002</v>
      </c>
      <c r="D321" s="36">
        <v>2062.6666666666665</v>
      </c>
      <c r="E321" s="36">
        <v>2029.7333333333331</v>
      </c>
      <c r="F321" s="36">
        <v>2000.1666666666665</v>
      </c>
      <c r="G321" s="36">
        <v>1967.2333333333331</v>
      </c>
      <c r="H321" s="36">
        <v>2092.2333333333331</v>
      </c>
      <c r="I321" s="36">
        <v>2125.1666666666665</v>
      </c>
      <c r="J321" s="36">
        <v>2154.7333333333331</v>
      </c>
      <c r="K321" s="31">
        <v>2095.6</v>
      </c>
      <c r="L321" s="31">
        <v>2033.1</v>
      </c>
      <c r="M321" s="31">
        <v>6.3351499999999996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690.4</v>
      </c>
      <c r="D322" s="36">
        <v>692.75</v>
      </c>
      <c r="E322" s="36">
        <v>679.85</v>
      </c>
      <c r="F322" s="36">
        <v>669.30000000000007</v>
      </c>
      <c r="G322" s="36">
        <v>656.40000000000009</v>
      </c>
      <c r="H322" s="36">
        <v>703.3</v>
      </c>
      <c r="I322" s="36">
        <v>716.2</v>
      </c>
      <c r="J322" s="36">
        <v>726.74999999999989</v>
      </c>
      <c r="K322" s="31">
        <v>705.65</v>
      </c>
      <c r="L322" s="31">
        <v>682.2</v>
      </c>
      <c r="M322" s="31">
        <v>1.2261500000000001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1131.55</v>
      </c>
      <c r="D323" s="36">
        <v>1124.7333333333333</v>
      </c>
      <c r="E323" s="36">
        <v>1107.8666666666668</v>
      </c>
      <c r="F323" s="36">
        <v>1084.1833333333334</v>
      </c>
      <c r="G323" s="36">
        <v>1067.3166666666668</v>
      </c>
      <c r="H323" s="36">
        <v>1148.4166666666667</v>
      </c>
      <c r="I323" s="36">
        <v>1165.2833333333331</v>
      </c>
      <c r="J323" s="36">
        <v>1188.9666666666667</v>
      </c>
      <c r="K323" s="31">
        <v>1141.5999999999999</v>
      </c>
      <c r="L323" s="31">
        <v>1101.05</v>
      </c>
      <c r="M323" s="31">
        <v>1.1778500000000001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1748.95</v>
      </c>
      <c r="D324" s="36">
        <v>1743.2833333333335</v>
      </c>
      <c r="E324" s="36">
        <v>1718.4666666666672</v>
      </c>
      <c r="F324" s="36">
        <v>1687.9833333333336</v>
      </c>
      <c r="G324" s="36">
        <v>1663.1666666666672</v>
      </c>
      <c r="H324" s="36">
        <v>1773.7666666666671</v>
      </c>
      <c r="I324" s="36">
        <v>1798.5833333333333</v>
      </c>
      <c r="J324" s="36">
        <v>1829.0666666666671</v>
      </c>
      <c r="K324" s="31">
        <v>1768.1</v>
      </c>
      <c r="L324" s="31">
        <v>1712.8</v>
      </c>
      <c r="M324" s="31">
        <v>3.2037599999999999</v>
      </c>
      <c r="N324" s="1"/>
      <c r="O324" s="1"/>
    </row>
    <row r="325" spans="1:15" ht="12.75" customHeight="1">
      <c r="A325" s="33">
        <v>315</v>
      </c>
      <c r="B325" s="53" t="s">
        <v>842</v>
      </c>
      <c r="C325" s="31">
        <v>433.85</v>
      </c>
      <c r="D325" s="36">
        <v>431.75</v>
      </c>
      <c r="E325" s="36">
        <v>427.5</v>
      </c>
      <c r="F325" s="36">
        <v>421.15</v>
      </c>
      <c r="G325" s="36">
        <v>416.9</v>
      </c>
      <c r="H325" s="36">
        <v>438.1</v>
      </c>
      <c r="I325" s="36">
        <v>442.35</v>
      </c>
      <c r="J325" s="36">
        <v>448.70000000000005</v>
      </c>
      <c r="K325" s="31">
        <v>436</v>
      </c>
      <c r="L325" s="31">
        <v>425.4</v>
      </c>
      <c r="M325" s="31">
        <v>4.8444799999999999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71.2</v>
      </c>
      <c r="D326" s="36">
        <v>70.483333333333334</v>
      </c>
      <c r="E326" s="36">
        <v>69.566666666666663</v>
      </c>
      <c r="F326" s="36">
        <v>67.933333333333323</v>
      </c>
      <c r="G326" s="36">
        <v>67.016666666666652</v>
      </c>
      <c r="H326" s="36">
        <v>72.116666666666674</v>
      </c>
      <c r="I326" s="36">
        <v>73.033333333333331</v>
      </c>
      <c r="J326" s="36">
        <v>74.666666666666686</v>
      </c>
      <c r="K326" s="31">
        <v>71.400000000000006</v>
      </c>
      <c r="L326" s="31">
        <v>68.849999999999994</v>
      </c>
      <c r="M326" s="31">
        <v>54.204999999999998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1658.35</v>
      </c>
      <c r="D327" s="36">
        <v>1662.75</v>
      </c>
      <c r="E327" s="36">
        <v>1636</v>
      </c>
      <c r="F327" s="36">
        <v>1613.65</v>
      </c>
      <c r="G327" s="36">
        <v>1586.9</v>
      </c>
      <c r="H327" s="36">
        <v>1685.1</v>
      </c>
      <c r="I327" s="36">
        <v>1711.85</v>
      </c>
      <c r="J327" s="36">
        <v>1734.1999999999998</v>
      </c>
      <c r="K327" s="31">
        <v>1689.5</v>
      </c>
      <c r="L327" s="31">
        <v>1640.4</v>
      </c>
      <c r="M327" s="31">
        <v>1.1296900000000001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2698.45</v>
      </c>
      <c r="D328" s="36">
        <v>2692.5833333333335</v>
      </c>
      <c r="E328" s="36">
        <v>2661.2166666666672</v>
      </c>
      <c r="F328" s="36">
        <v>2623.9833333333336</v>
      </c>
      <c r="G328" s="36">
        <v>2592.6166666666672</v>
      </c>
      <c r="H328" s="36">
        <v>2729.8166666666671</v>
      </c>
      <c r="I328" s="36">
        <v>2761.1833333333329</v>
      </c>
      <c r="J328" s="36">
        <v>2798.416666666667</v>
      </c>
      <c r="K328" s="31">
        <v>2723.95</v>
      </c>
      <c r="L328" s="31">
        <v>2655.35</v>
      </c>
      <c r="M328" s="31">
        <v>7.6517299999999997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3668</v>
      </c>
      <c r="D329" s="36">
        <v>3653.85</v>
      </c>
      <c r="E329" s="36">
        <v>3620.7</v>
      </c>
      <c r="F329" s="36">
        <v>3573.4</v>
      </c>
      <c r="G329" s="36">
        <v>3540.25</v>
      </c>
      <c r="H329" s="36">
        <v>3701.1499999999996</v>
      </c>
      <c r="I329" s="36">
        <v>3734.3</v>
      </c>
      <c r="J329" s="36">
        <v>3781.5999999999995</v>
      </c>
      <c r="K329" s="31">
        <v>3687</v>
      </c>
      <c r="L329" s="31">
        <v>3606.55</v>
      </c>
      <c r="M329" s="31">
        <v>3.4394200000000001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1336.4</v>
      </c>
      <c r="D330" s="36">
        <v>1329.5</v>
      </c>
      <c r="E330" s="36">
        <v>1321.25</v>
      </c>
      <c r="F330" s="36">
        <v>1306.0999999999999</v>
      </c>
      <c r="G330" s="36">
        <v>1297.8499999999999</v>
      </c>
      <c r="H330" s="36">
        <v>1344.65</v>
      </c>
      <c r="I330" s="36">
        <v>1352.9</v>
      </c>
      <c r="J330" s="36">
        <v>1368.0500000000002</v>
      </c>
      <c r="K330" s="31">
        <v>1337.75</v>
      </c>
      <c r="L330" s="31">
        <v>1314.35</v>
      </c>
      <c r="M330" s="31">
        <v>1.6866300000000001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1008.9</v>
      </c>
      <c r="D331" s="36">
        <v>1014.15</v>
      </c>
      <c r="E331" s="36">
        <v>993.3</v>
      </c>
      <c r="F331" s="36">
        <v>977.69999999999993</v>
      </c>
      <c r="G331" s="36">
        <v>956.84999999999991</v>
      </c>
      <c r="H331" s="36">
        <v>1029.75</v>
      </c>
      <c r="I331" s="36">
        <v>1050.6000000000001</v>
      </c>
      <c r="J331" s="36">
        <v>1066.2</v>
      </c>
      <c r="K331" s="31">
        <v>1035</v>
      </c>
      <c r="L331" s="31">
        <v>998.55</v>
      </c>
      <c r="M331" s="31">
        <v>9.4222900000000003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146</v>
      </c>
      <c r="D332" s="36">
        <v>144.88333333333333</v>
      </c>
      <c r="E332" s="36">
        <v>143.61666666666665</v>
      </c>
      <c r="F332" s="36">
        <v>141.23333333333332</v>
      </c>
      <c r="G332" s="36">
        <v>139.96666666666664</v>
      </c>
      <c r="H332" s="36">
        <v>147.26666666666665</v>
      </c>
      <c r="I332" s="36">
        <v>148.5333333333333</v>
      </c>
      <c r="J332" s="36">
        <v>150.91666666666666</v>
      </c>
      <c r="K332" s="31">
        <v>146.15</v>
      </c>
      <c r="L332" s="31">
        <v>142.5</v>
      </c>
      <c r="M332" s="31">
        <v>294.51261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243.05</v>
      </c>
      <c r="D333" s="36">
        <v>238.35</v>
      </c>
      <c r="E333" s="36">
        <v>230</v>
      </c>
      <c r="F333" s="36">
        <v>216.95000000000002</v>
      </c>
      <c r="G333" s="36">
        <v>208.60000000000002</v>
      </c>
      <c r="H333" s="36">
        <v>251.39999999999998</v>
      </c>
      <c r="I333" s="36">
        <v>259.74999999999994</v>
      </c>
      <c r="J333" s="36">
        <v>272.79999999999995</v>
      </c>
      <c r="K333" s="31">
        <v>246.7</v>
      </c>
      <c r="L333" s="31">
        <v>225.3</v>
      </c>
      <c r="M333" s="31">
        <v>235.79808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94.1</v>
      </c>
      <c r="D334" s="36">
        <v>92.533333333333346</v>
      </c>
      <c r="E334" s="36">
        <v>90.166666666666686</v>
      </c>
      <c r="F334" s="36">
        <v>86.233333333333334</v>
      </c>
      <c r="G334" s="36">
        <v>83.866666666666674</v>
      </c>
      <c r="H334" s="36">
        <v>96.466666666666697</v>
      </c>
      <c r="I334" s="36">
        <v>98.833333333333343</v>
      </c>
      <c r="J334" s="36">
        <v>102.76666666666671</v>
      </c>
      <c r="K334" s="31">
        <v>94.9</v>
      </c>
      <c r="L334" s="31">
        <v>88.6</v>
      </c>
      <c r="M334" s="31">
        <v>1721.8877399999999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248.45</v>
      </c>
      <c r="D335" s="36">
        <v>245.81666666666669</v>
      </c>
      <c r="E335" s="36">
        <v>241.08333333333337</v>
      </c>
      <c r="F335" s="36">
        <v>233.71666666666667</v>
      </c>
      <c r="G335" s="36">
        <v>228.98333333333335</v>
      </c>
      <c r="H335" s="36">
        <v>253.18333333333339</v>
      </c>
      <c r="I335" s="36">
        <v>257.91666666666669</v>
      </c>
      <c r="J335" s="36">
        <v>265.28333333333342</v>
      </c>
      <c r="K335" s="31">
        <v>250.55</v>
      </c>
      <c r="L335" s="31">
        <v>238.45</v>
      </c>
      <c r="M335" s="31">
        <v>29.549810000000001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239</v>
      </c>
      <c r="D336" s="36">
        <v>236.63333333333335</v>
      </c>
      <c r="E336" s="36">
        <v>233.66666666666671</v>
      </c>
      <c r="F336" s="36">
        <v>228.33333333333337</v>
      </c>
      <c r="G336" s="36">
        <v>225.36666666666673</v>
      </c>
      <c r="H336" s="36">
        <v>241.9666666666667</v>
      </c>
      <c r="I336" s="36">
        <v>244.93333333333334</v>
      </c>
      <c r="J336" s="36">
        <v>250.26666666666668</v>
      </c>
      <c r="K336" s="31">
        <v>239.6</v>
      </c>
      <c r="L336" s="31">
        <v>231.3</v>
      </c>
      <c r="M336" s="31">
        <v>179.00592</v>
      </c>
      <c r="N336" s="1"/>
      <c r="O336" s="1"/>
    </row>
    <row r="337" spans="1:15" ht="12.75" customHeight="1">
      <c r="A337" s="33">
        <v>327</v>
      </c>
      <c r="B337" s="53" t="s">
        <v>840</v>
      </c>
      <c r="C337" s="31">
        <v>63.1</v>
      </c>
      <c r="D337" s="36">
        <v>62.35</v>
      </c>
      <c r="E337" s="36">
        <v>60.650000000000006</v>
      </c>
      <c r="F337" s="36">
        <v>58.2</v>
      </c>
      <c r="G337" s="36">
        <v>56.500000000000007</v>
      </c>
      <c r="H337" s="36">
        <v>64.800000000000011</v>
      </c>
      <c r="I337" s="36">
        <v>66.5</v>
      </c>
      <c r="J337" s="36">
        <v>68.95</v>
      </c>
      <c r="K337" s="31">
        <v>64.05</v>
      </c>
      <c r="L337" s="31">
        <v>59.9</v>
      </c>
      <c r="M337" s="31">
        <v>232.76560000000001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339.55</v>
      </c>
      <c r="D338" s="36">
        <v>336.8</v>
      </c>
      <c r="E338" s="36">
        <v>333.35</v>
      </c>
      <c r="F338" s="36">
        <v>327.15000000000003</v>
      </c>
      <c r="G338" s="36">
        <v>323.70000000000005</v>
      </c>
      <c r="H338" s="36">
        <v>343</v>
      </c>
      <c r="I338" s="36">
        <v>346.44999999999993</v>
      </c>
      <c r="J338" s="36">
        <v>352.65</v>
      </c>
      <c r="K338" s="31">
        <v>340.25</v>
      </c>
      <c r="L338" s="31">
        <v>330.6</v>
      </c>
      <c r="M338" s="31">
        <v>160.83122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1370.35</v>
      </c>
      <c r="D339" s="36">
        <v>1360.9333333333334</v>
      </c>
      <c r="E339" s="36">
        <v>1343.3666666666668</v>
      </c>
      <c r="F339" s="36">
        <v>1316.3833333333334</v>
      </c>
      <c r="G339" s="36">
        <v>1298.8166666666668</v>
      </c>
      <c r="H339" s="36">
        <v>1387.9166666666667</v>
      </c>
      <c r="I339" s="36">
        <v>1405.4833333333333</v>
      </c>
      <c r="J339" s="36">
        <v>1432.4666666666667</v>
      </c>
      <c r="K339" s="31">
        <v>1378.5</v>
      </c>
      <c r="L339" s="31">
        <v>1333.95</v>
      </c>
      <c r="M339" s="31">
        <v>3.34354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161.6</v>
      </c>
      <c r="D340" s="36">
        <v>158.86666666666667</v>
      </c>
      <c r="E340" s="36">
        <v>155.48333333333335</v>
      </c>
      <c r="F340" s="36">
        <v>149.36666666666667</v>
      </c>
      <c r="G340" s="36">
        <v>145.98333333333335</v>
      </c>
      <c r="H340" s="36">
        <v>164.98333333333335</v>
      </c>
      <c r="I340" s="36">
        <v>168.36666666666667</v>
      </c>
      <c r="J340" s="36">
        <v>174.48333333333335</v>
      </c>
      <c r="K340" s="31">
        <v>162.25</v>
      </c>
      <c r="L340" s="31">
        <v>152.75</v>
      </c>
      <c r="M340" s="31">
        <v>232.47393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3194.3</v>
      </c>
      <c r="D341" s="36">
        <v>3179.3000000000006</v>
      </c>
      <c r="E341" s="36">
        <v>3148.7000000000012</v>
      </c>
      <c r="F341" s="36">
        <v>3103.1000000000004</v>
      </c>
      <c r="G341" s="36">
        <v>3072.5000000000009</v>
      </c>
      <c r="H341" s="36">
        <v>3224.9000000000015</v>
      </c>
      <c r="I341" s="36">
        <v>3255.5000000000009</v>
      </c>
      <c r="J341" s="36">
        <v>3301.1000000000017</v>
      </c>
      <c r="K341" s="31">
        <v>3209.9</v>
      </c>
      <c r="L341" s="31">
        <v>3133.7</v>
      </c>
      <c r="M341" s="31">
        <v>1.28532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786.15</v>
      </c>
      <c r="D342" s="36">
        <v>789.91666666666663</v>
      </c>
      <c r="E342" s="36">
        <v>769.23333333333323</v>
      </c>
      <c r="F342" s="36">
        <v>752.31666666666661</v>
      </c>
      <c r="G342" s="36">
        <v>731.63333333333321</v>
      </c>
      <c r="H342" s="36">
        <v>806.83333333333326</v>
      </c>
      <c r="I342" s="36">
        <v>827.51666666666665</v>
      </c>
      <c r="J342" s="36">
        <v>844.43333333333328</v>
      </c>
      <c r="K342" s="31">
        <v>810.6</v>
      </c>
      <c r="L342" s="31">
        <v>773</v>
      </c>
      <c r="M342" s="31">
        <v>4.9040400000000002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2563.15</v>
      </c>
      <c r="D343" s="36">
        <v>2551.3666666666668</v>
      </c>
      <c r="E343" s="36">
        <v>2536.7833333333338</v>
      </c>
      <c r="F343" s="36">
        <v>2510.416666666667</v>
      </c>
      <c r="G343" s="36">
        <v>2495.8333333333339</v>
      </c>
      <c r="H343" s="36">
        <v>2577.7333333333336</v>
      </c>
      <c r="I343" s="36">
        <v>2592.3166666666666</v>
      </c>
      <c r="J343" s="36">
        <v>2618.6833333333334</v>
      </c>
      <c r="K343" s="31">
        <v>2565.9499999999998</v>
      </c>
      <c r="L343" s="31">
        <v>2525</v>
      </c>
      <c r="M343" s="31">
        <v>7.5237100000000003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116.35</v>
      </c>
      <c r="D344" s="36">
        <v>114.73333333333335</v>
      </c>
      <c r="E344" s="36">
        <v>111.01666666666669</v>
      </c>
      <c r="F344" s="36">
        <v>105.68333333333335</v>
      </c>
      <c r="G344" s="36">
        <v>101.9666666666667</v>
      </c>
      <c r="H344" s="36">
        <v>120.06666666666669</v>
      </c>
      <c r="I344" s="36">
        <v>123.78333333333333</v>
      </c>
      <c r="J344" s="36">
        <v>129.11666666666667</v>
      </c>
      <c r="K344" s="31">
        <v>118.45</v>
      </c>
      <c r="L344" s="31">
        <v>109.4</v>
      </c>
      <c r="M344" s="31">
        <v>6.1273900000000001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499.95</v>
      </c>
      <c r="D345" s="36">
        <v>501.55</v>
      </c>
      <c r="E345" s="36">
        <v>494.40000000000003</v>
      </c>
      <c r="F345" s="36">
        <v>488.85</v>
      </c>
      <c r="G345" s="36">
        <v>481.70000000000005</v>
      </c>
      <c r="H345" s="36">
        <v>507.1</v>
      </c>
      <c r="I345" s="36">
        <v>514.25</v>
      </c>
      <c r="J345" s="36">
        <v>519.79999999999995</v>
      </c>
      <c r="K345" s="31">
        <v>508.7</v>
      </c>
      <c r="L345" s="31">
        <v>496</v>
      </c>
      <c r="M345" s="31">
        <v>3.7825199999999999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341.5</v>
      </c>
      <c r="D346" s="36">
        <v>343.66666666666669</v>
      </c>
      <c r="E346" s="36">
        <v>338.48333333333335</v>
      </c>
      <c r="F346" s="36">
        <v>335.46666666666664</v>
      </c>
      <c r="G346" s="36">
        <v>330.2833333333333</v>
      </c>
      <c r="H346" s="36">
        <v>346.68333333333339</v>
      </c>
      <c r="I346" s="36">
        <v>351.86666666666667</v>
      </c>
      <c r="J346" s="36">
        <v>354.88333333333344</v>
      </c>
      <c r="K346" s="31">
        <v>348.85</v>
      </c>
      <c r="L346" s="31">
        <v>340.65</v>
      </c>
      <c r="M346" s="31">
        <v>1.3207899999999999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1378.15</v>
      </c>
      <c r="D347" s="36">
        <v>1363.8833333333334</v>
      </c>
      <c r="E347" s="36">
        <v>1343.2666666666669</v>
      </c>
      <c r="F347" s="36">
        <v>1308.3833333333334</v>
      </c>
      <c r="G347" s="36">
        <v>1287.7666666666669</v>
      </c>
      <c r="H347" s="36">
        <v>1398.7666666666669</v>
      </c>
      <c r="I347" s="36">
        <v>1419.3833333333332</v>
      </c>
      <c r="J347" s="36">
        <v>1454.2666666666669</v>
      </c>
      <c r="K347" s="31">
        <v>1384.5</v>
      </c>
      <c r="L347" s="31">
        <v>1329</v>
      </c>
      <c r="M347" s="31">
        <v>15.05899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274.7</v>
      </c>
      <c r="D348" s="36">
        <v>273.06666666666666</v>
      </c>
      <c r="E348" s="36">
        <v>270.13333333333333</v>
      </c>
      <c r="F348" s="36">
        <v>265.56666666666666</v>
      </c>
      <c r="G348" s="36">
        <v>262.63333333333333</v>
      </c>
      <c r="H348" s="36">
        <v>277.63333333333333</v>
      </c>
      <c r="I348" s="36">
        <v>280.56666666666661</v>
      </c>
      <c r="J348" s="36">
        <v>285.13333333333333</v>
      </c>
      <c r="K348" s="31">
        <v>276</v>
      </c>
      <c r="L348" s="31">
        <v>268.5</v>
      </c>
      <c r="M348" s="31">
        <v>167.91453000000001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598.5</v>
      </c>
      <c r="D349" s="36">
        <v>593.68333333333339</v>
      </c>
      <c r="E349" s="36">
        <v>577.66666666666674</v>
      </c>
      <c r="F349" s="36">
        <v>556.83333333333337</v>
      </c>
      <c r="G349" s="36">
        <v>540.81666666666672</v>
      </c>
      <c r="H349" s="36">
        <v>614.51666666666677</v>
      </c>
      <c r="I349" s="36">
        <v>630.53333333333342</v>
      </c>
      <c r="J349" s="36">
        <v>651.36666666666679</v>
      </c>
      <c r="K349" s="31">
        <v>609.70000000000005</v>
      </c>
      <c r="L349" s="31">
        <v>572.85</v>
      </c>
      <c r="M349" s="31">
        <v>94.766779999999997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2101.5</v>
      </c>
      <c r="D350" s="36">
        <v>2111.4833333333331</v>
      </c>
      <c r="E350" s="36">
        <v>2001.0166666666664</v>
      </c>
      <c r="F350" s="36">
        <v>1900.5333333333333</v>
      </c>
      <c r="G350" s="36">
        <v>1790.0666666666666</v>
      </c>
      <c r="H350" s="36">
        <v>2211.9666666666662</v>
      </c>
      <c r="I350" s="36">
        <v>2322.4333333333325</v>
      </c>
      <c r="J350" s="36">
        <v>2422.9166666666661</v>
      </c>
      <c r="K350" s="31">
        <v>2221.9499999999998</v>
      </c>
      <c r="L350" s="31">
        <v>2011</v>
      </c>
      <c r="M350" s="31">
        <v>67.702619999999996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388.35</v>
      </c>
      <c r="D351" s="36">
        <v>390.63333333333338</v>
      </c>
      <c r="E351" s="36">
        <v>378.31666666666678</v>
      </c>
      <c r="F351" s="36">
        <v>368.28333333333342</v>
      </c>
      <c r="G351" s="36">
        <v>355.96666666666681</v>
      </c>
      <c r="H351" s="36">
        <v>400.66666666666674</v>
      </c>
      <c r="I351" s="36">
        <v>412.98333333333335</v>
      </c>
      <c r="J351" s="36">
        <v>423.01666666666671</v>
      </c>
      <c r="K351" s="31">
        <v>402.95</v>
      </c>
      <c r="L351" s="31">
        <v>380.6</v>
      </c>
      <c r="M351" s="31">
        <v>211.47933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7909.15</v>
      </c>
      <c r="D352" s="36">
        <v>7825.7833333333328</v>
      </c>
      <c r="E352" s="36">
        <v>7717.3666666666659</v>
      </c>
      <c r="F352" s="36">
        <v>7525.583333333333</v>
      </c>
      <c r="G352" s="36">
        <v>7417.1666666666661</v>
      </c>
      <c r="H352" s="36">
        <v>8017.5666666666657</v>
      </c>
      <c r="I352" s="36">
        <v>8125.9833333333336</v>
      </c>
      <c r="J352" s="36">
        <v>8317.7666666666664</v>
      </c>
      <c r="K352" s="31">
        <v>7934.2</v>
      </c>
      <c r="L352" s="31">
        <v>7634</v>
      </c>
      <c r="M352" s="31">
        <v>2.27277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207.2</v>
      </c>
      <c r="D353" s="36">
        <v>205.71666666666667</v>
      </c>
      <c r="E353" s="36">
        <v>203.43333333333334</v>
      </c>
      <c r="F353" s="36">
        <v>199.66666666666666</v>
      </c>
      <c r="G353" s="36">
        <v>197.38333333333333</v>
      </c>
      <c r="H353" s="36">
        <v>209.48333333333335</v>
      </c>
      <c r="I353" s="36">
        <v>211.76666666666671</v>
      </c>
      <c r="J353" s="36">
        <v>215.53333333333336</v>
      </c>
      <c r="K353" s="31">
        <v>208</v>
      </c>
      <c r="L353" s="31">
        <v>201.95</v>
      </c>
      <c r="M353" s="31">
        <v>3.1778499999999998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1021.65</v>
      </c>
      <c r="D354" s="36">
        <v>1002.6333333333333</v>
      </c>
      <c r="E354" s="36">
        <v>979.36666666666656</v>
      </c>
      <c r="F354" s="36">
        <v>937.08333333333326</v>
      </c>
      <c r="G354" s="36">
        <v>913.81666666666649</v>
      </c>
      <c r="H354" s="36">
        <v>1044.9166666666665</v>
      </c>
      <c r="I354" s="36">
        <v>1068.1833333333334</v>
      </c>
      <c r="J354" s="36">
        <v>1110.4666666666667</v>
      </c>
      <c r="K354" s="31">
        <v>1025.9000000000001</v>
      </c>
      <c r="L354" s="31">
        <v>960.35</v>
      </c>
      <c r="M354" s="31">
        <v>25.914549999999998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305.95</v>
      </c>
      <c r="D355" s="36">
        <v>307.84999999999997</v>
      </c>
      <c r="E355" s="36">
        <v>301.09999999999991</v>
      </c>
      <c r="F355" s="36">
        <v>296.24999999999994</v>
      </c>
      <c r="G355" s="36">
        <v>289.49999999999989</v>
      </c>
      <c r="H355" s="36">
        <v>312.69999999999993</v>
      </c>
      <c r="I355" s="36">
        <v>319.45000000000005</v>
      </c>
      <c r="J355" s="36">
        <v>324.29999999999995</v>
      </c>
      <c r="K355" s="31">
        <v>314.60000000000002</v>
      </c>
      <c r="L355" s="31">
        <v>303</v>
      </c>
      <c r="M355" s="31">
        <v>27.365369999999999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3680.85</v>
      </c>
      <c r="D356" s="36">
        <v>3670.4499999999994</v>
      </c>
      <c r="E356" s="36">
        <v>3642.9499999999989</v>
      </c>
      <c r="F356" s="36">
        <v>3605.0499999999997</v>
      </c>
      <c r="G356" s="36">
        <v>3577.5499999999993</v>
      </c>
      <c r="H356" s="36">
        <v>3708.3499999999985</v>
      </c>
      <c r="I356" s="36">
        <v>3735.8499999999995</v>
      </c>
      <c r="J356" s="36">
        <v>3773.7499999999982</v>
      </c>
      <c r="K356" s="31">
        <v>3697.95</v>
      </c>
      <c r="L356" s="31">
        <v>3632.55</v>
      </c>
      <c r="M356" s="31">
        <v>1.4140999999999999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716.75</v>
      </c>
      <c r="D357" s="36">
        <v>722.5333333333333</v>
      </c>
      <c r="E357" s="36">
        <v>706.21666666666658</v>
      </c>
      <c r="F357" s="36">
        <v>695.68333333333328</v>
      </c>
      <c r="G357" s="36">
        <v>679.36666666666656</v>
      </c>
      <c r="H357" s="36">
        <v>733.06666666666661</v>
      </c>
      <c r="I357" s="36">
        <v>749.38333333333321</v>
      </c>
      <c r="J357" s="36">
        <v>759.91666666666663</v>
      </c>
      <c r="K357" s="31">
        <v>738.85</v>
      </c>
      <c r="L357" s="31">
        <v>712</v>
      </c>
      <c r="M357" s="31">
        <v>3.9973900000000002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409.55</v>
      </c>
      <c r="D358" s="36">
        <v>411.51666666666665</v>
      </c>
      <c r="E358" s="36">
        <v>403.5333333333333</v>
      </c>
      <c r="F358" s="36">
        <v>397.51666666666665</v>
      </c>
      <c r="G358" s="36">
        <v>389.5333333333333</v>
      </c>
      <c r="H358" s="36">
        <v>417.5333333333333</v>
      </c>
      <c r="I358" s="36">
        <v>425.51666666666665</v>
      </c>
      <c r="J358" s="36">
        <v>431.5333333333333</v>
      </c>
      <c r="K358" s="31">
        <v>419.5</v>
      </c>
      <c r="L358" s="31">
        <v>405.5</v>
      </c>
      <c r="M358" s="31">
        <v>3.0004300000000002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1382.8</v>
      </c>
      <c r="D359" s="36">
        <v>1380.9666666666665</v>
      </c>
      <c r="E359" s="36">
        <v>1371.833333333333</v>
      </c>
      <c r="F359" s="36">
        <v>1360.8666666666666</v>
      </c>
      <c r="G359" s="36">
        <v>1351.7333333333331</v>
      </c>
      <c r="H359" s="36">
        <v>1391.9333333333329</v>
      </c>
      <c r="I359" s="36">
        <v>1401.0666666666666</v>
      </c>
      <c r="J359" s="36">
        <v>1412.0333333333328</v>
      </c>
      <c r="K359" s="31">
        <v>1390.1</v>
      </c>
      <c r="L359" s="31">
        <v>1370</v>
      </c>
      <c r="M359" s="31">
        <v>3.4717899999999999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36094.449999999997</v>
      </c>
      <c r="D360" s="36">
        <v>36153.966666666667</v>
      </c>
      <c r="E360" s="36">
        <v>35942.983333333337</v>
      </c>
      <c r="F360" s="36">
        <v>35791.51666666667</v>
      </c>
      <c r="G360" s="36">
        <v>35580.53333333334</v>
      </c>
      <c r="H360" s="36">
        <v>36305.433333333334</v>
      </c>
      <c r="I360" s="36">
        <v>36516.416666666657</v>
      </c>
      <c r="J360" s="36">
        <v>36667.883333333331</v>
      </c>
      <c r="K360" s="31">
        <v>36364.949999999997</v>
      </c>
      <c r="L360" s="31">
        <v>36002.5</v>
      </c>
      <c r="M360" s="31">
        <v>0.12617999999999999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1638.35</v>
      </c>
      <c r="D361" s="36">
        <v>1635.2833333333335</v>
      </c>
      <c r="E361" s="36">
        <v>1618.5666666666671</v>
      </c>
      <c r="F361" s="36">
        <v>1598.7833333333335</v>
      </c>
      <c r="G361" s="36">
        <v>1582.0666666666671</v>
      </c>
      <c r="H361" s="36">
        <v>1655.0666666666671</v>
      </c>
      <c r="I361" s="36">
        <v>1671.7833333333338</v>
      </c>
      <c r="J361" s="36">
        <v>1691.5666666666671</v>
      </c>
      <c r="K361" s="31">
        <v>1652</v>
      </c>
      <c r="L361" s="31">
        <v>1615.5</v>
      </c>
      <c r="M361" s="31">
        <v>3.1774800000000001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8560.15</v>
      </c>
      <c r="D362" s="36">
        <v>8563.5500000000011</v>
      </c>
      <c r="E362" s="36">
        <v>8501.6000000000022</v>
      </c>
      <c r="F362" s="36">
        <v>8443.0500000000011</v>
      </c>
      <c r="G362" s="36">
        <v>8381.1000000000022</v>
      </c>
      <c r="H362" s="36">
        <v>8622.1000000000022</v>
      </c>
      <c r="I362" s="36">
        <v>8684.0500000000029</v>
      </c>
      <c r="J362" s="36">
        <v>8742.6000000000022</v>
      </c>
      <c r="K362" s="31">
        <v>8625.5</v>
      </c>
      <c r="L362" s="31">
        <v>8505</v>
      </c>
      <c r="M362" s="31">
        <v>1.92083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284</v>
      </c>
      <c r="D363" s="36">
        <v>282.36666666666667</v>
      </c>
      <c r="E363" s="36">
        <v>278.78333333333336</v>
      </c>
      <c r="F363" s="36">
        <v>273.56666666666666</v>
      </c>
      <c r="G363" s="36">
        <v>269.98333333333335</v>
      </c>
      <c r="H363" s="36">
        <v>287.58333333333337</v>
      </c>
      <c r="I363" s="36">
        <v>291.16666666666663</v>
      </c>
      <c r="J363" s="36">
        <v>296.38333333333338</v>
      </c>
      <c r="K363" s="31">
        <v>285.95</v>
      </c>
      <c r="L363" s="31">
        <v>277.14999999999998</v>
      </c>
      <c r="M363" s="31">
        <v>37.930509999999998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4478.05</v>
      </c>
      <c r="D364" s="36">
        <v>4488.25</v>
      </c>
      <c r="E364" s="36">
        <v>4420.8500000000004</v>
      </c>
      <c r="F364" s="36">
        <v>4363.6500000000005</v>
      </c>
      <c r="G364" s="36">
        <v>4296.2500000000009</v>
      </c>
      <c r="H364" s="36">
        <v>4545.45</v>
      </c>
      <c r="I364" s="36">
        <v>4612.8499999999995</v>
      </c>
      <c r="J364" s="36">
        <v>4670.0499999999993</v>
      </c>
      <c r="K364" s="31">
        <v>4555.6499999999996</v>
      </c>
      <c r="L364" s="31">
        <v>4431.05</v>
      </c>
      <c r="M364" s="31">
        <v>0.34710000000000002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2806.2</v>
      </c>
      <c r="D365" s="36">
        <v>2824.0333333333333</v>
      </c>
      <c r="E365" s="36">
        <v>2755.4166666666665</v>
      </c>
      <c r="F365" s="36">
        <v>2704.6333333333332</v>
      </c>
      <c r="G365" s="36">
        <v>2636.0166666666664</v>
      </c>
      <c r="H365" s="36">
        <v>2874.8166666666666</v>
      </c>
      <c r="I365" s="36">
        <v>2943.4333333333334</v>
      </c>
      <c r="J365" s="36">
        <v>2994.2166666666667</v>
      </c>
      <c r="K365" s="31">
        <v>2892.65</v>
      </c>
      <c r="L365" s="31">
        <v>2773.25</v>
      </c>
      <c r="M365" s="31">
        <v>4.7229700000000001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2718.3</v>
      </c>
      <c r="D366" s="36">
        <v>2719.4500000000003</v>
      </c>
      <c r="E366" s="36">
        <v>2706.9000000000005</v>
      </c>
      <c r="F366" s="36">
        <v>2695.5000000000005</v>
      </c>
      <c r="G366" s="36">
        <v>2682.9500000000007</v>
      </c>
      <c r="H366" s="36">
        <v>2730.8500000000004</v>
      </c>
      <c r="I366" s="36">
        <v>2743.4000000000005</v>
      </c>
      <c r="J366" s="36">
        <v>2754.8</v>
      </c>
      <c r="K366" s="31">
        <v>2732</v>
      </c>
      <c r="L366" s="31">
        <v>2708.05</v>
      </c>
      <c r="M366" s="31">
        <v>2.6012400000000002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936.05</v>
      </c>
      <c r="D367" s="36">
        <v>929.63333333333333</v>
      </c>
      <c r="E367" s="36">
        <v>920.01666666666665</v>
      </c>
      <c r="F367" s="36">
        <v>903.98333333333335</v>
      </c>
      <c r="G367" s="36">
        <v>894.36666666666667</v>
      </c>
      <c r="H367" s="36">
        <v>945.66666666666663</v>
      </c>
      <c r="I367" s="36">
        <v>955.28333333333319</v>
      </c>
      <c r="J367" s="36">
        <v>971.31666666666661</v>
      </c>
      <c r="K367" s="31">
        <v>939.25</v>
      </c>
      <c r="L367" s="31">
        <v>913.6</v>
      </c>
      <c r="M367" s="31">
        <v>15.258240000000001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134.6</v>
      </c>
      <c r="D368" s="36">
        <v>134.35</v>
      </c>
      <c r="E368" s="36">
        <v>132.69999999999999</v>
      </c>
      <c r="F368" s="36">
        <v>130.79999999999998</v>
      </c>
      <c r="G368" s="36">
        <v>129.14999999999998</v>
      </c>
      <c r="H368" s="36">
        <v>136.25</v>
      </c>
      <c r="I368" s="36">
        <v>137.90000000000003</v>
      </c>
      <c r="J368" s="36">
        <v>139.80000000000001</v>
      </c>
      <c r="K368" s="31">
        <v>136</v>
      </c>
      <c r="L368" s="31">
        <v>132.44999999999999</v>
      </c>
      <c r="M368" s="31">
        <v>24.266749999999998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1596.45</v>
      </c>
      <c r="D369" s="36">
        <v>1605.3833333333332</v>
      </c>
      <c r="E369" s="36">
        <v>1572.0666666666664</v>
      </c>
      <c r="F369" s="36">
        <v>1547.6833333333332</v>
      </c>
      <c r="G369" s="36">
        <v>1514.3666666666663</v>
      </c>
      <c r="H369" s="36">
        <v>1629.7666666666664</v>
      </c>
      <c r="I369" s="36">
        <v>1663.083333333333</v>
      </c>
      <c r="J369" s="36">
        <v>1687.4666666666665</v>
      </c>
      <c r="K369" s="31">
        <v>1638.7</v>
      </c>
      <c r="L369" s="31">
        <v>1581</v>
      </c>
      <c r="M369" s="31">
        <v>0.63680000000000003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4716.6000000000004</v>
      </c>
      <c r="D370" s="36">
        <v>4703.45</v>
      </c>
      <c r="E370" s="36">
        <v>4665.5</v>
      </c>
      <c r="F370" s="36">
        <v>4614.4000000000005</v>
      </c>
      <c r="G370" s="36">
        <v>4576.4500000000007</v>
      </c>
      <c r="H370" s="36">
        <v>4754.5499999999993</v>
      </c>
      <c r="I370" s="36">
        <v>4792.4999999999982</v>
      </c>
      <c r="J370" s="36">
        <v>4843.5999999999985</v>
      </c>
      <c r="K370" s="31">
        <v>4741.3999999999996</v>
      </c>
      <c r="L370" s="31">
        <v>4652.3500000000004</v>
      </c>
      <c r="M370" s="31">
        <v>4.2594599999999998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901.05</v>
      </c>
      <c r="D371" s="36">
        <v>899.01666666666677</v>
      </c>
      <c r="E371" s="36">
        <v>888.03333333333353</v>
      </c>
      <c r="F371" s="36">
        <v>875.01666666666677</v>
      </c>
      <c r="G371" s="36">
        <v>864.03333333333353</v>
      </c>
      <c r="H371" s="36">
        <v>912.03333333333353</v>
      </c>
      <c r="I371" s="36">
        <v>923.01666666666688</v>
      </c>
      <c r="J371" s="36">
        <v>936.03333333333353</v>
      </c>
      <c r="K371" s="31">
        <v>910</v>
      </c>
      <c r="L371" s="31">
        <v>886</v>
      </c>
      <c r="M371" s="31">
        <v>1.83491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466.05</v>
      </c>
      <c r="D372" s="36">
        <v>463.83333333333331</v>
      </c>
      <c r="E372" s="36">
        <v>458.66666666666663</v>
      </c>
      <c r="F372" s="36">
        <v>451.2833333333333</v>
      </c>
      <c r="G372" s="36">
        <v>446.11666666666662</v>
      </c>
      <c r="H372" s="36">
        <v>471.21666666666664</v>
      </c>
      <c r="I372" s="36">
        <v>476.38333333333327</v>
      </c>
      <c r="J372" s="36">
        <v>483.76666666666665</v>
      </c>
      <c r="K372" s="31">
        <v>469</v>
      </c>
      <c r="L372" s="31">
        <v>456.45</v>
      </c>
      <c r="M372" s="31">
        <v>9.3422300000000007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415.6</v>
      </c>
      <c r="D373" s="36">
        <v>410.81666666666661</v>
      </c>
      <c r="E373" s="36">
        <v>404.43333333333322</v>
      </c>
      <c r="F373" s="36">
        <v>393.26666666666659</v>
      </c>
      <c r="G373" s="36">
        <v>386.88333333333321</v>
      </c>
      <c r="H373" s="36">
        <v>421.98333333333323</v>
      </c>
      <c r="I373" s="36">
        <v>428.36666666666667</v>
      </c>
      <c r="J373" s="36">
        <v>439.53333333333325</v>
      </c>
      <c r="K373" s="31">
        <v>417.2</v>
      </c>
      <c r="L373" s="31">
        <v>399.65</v>
      </c>
      <c r="M373" s="31">
        <v>127.34235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282.60000000000002</v>
      </c>
      <c r="D374" s="36">
        <v>279.78333333333336</v>
      </c>
      <c r="E374" s="36">
        <v>276.06666666666672</v>
      </c>
      <c r="F374" s="36">
        <v>269.53333333333336</v>
      </c>
      <c r="G374" s="36">
        <v>265.81666666666672</v>
      </c>
      <c r="H374" s="36">
        <v>286.31666666666672</v>
      </c>
      <c r="I374" s="36">
        <v>290.0333333333333</v>
      </c>
      <c r="J374" s="36">
        <v>296.56666666666672</v>
      </c>
      <c r="K374" s="31">
        <v>283.5</v>
      </c>
      <c r="L374" s="31">
        <v>273.25</v>
      </c>
      <c r="M374" s="31">
        <v>267.9359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508.95</v>
      </c>
      <c r="D375" s="36">
        <v>506.58333333333331</v>
      </c>
      <c r="E375" s="36">
        <v>499.46666666666658</v>
      </c>
      <c r="F375" s="36">
        <v>489.98333333333329</v>
      </c>
      <c r="G375" s="36">
        <v>482.86666666666656</v>
      </c>
      <c r="H375" s="36">
        <v>516.06666666666661</v>
      </c>
      <c r="I375" s="36">
        <v>523.18333333333328</v>
      </c>
      <c r="J375" s="36">
        <v>532.66666666666663</v>
      </c>
      <c r="K375" s="31">
        <v>513.70000000000005</v>
      </c>
      <c r="L375" s="31">
        <v>497.1</v>
      </c>
      <c r="M375" s="31">
        <v>6.10907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1212.0999999999999</v>
      </c>
      <c r="D376" s="36">
        <v>1209.9833333333333</v>
      </c>
      <c r="E376" s="36">
        <v>1191.1166666666668</v>
      </c>
      <c r="F376" s="36">
        <v>1170.1333333333334</v>
      </c>
      <c r="G376" s="36">
        <v>1151.2666666666669</v>
      </c>
      <c r="H376" s="36">
        <v>1230.9666666666667</v>
      </c>
      <c r="I376" s="36">
        <v>1249.833333333333</v>
      </c>
      <c r="J376" s="36">
        <v>1270.8166666666666</v>
      </c>
      <c r="K376" s="31">
        <v>1228.8499999999999</v>
      </c>
      <c r="L376" s="31">
        <v>1189</v>
      </c>
      <c r="M376" s="31">
        <v>6.4562499999999998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585.79999999999995</v>
      </c>
      <c r="D377" s="36">
        <v>588.08333333333337</v>
      </c>
      <c r="E377" s="36">
        <v>582.11666666666679</v>
      </c>
      <c r="F377" s="36">
        <v>578.43333333333339</v>
      </c>
      <c r="G377" s="36">
        <v>572.46666666666681</v>
      </c>
      <c r="H377" s="36">
        <v>591.76666666666677</v>
      </c>
      <c r="I377" s="36">
        <v>597.73333333333323</v>
      </c>
      <c r="J377" s="36">
        <v>601.41666666666674</v>
      </c>
      <c r="K377" s="31">
        <v>594.04999999999995</v>
      </c>
      <c r="L377" s="31">
        <v>584.4</v>
      </c>
      <c r="M377" s="31">
        <v>1.14195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170.45</v>
      </c>
      <c r="D378" s="36">
        <v>171.15</v>
      </c>
      <c r="E378" s="36">
        <v>169.35000000000002</v>
      </c>
      <c r="F378" s="36">
        <v>168.25000000000003</v>
      </c>
      <c r="G378" s="36">
        <v>166.45000000000005</v>
      </c>
      <c r="H378" s="36">
        <v>172.25</v>
      </c>
      <c r="I378" s="36">
        <v>174.05</v>
      </c>
      <c r="J378" s="36">
        <v>175.14999999999998</v>
      </c>
      <c r="K378" s="31">
        <v>172.95</v>
      </c>
      <c r="L378" s="31">
        <v>170.05</v>
      </c>
      <c r="M378" s="31">
        <v>0.84191000000000005</v>
      </c>
      <c r="N378" s="1"/>
      <c r="O378" s="1"/>
    </row>
    <row r="379" spans="1:15" ht="12.75" customHeight="1">
      <c r="A379" s="33">
        <v>369</v>
      </c>
      <c r="B379" s="53" t="s">
        <v>1026</v>
      </c>
      <c r="C379" s="31">
        <v>5080.95</v>
      </c>
      <c r="D379" s="36">
        <v>5074.333333333333</v>
      </c>
      <c r="E379" s="36">
        <v>5034.8166666666657</v>
      </c>
      <c r="F379" s="36">
        <v>4988.6833333333325</v>
      </c>
      <c r="G379" s="36">
        <v>4949.1666666666652</v>
      </c>
      <c r="H379" s="36">
        <v>5120.4666666666662</v>
      </c>
      <c r="I379" s="36">
        <v>5159.9833333333345</v>
      </c>
      <c r="J379" s="36">
        <v>5206.1166666666668</v>
      </c>
      <c r="K379" s="31">
        <v>5113.8500000000004</v>
      </c>
      <c r="L379" s="31">
        <v>5028.2</v>
      </c>
      <c r="M379" s="31">
        <v>0.745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16795.45</v>
      </c>
      <c r="D380" s="36">
        <v>16786.816666666666</v>
      </c>
      <c r="E380" s="36">
        <v>16733.633333333331</v>
      </c>
      <c r="F380" s="36">
        <v>16671.816666666666</v>
      </c>
      <c r="G380" s="36">
        <v>16618.633333333331</v>
      </c>
      <c r="H380" s="36">
        <v>16848.633333333331</v>
      </c>
      <c r="I380" s="36">
        <v>16901.816666666666</v>
      </c>
      <c r="J380" s="36">
        <v>16963.633333333331</v>
      </c>
      <c r="K380" s="31">
        <v>16840</v>
      </c>
      <c r="L380" s="31">
        <v>16725</v>
      </c>
      <c r="M380" s="31">
        <v>7.6350000000000001E-2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129</v>
      </c>
      <c r="D381" s="36">
        <v>127.98333333333335</v>
      </c>
      <c r="E381" s="36">
        <v>126.66666666666669</v>
      </c>
      <c r="F381" s="36">
        <v>124.33333333333334</v>
      </c>
      <c r="G381" s="36">
        <v>123.01666666666668</v>
      </c>
      <c r="H381" s="36">
        <v>130.31666666666669</v>
      </c>
      <c r="I381" s="36">
        <v>131.63333333333335</v>
      </c>
      <c r="J381" s="36">
        <v>133.9666666666667</v>
      </c>
      <c r="K381" s="31">
        <v>129.30000000000001</v>
      </c>
      <c r="L381" s="31">
        <v>125.65</v>
      </c>
      <c r="M381" s="31">
        <v>418.73541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537.54999999999995</v>
      </c>
      <c r="D382" s="36">
        <v>534.70000000000005</v>
      </c>
      <c r="E382" s="36">
        <v>526.55000000000007</v>
      </c>
      <c r="F382" s="36">
        <v>515.55000000000007</v>
      </c>
      <c r="G382" s="36">
        <v>507.40000000000009</v>
      </c>
      <c r="H382" s="36">
        <v>545.70000000000005</v>
      </c>
      <c r="I382" s="36">
        <v>553.85000000000014</v>
      </c>
      <c r="J382" s="36">
        <v>564.85</v>
      </c>
      <c r="K382" s="31">
        <v>542.85</v>
      </c>
      <c r="L382" s="31">
        <v>523.70000000000005</v>
      </c>
      <c r="M382" s="31">
        <v>8.1295599999999997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266.55</v>
      </c>
      <c r="D383" s="36">
        <v>263.43333333333334</v>
      </c>
      <c r="E383" s="36">
        <v>259.16666666666669</v>
      </c>
      <c r="F383" s="36">
        <v>251.78333333333336</v>
      </c>
      <c r="G383" s="36">
        <v>247.51666666666671</v>
      </c>
      <c r="H383" s="36">
        <v>270.81666666666666</v>
      </c>
      <c r="I383" s="36">
        <v>275.08333333333331</v>
      </c>
      <c r="J383" s="36">
        <v>282.46666666666664</v>
      </c>
      <c r="K383" s="31">
        <v>267.7</v>
      </c>
      <c r="L383" s="31">
        <v>256.05</v>
      </c>
      <c r="M383" s="31">
        <v>128.87196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461.55</v>
      </c>
      <c r="D384" s="36">
        <v>455.51666666666671</v>
      </c>
      <c r="E384" s="36">
        <v>447.38333333333344</v>
      </c>
      <c r="F384" s="36">
        <v>433.21666666666675</v>
      </c>
      <c r="G384" s="36">
        <v>425.08333333333348</v>
      </c>
      <c r="H384" s="36">
        <v>469.68333333333339</v>
      </c>
      <c r="I384" s="36">
        <v>477.81666666666672</v>
      </c>
      <c r="J384" s="36">
        <v>491.98333333333335</v>
      </c>
      <c r="K384" s="31">
        <v>463.65</v>
      </c>
      <c r="L384" s="31">
        <v>441.35</v>
      </c>
      <c r="M384" s="31">
        <v>94.834569999999999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605.70000000000005</v>
      </c>
      <c r="D385" s="36">
        <v>608.38333333333333</v>
      </c>
      <c r="E385" s="36">
        <v>600.31666666666661</v>
      </c>
      <c r="F385" s="36">
        <v>594.93333333333328</v>
      </c>
      <c r="G385" s="36">
        <v>586.86666666666656</v>
      </c>
      <c r="H385" s="36">
        <v>613.76666666666665</v>
      </c>
      <c r="I385" s="36">
        <v>621.83333333333348</v>
      </c>
      <c r="J385" s="36">
        <v>627.2166666666667</v>
      </c>
      <c r="K385" s="31">
        <v>616.45000000000005</v>
      </c>
      <c r="L385" s="31">
        <v>603</v>
      </c>
      <c r="M385" s="31">
        <v>1.20845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745.85</v>
      </c>
      <c r="D386" s="36">
        <v>738.61666666666667</v>
      </c>
      <c r="E386" s="36">
        <v>725.23333333333335</v>
      </c>
      <c r="F386" s="36">
        <v>704.61666666666667</v>
      </c>
      <c r="G386" s="36">
        <v>691.23333333333335</v>
      </c>
      <c r="H386" s="36">
        <v>759.23333333333335</v>
      </c>
      <c r="I386" s="36">
        <v>772.61666666666679</v>
      </c>
      <c r="J386" s="36">
        <v>793.23333333333335</v>
      </c>
      <c r="K386" s="31">
        <v>752</v>
      </c>
      <c r="L386" s="31">
        <v>718</v>
      </c>
      <c r="M386" s="31">
        <v>17.64284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1620.1</v>
      </c>
      <c r="D387" s="36">
        <v>1633.75</v>
      </c>
      <c r="E387" s="36">
        <v>1600.5</v>
      </c>
      <c r="F387" s="36">
        <v>1580.9</v>
      </c>
      <c r="G387" s="36">
        <v>1547.65</v>
      </c>
      <c r="H387" s="36">
        <v>1653.35</v>
      </c>
      <c r="I387" s="36">
        <v>1686.6</v>
      </c>
      <c r="J387" s="36">
        <v>1706.1999999999998</v>
      </c>
      <c r="K387" s="31">
        <v>1667</v>
      </c>
      <c r="L387" s="31">
        <v>1614.15</v>
      </c>
      <c r="M387" s="31">
        <v>1.2123699999999999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261.35000000000002</v>
      </c>
      <c r="D388" s="36">
        <v>259.38333333333338</v>
      </c>
      <c r="E388" s="36">
        <v>255.46666666666675</v>
      </c>
      <c r="F388" s="36">
        <v>249.58333333333337</v>
      </c>
      <c r="G388" s="36">
        <v>245.66666666666674</v>
      </c>
      <c r="H388" s="36">
        <v>265.26666666666677</v>
      </c>
      <c r="I388" s="36">
        <v>269.18333333333339</v>
      </c>
      <c r="J388" s="36">
        <v>275.06666666666678</v>
      </c>
      <c r="K388" s="31">
        <v>263.3</v>
      </c>
      <c r="L388" s="31">
        <v>253.5</v>
      </c>
      <c r="M388" s="31">
        <v>122.48384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210.8</v>
      </c>
      <c r="D389" s="36">
        <v>206.98333333333335</v>
      </c>
      <c r="E389" s="36">
        <v>201.66666666666669</v>
      </c>
      <c r="F389" s="36">
        <v>192.53333333333333</v>
      </c>
      <c r="G389" s="36">
        <v>187.21666666666667</v>
      </c>
      <c r="H389" s="36">
        <v>216.1166666666667</v>
      </c>
      <c r="I389" s="36">
        <v>221.43333333333337</v>
      </c>
      <c r="J389" s="36">
        <v>230.56666666666672</v>
      </c>
      <c r="K389" s="31">
        <v>212.3</v>
      </c>
      <c r="L389" s="31">
        <v>197.85</v>
      </c>
      <c r="M389" s="31">
        <v>161.73758000000001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1279.0999999999999</v>
      </c>
      <c r="D390" s="36">
        <v>1274.7</v>
      </c>
      <c r="E390" s="36">
        <v>1259.4000000000001</v>
      </c>
      <c r="F390" s="36">
        <v>1239.7</v>
      </c>
      <c r="G390" s="36">
        <v>1224.4000000000001</v>
      </c>
      <c r="H390" s="36">
        <v>1294.4000000000001</v>
      </c>
      <c r="I390" s="36">
        <v>1309.6999999999998</v>
      </c>
      <c r="J390" s="36">
        <v>1329.4</v>
      </c>
      <c r="K390" s="31">
        <v>1290</v>
      </c>
      <c r="L390" s="31">
        <v>1255</v>
      </c>
      <c r="M390" s="31">
        <v>0.78632999999999997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334.4</v>
      </c>
      <c r="D391" s="36">
        <v>333.45</v>
      </c>
      <c r="E391" s="36">
        <v>327.95</v>
      </c>
      <c r="F391" s="36">
        <v>321.5</v>
      </c>
      <c r="G391" s="36">
        <v>316</v>
      </c>
      <c r="H391" s="36">
        <v>339.9</v>
      </c>
      <c r="I391" s="36">
        <v>345.4</v>
      </c>
      <c r="J391" s="36">
        <v>351.84999999999997</v>
      </c>
      <c r="K391" s="31">
        <v>338.95</v>
      </c>
      <c r="L391" s="31">
        <v>327</v>
      </c>
      <c r="M391" s="31">
        <v>9.0406999999999993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240.85</v>
      </c>
      <c r="D392" s="36">
        <v>241.65</v>
      </c>
      <c r="E392" s="36">
        <v>237.9</v>
      </c>
      <c r="F392" s="36">
        <v>234.95</v>
      </c>
      <c r="G392" s="36">
        <v>231.2</v>
      </c>
      <c r="H392" s="36">
        <v>244.60000000000002</v>
      </c>
      <c r="I392" s="36">
        <v>248.35000000000002</v>
      </c>
      <c r="J392" s="36">
        <v>251.30000000000004</v>
      </c>
      <c r="K392" s="31">
        <v>245.4</v>
      </c>
      <c r="L392" s="31">
        <v>238.7</v>
      </c>
      <c r="M392" s="31">
        <v>2.72051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148.65</v>
      </c>
      <c r="D393" s="36">
        <v>148.93333333333334</v>
      </c>
      <c r="E393" s="36">
        <v>146.26666666666668</v>
      </c>
      <c r="F393" s="36">
        <v>143.88333333333335</v>
      </c>
      <c r="G393" s="36">
        <v>141.2166666666667</v>
      </c>
      <c r="H393" s="36">
        <v>151.31666666666666</v>
      </c>
      <c r="I393" s="36">
        <v>153.98333333333329</v>
      </c>
      <c r="J393" s="36">
        <v>156.36666666666665</v>
      </c>
      <c r="K393" s="31">
        <v>151.6</v>
      </c>
      <c r="L393" s="31">
        <v>146.55000000000001</v>
      </c>
      <c r="M393" s="31">
        <v>22.634270000000001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3076.7</v>
      </c>
      <c r="D394" s="36">
        <v>3065.5666666666671</v>
      </c>
      <c r="E394" s="36">
        <v>3031.1333333333341</v>
      </c>
      <c r="F394" s="36">
        <v>2985.5666666666671</v>
      </c>
      <c r="G394" s="36">
        <v>2951.1333333333341</v>
      </c>
      <c r="H394" s="36">
        <v>3111.1333333333341</v>
      </c>
      <c r="I394" s="36">
        <v>3145.5666666666675</v>
      </c>
      <c r="J394" s="36">
        <v>3191.1333333333341</v>
      </c>
      <c r="K394" s="31">
        <v>3100</v>
      </c>
      <c r="L394" s="31">
        <v>3020</v>
      </c>
      <c r="M394" s="31">
        <v>0.20018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84.5</v>
      </c>
      <c r="D395" s="36">
        <v>83.05</v>
      </c>
      <c r="E395" s="36">
        <v>80.949999999999989</v>
      </c>
      <c r="F395" s="36">
        <v>77.399999999999991</v>
      </c>
      <c r="G395" s="36">
        <v>75.299999999999983</v>
      </c>
      <c r="H395" s="36">
        <v>86.6</v>
      </c>
      <c r="I395" s="36">
        <v>88.699999999999989</v>
      </c>
      <c r="J395" s="36">
        <v>92.25</v>
      </c>
      <c r="K395" s="31">
        <v>85.15</v>
      </c>
      <c r="L395" s="31">
        <v>79.5</v>
      </c>
      <c r="M395" s="31">
        <v>62.36759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1870.85</v>
      </c>
      <c r="D396" s="36">
        <v>1886.6000000000001</v>
      </c>
      <c r="E396" s="36">
        <v>1829.3000000000002</v>
      </c>
      <c r="F396" s="36">
        <v>1787.75</v>
      </c>
      <c r="G396" s="36">
        <v>1730.45</v>
      </c>
      <c r="H396" s="36">
        <v>1928.1500000000003</v>
      </c>
      <c r="I396" s="36">
        <v>1985.45</v>
      </c>
      <c r="J396" s="36">
        <v>2027.0000000000005</v>
      </c>
      <c r="K396" s="31">
        <v>1943.9</v>
      </c>
      <c r="L396" s="31">
        <v>1845.05</v>
      </c>
      <c r="M396" s="31">
        <v>11.547689999999999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205.15</v>
      </c>
      <c r="D397" s="36">
        <v>204.15</v>
      </c>
      <c r="E397" s="36">
        <v>201.35000000000002</v>
      </c>
      <c r="F397" s="36">
        <v>197.55</v>
      </c>
      <c r="G397" s="36">
        <v>194.75000000000003</v>
      </c>
      <c r="H397" s="36">
        <v>207.95000000000002</v>
      </c>
      <c r="I397" s="36">
        <v>210.75000000000003</v>
      </c>
      <c r="J397" s="36">
        <v>214.55</v>
      </c>
      <c r="K397" s="31">
        <v>206.95</v>
      </c>
      <c r="L397" s="31">
        <v>200.35</v>
      </c>
      <c r="M397" s="31">
        <v>10.654820000000001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843</v>
      </c>
      <c r="D398" s="36">
        <v>844.13333333333333</v>
      </c>
      <c r="E398" s="36">
        <v>837.26666666666665</v>
      </c>
      <c r="F398" s="36">
        <v>831.5333333333333</v>
      </c>
      <c r="G398" s="36">
        <v>824.66666666666663</v>
      </c>
      <c r="H398" s="36">
        <v>849.86666666666667</v>
      </c>
      <c r="I398" s="36">
        <v>856.73333333333323</v>
      </c>
      <c r="J398" s="36">
        <v>862.4666666666667</v>
      </c>
      <c r="K398" s="31">
        <v>851</v>
      </c>
      <c r="L398" s="31">
        <v>838.4</v>
      </c>
      <c r="M398" s="31">
        <v>0.48563000000000001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2963.5</v>
      </c>
      <c r="D399" s="36">
        <v>2949.7999999999997</v>
      </c>
      <c r="E399" s="36">
        <v>2929.6999999999994</v>
      </c>
      <c r="F399" s="36">
        <v>2895.8999999999996</v>
      </c>
      <c r="G399" s="36">
        <v>2875.7999999999993</v>
      </c>
      <c r="H399" s="36">
        <v>2983.5999999999995</v>
      </c>
      <c r="I399" s="36">
        <v>3003.7</v>
      </c>
      <c r="J399" s="36">
        <v>3037.4999999999995</v>
      </c>
      <c r="K399" s="31">
        <v>2969.9</v>
      </c>
      <c r="L399" s="31">
        <v>2916</v>
      </c>
      <c r="M399" s="31">
        <v>92.468639999999994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108.7</v>
      </c>
      <c r="D400" s="36">
        <v>109.48333333333333</v>
      </c>
      <c r="E400" s="36">
        <v>107.46666666666667</v>
      </c>
      <c r="F400" s="36">
        <v>106.23333333333333</v>
      </c>
      <c r="G400" s="36">
        <v>104.21666666666667</v>
      </c>
      <c r="H400" s="36">
        <v>110.71666666666667</v>
      </c>
      <c r="I400" s="36">
        <v>112.73333333333335</v>
      </c>
      <c r="J400" s="36">
        <v>113.96666666666667</v>
      </c>
      <c r="K400" s="31">
        <v>111.5</v>
      </c>
      <c r="L400" s="31">
        <v>108.25</v>
      </c>
      <c r="M400" s="31">
        <v>15.981479999999999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772.1</v>
      </c>
      <c r="D401" s="36">
        <v>768.63333333333333</v>
      </c>
      <c r="E401" s="36">
        <v>760.11666666666667</v>
      </c>
      <c r="F401" s="36">
        <v>748.13333333333333</v>
      </c>
      <c r="G401" s="36">
        <v>739.61666666666667</v>
      </c>
      <c r="H401" s="36">
        <v>780.61666666666667</v>
      </c>
      <c r="I401" s="36">
        <v>789.13333333333333</v>
      </c>
      <c r="J401" s="36">
        <v>801.11666666666667</v>
      </c>
      <c r="K401" s="31">
        <v>777.15</v>
      </c>
      <c r="L401" s="31">
        <v>756.65</v>
      </c>
      <c r="M401" s="31">
        <v>0.43987999999999999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1606.7</v>
      </c>
      <c r="D402" s="36">
        <v>1602.7833333333335</v>
      </c>
      <c r="E402" s="36">
        <v>1594.916666666667</v>
      </c>
      <c r="F402" s="36">
        <v>1583.1333333333334</v>
      </c>
      <c r="G402" s="36">
        <v>1575.2666666666669</v>
      </c>
      <c r="H402" s="36">
        <v>1614.5666666666671</v>
      </c>
      <c r="I402" s="36">
        <v>1622.4333333333334</v>
      </c>
      <c r="J402" s="36">
        <v>1634.2166666666672</v>
      </c>
      <c r="K402" s="31">
        <v>1610.65</v>
      </c>
      <c r="L402" s="31">
        <v>1591</v>
      </c>
      <c r="M402" s="31">
        <v>1.4758599999999999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740.75</v>
      </c>
      <c r="D403" s="36">
        <v>738.85</v>
      </c>
      <c r="E403" s="36">
        <v>734.5</v>
      </c>
      <c r="F403" s="36">
        <v>728.25</v>
      </c>
      <c r="G403" s="36">
        <v>723.9</v>
      </c>
      <c r="H403" s="36">
        <v>745.1</v>
      </c>
      <c r="I403" s="36">
        <v>749.45000000000016</v>
      </c>
      <c r="J403" s="36">
        <v>755.7</v>
      </c>
      <c r="K403" s="31">
        <v>743.2</v>
      </c>
      <c r="L403" s="31">
        <v>732.6</v>
      </c>
      <c r="M403" s="31">
        <v>6.3123300000000002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1509.65</v>
      </c>
      <c r="D404" s="36">
        <v>1497.7833333333335</v>
      </c>
      <c r="E404" s="36">
        <v>1482.0666666666671</v>
      </c>
      <c r="F404" s="36">
        <v>1454.4833333333336</v>
      </c>
      <c r="G404" s="36">
        <v>1438.7666666666671</v>
      </c>
      <c r="H404" s="36">
        <v>1525.366666666667</v>
      </c>
      <c r="I404" s="36">
        <v>1541.0833333333337</v>
      </c>
      <c r="J404" s="36">
        <v>1568.666666666667</v>
      </c>
      <c r="K404" s="31">
        <v>1513.5</v>
      </c>
      <c r="L404" s="31">
        <v>1470.2</v>
      </c>
      <c r="M404" s="31">
        <v>13.55358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121.6</v>
      </c>
      <c r="D405" s="36">
        <v>120.23333333333333</v>
      </c>
      <c r="E405" s="36">
        <v>117.06666666666666</v>
      </c>
      <c r="F405" s="36">
        <v>112.53333333333333</v>
      </c>
      <c r="G405" s="36">
        <v>109.36666666666666</v>
      </c>
      <c r="H405" s="36">
        <v>124.76666666666667</v>
      </c>
      <c r="I405" s="36">
        <v>127.93333333333332</v>
      </c>
      <c r="J405" s="36">
        <v>132.46666666666667</v>
      </c>
      <c r="K405" s="31">
        <v>123.4</v>
      </c>
      <c r="L405" s="31">
        <v>115.7</v>
      </c>
      <c r="M405" s="31">
        <v>343.54009000000002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4519.8500000000004</v>
      </c>
      <c r="D406" s="36">
        <v>4523.7166666666662</v>
      </c>
      <c r="E406" s="36">
        <v>4466.2333333333327</v>
      </c>
      <c r="F406" s="36">
        <v>4412.6166666666668</v>
      </c>
      <c r="G406" s="36">
        <v>4355.1333333333332</v>
      </c>
      <c r="H406" s="36">
        <v>4577.3333333333321</v>
      </c>
      <c r="I406" s="36">
        <v>4634.8166666666657</v>
      </c>
      <c r="J406" s="36">
        <v>4688.4333333333316</v>
      </c>
      <c r="K406" s="31">
        <v>4581.2</v>
      </c>
      <c r="L406" s="31">
        <v>4470.1000000000004</v>
      </c>
      <c r="M406" s="31">
        <v>0.14484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2409</v>
      </c>
      <c r="D407" s="36">
        <v>2398.2166666666667</v>
      </c>
      <c r="E407" s="36">
        <v>2377.8833333333332</v>
      </c>
      <c r="F407" s="36">
        <v>2346.7666666666664</v>
      </c>
      <c r="G407" s="36">
        <v>2326.4333333333329</v>
      </c>
      <c r="H407" s="36">
        <v>2429.3333333333335</v>
      </c>
      <c r="I407" s="36">
        <v>2449.6666666666665</v>
      </c>
      <c r="J407" s="36">
        <v>2480.7833333333338</v>
      </c>
      <c r="K407" s="31">
        <v>2418.5500000000002</v>
      </c>
      <c r="L407" s="31">
        <v>2367.1</v>
      </c>
      <c r="M407" s="31">
        <v>2.0327999999999999</v>
      </c>
      <c r="N407" s="1"/>
      <c r="O407" s="1"/>
    </row>
    <row r="408" spans="1:15" ht="12.75" customHeight="1">
      <c r="A408" s="33">
        <v>398</v>
      </c>
      <c r="B408" s="53" t="s">
        <v>1027</v>
      </c>
      <c r="C408" s="31">
        <v>2002</v>
      </c>
      <c r="D408" s="36">
        <v>2012.4833333333333</v>
      </c>
      <c r="E408" s="36">
        <v>1977.5666666666666</v>
      </c>
      <c r="F408" s="36">
        <v>1953.1333333333332</v>
      </c>
      <c r="G408" s="36">
        <v>1918.2166666666665</v>
      </c>
      <c r="H408" s="36">
        <v>2036.9166666666667</v>
      </c>
      <c r="I408" s="36">
        <v>2071.833333333333</v>
      </c>
      <c r="J408" s="36">
        <v>2096.2666666666669</v>
      </c>
      <c r="K408" s="31">
        <v>2047.4</v>
      </c>
      <c r="L408" s="31">
        <v>1988.05</v>
      </c>
      <c r="M408" s="31">
        <v>0.23985000000000001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114.1</v>
      </c>
      <c r="D409" s="36">
        <v>113.18333333333334</v>
      </c>
      <c r="E409" s="36">
        <v>111.86666666666667</v>
      </c>
      <c r="F409" s="36">
        <v>109.63333333333334</v>
      </c>
      <c r="G409" s="36">
        <v>108.31666666666668</v>
      </c>
      <c r="H409" s="36">
        <v>115.41666666666667</v>
      </c>
      <c r="I409" s="36">
        <v>116.73333333333333</v>
      </c>
      <c r="J409" s="36">
        <v>118.96666666666667</v>
      </c>
      <c r="K409" s="31">
        <v>114.5</v>
      </c>
      <c r="L409" s="31">
        <v>110.95</v>
      </c>
      <c r="M409" s="31">
        <v>88.786519999999996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9208.85</v>
      </c>
      <c r="D410" s="36">
        <v>9182.4666666666653</v>
      </c>
      <c r="E410" s="36">
        <v>9134.9333333333307</v>
      </c>
      <c r="F410" s="36">
        <v>9061.0166666666646</v>
      </c>
      <c r="G410" s="36">
        <v>9013.4833333333299</v>
      </c>
      <c r="H410" s="36">
        <v>9256.3833333333314</v>
      </c>
      <c r="I410" s="36">
        <v>9303.9166666666679</v>
      </c>
      <c r="J410" s="36">
        <v>9377.8333333333321</v>
      </c>
      <c r="K410" s="31">
        <v>9230</v>
      </c>
      <c r="L410" s="31">
        <v>9108.5499999999993</v>
      </c>
      <c r="M410" s="31">
        <v>7.7369999999999994E-2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1449.7</v>
      </c>
      <c r="D411" s="36">
        <v>1436.3</v>
      </c>
      <c r="E411" s="36">
        <v>1410.6</v>
      </c>
      <c r="F411" s="36">
        <v>1371.5</v>
      </c>
      <c r="G411" s="36">
        <v>1345.8</v>
      </c>
      <c r="H411" s="36">
        <v>1475.3999999999999</v>
      </c>
      <c r="I411" s="36">
        <v>1501.1000000000001</v>
      </c>
      <c r="J411" s="36">
        <v>1540.1999999999998</v>
      </c>
      <c r="K411" s="31">
        <v>1462</v>
      </c>
      <c r="L411" s="31">
        <v>1397.2</v>
      </c>
      <c r="M411" s="31">
        <v>1.4677100000000001</v>
      </c>
      <c r="N411" s="1"/>
      <c r="O411" s="1"/>
    </row>
    <row r="412" spans="1:15" ht="12.75" customHeight="1">
      <c r="A412" s="33">
        <v>402</v>
      </c>
      <c r="B412" t="s">
        <v>1028</v>
      </c>
      <c r="C412" s="31">
        <v>407.85</v>
      </c>
      <c r="D412" s="36">
        <v>406.5</v>
      </c>
      <c r="E412" s="36">
        <v>403.2</v>
      </c>
      <c r="F412" s="36">
        <v>398.55</v>
      </c>
      <c r="G412" s="36">
        <v>395.25</v>
      </c>
      <c r="H412" s="36">
        <v>411.15</v>
      </c>
      <c r="I412" s="36">
        <v>414.44999999999993</v>
      </c>
      <c r="J412" s="36">
        <v>419.09999999999997</v>
      </c>
      <c r="K412" s="31">
        <v>409.8</v>
      </c>
      <c r="L412" s="31">
        <v>401.85</v>
      </c>
      <c r="M412" s="31">
        <v>3.49878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2885.85</v>
      </c>
      <c r="D413" s="36">
        <v>2872.8166666666671</v>
      </c>
      <c r="E413" s="36">
        <v>2843.0333333333342</v>
      </c>
      <c r="F413" s="36">
        <v>2800.2166666666672</v>
      </c>
      <c r="G413" s="36">
        <v>2770.4333333333343</v>
      </c>
      <c r="H413" s="36">
        <v>2915.6333333333341</v>
      </c>
      <c r="I413" s="36">
        <v>2945.416666666667</v>
      </c>
      <c r="J413" s="36">
        <v>2988.233333333334</v>
      </c>
      <c r="K413" s="31">
        <v>2902.6</v>
      </c>
      <c r="L413" s="31">
        <v>2830</v>
      </c>
      <c r="M413" s="31">
        <v>0.45816000000000001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365.7</v>
      </c>
      <c r="D414" s="36">
        <v>367.68333333333334</v>
      </c>
      <c r="E414" s="36">
        <v>362.26666666666665</v>
      </c>
      <c r="F414" s="36">
        <v>358.83333333333331</v>
      </c>
      <c r="G414" s="36">
        <v>353.41666666666663</v>
      </c>
      <c r="H414" s="36">
        <v>371.11666666666667</v>
      </c>
      <c r="I414" s="36">
        <v>376.5333333333333</v>
      </c>
      <c r="J414" s="36">
        <v>379.9666666666667</v>
      </c>
      <c r="K414" s="31">
        <v>373.1</v>
      </c>
      <c r="L414" s="31">
        <v>364.25</v>
      </c>
      <c r="M414" s="31">
        <v>1.2468999999999999</v>
      </c>
      <c r="N414" s="1"/>
      <c r="O414" s="1"/>
    </row>
    <row r="415" spans="1:15" ht="12.75" customHeight="1">
      <c r="A415" s="33">
        <v>405</v>
      </c>
      <c r="B415" s="53" t="s">
        <v>1029</v>
      </c>
      <c r="C415" s="31">
        <v>1067.05</v>
      </c>
      <c r="D415" s="36">
        <v>1072.4666666666665</v>
      </c>
      <c r="E415" s="36">
        <v>1059.083333333333</v>
      </c>
      <c r="F415" s="36">
        <v>1051.1166666666666</v>
      </c>
      <c r="G415" s="36">
        <v>1037.7333333333331</v>
      </c>
      <c r="H415" s="36">
        <v>1080.4333333333329</v>
      </c>
      <c r="I415" s="36">
        <v>1093.8166666666666</v>
      </c>
      <c r="J415" s="36">
        <v>1101.7833333333328</v>
      </c>
      <c r="K415" s="31">
        <v>1085.8499999999999</v>
      </c>
      <c r="L415" s="31">
        <v>1064.5</v>
      </c>
      <c r="M415" s="31">
        <v>0.18475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734.25</v>
      </c>
      <c r="D416" s="36">
        <v>734.65</v>
      </c>
      <c r="E416" s="36">
        <v>724.59999999999991</v>
      </c>
      <c r="F416" s="36">
        <v>714.94999999999993</v>
      </c>
      <c r="G416" s="36">
        <v>704.89999999999986</v>
      </c>
      <c r="H416" s="36">
        <v>744.3</v>
      </c>
      <c r="I416" s="36">
        <v>754.34999999999991</v>
      </c>
      <c r="J416" s="36">
        <v>764</v>
      </c>
      <c r="K416" s="31">
        <v>744.7</v>
      </c>
      <c r="L416" s="31">
        <v>725</v>
      </c>
      <c r="M416" s="31">
        <v>0.21510000000000001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26603.35</v>
      </c>
      <c r="D417" s="36">
        <v>26486.916666666668</v>
      </c>
      <c r="E417" s="36">
        <v>26323.833333333336</v>
      </c>
      <c r="F417" s="36">
        <v>26044.316666666669</v>
      </c>
      <c r="G417" s="36">
        <v>25881.233333333337</v>
      </c>
      <c r="H417" s="36">
        <v>26766.433333333334</v>
      </c>
      <c r="I417" s="36">
        <v>26929.51666666667</v>
      </c>
      <c r="J417" s="36">
        <v>27209.033333333333</v>
      </c>
      <c r="K417" s="31">
        <v>26650</v>
      </c>
      <c r="L417" s="31">
        <v>26207.4</v>
      </c>
      <c r="M417" s="31">
        <v>0.18526000000000001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49</v>
      </c>
      <c r="D418" s="36">
        <v>48.966666666666669</v>
      </c>
      <c r="E418" s="36">
        <v>47.88333333333334</v>
      </c>
      <c r="F418" s="36">
        <v>46.766666666666673</v>
      </c>
      <c r="G418" s="36">
        <v>45.683333333333344</v>
      </c>
      <c r="H418" s="36">
        <v>50.083333333333336</v>
      </c>
      <c r="I418" s="36">
        <v>51.166666666666664</v>
      </c>
      <c r="J418" s="36">
        <v>52.283333333333331</v>
      </c>
      <c r="K418" s="31">
        <v>50.05</v>
      </c>
      <c r="L418" s="31">
        <v>47.85</v>
      </c>
      <c r="M418" s="31">
        <v>136.54035999999999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2395.1999999999998</v>
      </c>
      <c r="D419" s="36">
        <v>2375.9833333333331</v>
      </c>
      <c r="E419" s="36">
        <v>2352.2666666666664</v>
      </c>
      <c r="F419" s="36">
        <v>2309.3333333333335</v>
      </c>
      <c r="G419" s="36">
        <v>2285.6166666666668</v>
      </c>
      <c r="H419" s="36">
        <v>2418.9166666666661</v>
      </c>
      <c r="I419" s="36">
        <v>2442.6333333333323</v>
      </c>
      <c r="J419" s="36">
        <v>2485.5666666666657</v>
      </c>
      <c r="K419" s="31">
        <v>2399.6999999999998</v>
      </c>
      <c r="L419" s="31">
        <v>2333.0500000000002</v>
      </c>
      <c r="M419" s="31">
        <v>5.1424399999999997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647.04999999999995</v>
      </c>
      <c r="D420" s="36">
        <v>642.9666666666667</v>
      </c>
      <c r="E420" s="36">
        <v>634.23333333333335</v>
      </c>
      <c r="F420" s="36">
        <v>621.41666666666663</v>
      </c>
      <c r="G420" s="36">
        <v>612.68333333333328</v>
      </c>
      <c r="H420" s="36">
        <v>655.78333333333342</v>
      </c>
      <c r="I420" s="36">
        <v>664.51666666666677</v>
      </c>
      <c r="J420" s="36">
        <v>677.33333333333348</v>
      </c>
      <c r="K420" s="31">
        <v>651.70000000000005</v>
      </c>
      <c r="L420" s="31">
        <v>630.15</v>
      </c>
      <c r="M420" s="31">
        <v>5.3811799999999996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4552.5</v>
      </c>
      <c r="D421" s="36">
        <v>4519.166666666667</v>
      </c>
      <c r="E421" s="36">
        <v>4451.3333333333339</v>
      </c>
      <c r="F421" s="36">
        <v>4350.166666666667</v>
      </c>
      <c r="G421" s="36">
        <v>4282.3333333333339</v>
      </c>
      <c r="H421" s="36">
        <v>4620.3333333333339</v>
      </c>
      <c r="I421" s="36">
        <v>4688.1666666666679</v>
      </c>
      <c r="J421" s="36">
        <v>4789.3333333333339</v>
      </c>
      <c r="K421" s="31">
        <v>4587</v>
      </c>
      <c r="L421" s="31">
        <v>4418</v>
      </c>
      <c r="M421" s="31">
        <v>2.3690500000000001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1483.4</v>
      </c>
      <c r="D422" s="36">
        <v>1470.25</v>
      </c>
      <c r="E422" s="36">
        <v>1446.35</v>
      </c>
      <c r="F422" s="36">
        <v>1409.3</v>
      </c>
      <c r="G422" s="36">
        <v>1385.3999999999999</v>
      </c>
      <c r="H422" s="36">
        <v>1507.3</v>
      </c>
      <c r="I422" s="36">
        <v>1531.2</v>
      </c>
      <c r="J422" s="36">
        <v>1568.25</v>
      </c>
      <c r="K422" s="31">
        <v>1494.15</v>
      </c>
      <c r="L422" s="31">
        <v>1433.2</v>
      </c>
      <c r="M422" s="31">
        <v>2.0605699999999998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6830.85</v>
      </c>
      <c r="D423" s="36">
        <v>6804.6166666666659</v>
      </c>
      <c r="E423" s="36">
        <v>6731.2333333333318</v>
      </c>
      <c r="F423" s="36">
        <v>6631.6166666666659</v>
      </c>
      <c r="G423" s="36">
        <v>6558.2333333333318</v>
      </c>
      <c r="H423" s="36">
        <v>6904.2333333333318</v>
      </c>
      <c r="I423" s="36">
        <v>6977.616666666665</v>
      </c>
      <c r="J423" s="36">
        <v>7077.2333333333318</v>
      </c>
      <c r="K423" s="31">
        <v>6878</v>
      </c>
      <c r="L423" s="31">
        <v>6705</v>
      </c>
      <c r="M423" s="31">
        <v>1.06298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612.95000000000005</v>
      </c>
      <c r="D424" s="36">
        <v>611.86666666666667</v>
      </c>
      <c r="E424" s="36">
        <v>606.7833333333333</v>
      </c>
      <c r="F424" s="36">
        <v>600.61666666666667</v>
      </c>
      <c r="G424" s="36">
        <v>595.5333333333333</v>
      </c>
      <c r="H424" s="36">
        <v>618.0333333333333</v>
      </c>
      <c r="I424" s="36">
        <v>623.11666666666656</v>
      </c>
      <c r="J424" s="36">
        <v>629.2833333333333</v>
      </c>
      <c r="K424" s="31">
        <v>616.95000000000005</v>
      </c>
      <c r="L424" s="31">
        <v>605.70000000000005</v>
      </c>
      <c r="M424" s="31">
        <v>10.34652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844.2</v>
      </c>
      <c r="D425" s="36">
        <v>840.91666666666663</v>
      </c>
      <c r="E425" s="36">
        <v>829.2833333333333</v>
      </c>
      <c r="F425" s="36">
        <v>814.36666666666667</v>
      </c>
      <c r="G425" s="36">
        <v>802.73333333333335</v>
      </c>
      <c r="H425" s="36">
        <v>855.83333333333326</v>
      </c>
      <c r="I425" s="36">
        <v>867.4666666666667</v>
      </c>
      <c r="J425" s="36">
        <v>882.38333333333321</v>
      </c>
      <c r="K425" s="31">
        <v>852.55</v>
      </c>
      <c r="L425" s="31">
        <v>826</v>
      </c>
      <c r="M425" s="31">
        <v>4.0788500000000001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559.70000000000005</v>
      </c>
      <c r="D426" s="36">
        <v>559.69999999999993</v>
      </c>
      <c r="E426" s="36">
        <v>554.39999999999986</v>
      </c>
      <c r="F426" s="36">
        <v>549.09999999999991</v>
      </c>
      <c r="G426" s="36">
        <v>543.79999999999984</v>
      </c>
      <c r="H426" s="36">
        <v>564.99999999999989</v>
      </c>
      <c r="I426" s="36">
        <v>570.29999999999984</v>
      </c>
      <c r="J426" s="36">
        <v>575.59999999999991</v>
      </c>
      <c r="K426" s="31">
        <v>565</v>
      </c>
      <c r="L426" s="31">
        <v>554.4</v>
      </c>
      <c r="M426" s="31">
        <v>3.8061099999999999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765.9</v>
      </c>
      <c r="D427" s="36">
        <v>765.30000000000007</v>
      </c>
      <c r="E427" s="36">
        <v>757.60000000000014</v>
      </c>
      <c r="F427" s="36">
        <v>749.30000000000007</v>
      </c>
      <c r="G427" s="36">
        <v>741.60000000000014</v>
      </c>
      <c r="H427" s="36">
        <v>773.60000000000014</v>
      </c>
      <c r="I427" s="36">
        <v>781.30000000000018</v>
      </c>
      <c r="J427" s="36">
        <v>789.60000000000014</v>
      </c>
      <c r="K427" s="31">
        <v>773</v>
      </c>
      <c r="L427" s="31">
        <v>757</v>
      </c>
      <c r="M427" s="31">
        <v>187.99243999999999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129.30000000000001</v>
      </c>
      <c r="D428" s="36">
        <v>129.04999999999998</v>
      </c>
      <c r="E428" s="36">
        <v>125.89999999999998</v>
      </c>
      <c r="F428" s="36">
        <v>122.5</v>
      </c>
      <c r="G428" s="36">
        <v>119.35</v>
      </c>
      <c r="H428" s="36">
        <v>132.44999999999996</v>
      </c>
      <c r="I428" s="36">
        <v>135.6</v>
      </c>
      <c r="J428" s="36">
        <v>138.99999999999994</v>
      </c>
      <c r="K428" s="31">
        <v>132.19999999999999</v>
      </c>
      <c r="L428" s="31">
        <v>125.65</v>
      </c>
      <c r="M428" s="31">
        <v>593.43469000000005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589.4</v>
      </c>
      <c r="D429" s="36">
        <v>580.80000000000007</v>
      </c>
      <c r="E429" s="36">
        <v>565.60000000000014</v>
      </c>
      <c r="F429" s="36">
        <v>541.80000000000007</v>
      </c>
      <c r="G429" s="36">
        <v>526.60000000000014</v>
      </c>
      <c r="H429" s="36">
        <v>604.60000000000014</v>
      </c>
      <c r="I429" s="36">
        <v>619.80000000000018</v>
      </c>
      <c r="J429" s="36">
        <v>643.60000000000014</v>
      </c>
      <c r="K429" s="31">
        <v>596</v>
      </c>
      <c r="L429" s="31">
        <v>557</v>
      </c>
      <c r="M429" s="31">
        <v>12.75788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149.25</v>
      </c>
      <c r="D430" s="36">
        <v>147.28333333333333</v>
      </c>
      <c r="E430" s="36">
        <v>143.56666666666666</v>
      </c>
      <c r="F430" s="36">
        <v>137.88333333333333</v>
      </c>
      <c r="G430" s="36">
        <v>134.16666666666666</v>
      </c>
      <c r="H430" s="36">
        <v>152.96666666666667</v>
      </c>
      <c r="I430" s="36">
        <v>156.68333333333331</v>
      </c>
      <c r="J430" s="36">
        <v>162.36666666666667</v>
      </c>
      <c r="K430" s="31">
        <v>151</v>
      </c>
      <c r="L430" s="31">
        <v>141.6</v>
      </c>
      <c r="M430" s="31">
        <v>80.685630000000003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376</v>
      </c>
      <c r="D431" s="36">
        <v>375.48333333333335</v>
      </c>
      <c r="E431" s="36">
        <v>372.7166666666667</v>
      </c>
      <c r="F431" s="36">
        <v>369.43333333333334</v>
      </c>
      <c r="G431" s="36">
        <v>366.66666666666669</v>
      </c>
      <c r="H431" s="36">
        <v>378.76666666666671</v>
      </c>
      <c r="I431" s="36">
        <v>381.53333333333336</v>
      </c>
      <c r="J431" s="36">
        <v>384.81666666666672</v>
      </c>
      <c r="K431" s="31">
        <v>378.25</v>
      </c>
      <c r="L431" s="31">
        <v>372.2</v>
      </c>
      <c r="M431" s="31">
        <v>0.78122999999999998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348.45</v>
      </c>
      <c r="D432" s="36">
        <v>352.41666666666669</v>
      </c>
      <c r="E432" s="36">
        <v>341.03333333333336</v>
      </c>
      <c r="F432" s="36">
        <v>333.61666666666667</v>
      </c>
      <c r="G432" s="36">
        <v>322.23333333333335</v>
      </c>
      <c r="H432" s="36">
        <v>359.83333333333337</v>
      </c>
      <c r="I432" s="36">
        <v>371.2166666666667</v>
      </c>
      <c r="J432" s="36">
        <v>378.63333333333338</v>
      </c>
      <c r="K432" s="31">
        <v>363.8</v>
      </c>
      <c r="L432" s="31">
        <v>345</v>
      </c>
      <c r="M432" s="31">
        <v>2.6021999999999998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1558.05</v>
      </c>
      <c r="D433" s="36">
        <v>1551.3500000000001</v>
      </c>
      <c r="E433" s="36">
        <v>1541.7000000000003</v>
      </c>
      <c r="F433" s="36">
        <v>1525.3500000000001</v>
      </c>
      <c r="G433" s="36">
        <v>1515.7000000000003</v>
      </c>
      <c r="H433" s="36">
        <v>1567.7000000000003</v>
      </c>
      <c r="I433" s="36">
        <v>1577.3500000000004</v>
      </c>
      <c r="J433" s="36">
        <v>1593.7000000000003</v>
      </c>
      <c r="K433" s="31">
        <v>1561</v>
      </c>
      <c r="L433" s="31">
        <v>1535</v>
      </c>
      <c r="M433" s="31">
        <v>19.816780000000001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624.65</v>
      </c>
      <c r="D434" s="36">
        <v>619.33333333333337</v>
      </c>
      <c r="E434" s="36">
        <v>611.56666666666672</v>
      </c>
      <c r="F434" s="36">
        <v>598.48333333333335</v>
      </c>
      <c r="G434" s="36">
        <v>590.7166666666667</v>
      </c>
      <c r="H434" s="36">
        <v>632.41666666666674</v>
      </c>
      <c r="I434" s="36">
        <v>640.18333333333339</v>
      </c>
      <c r="J434" s="36">
        <v>653.26666666666677</v>
      </c>
      <c r="K434" s="31">
        <v>627.1</v>
      </c>
      <c r="L434" s="31">
        <v>606.25</v>
      </c>
      <c r="M434" s="31">
        <v>9.3184799999999992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4172.8999999999996</v>
      </c>
      <c r="D435" s="36">
        <v>4169.1833333333334</v>
      </c>
      <c r="E435" s="36">
        <v>4138.3666666666668</v>
      </c>
      <c r="F435" s="36">
        <v>4103.833333333333</v>
      </c>
      <c r="G435" s="36">
        <v>4073.0166666666664</v>
      </c>
      <c r="H435" s="36">
        <v>4203.7166666666672</v>
      </c>
      <c r="I435" s="36">
        <v>4234.5333333333347</v>
      </c>
      <c r="J435" s="36">
        <v>4269.0666666666675</v>
      </c>
      <c r="K435" s="31">
        <v>4200</v>
      </c>
      <c r="L435" s="31">
        <v>4134.6499999999996</v>
      </c>
      <c r="M435" s="31">
        <v>2.9849199999999998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1109.05</v>
      </c>
      <c r="D436" s="36">
        <v>1109.2666666666667</v>
      </c>
      <c r="E436" s="36">
        <v>1100.7833333333333</v>
      </c>
      <c r="F436" s="36">
        <v>1092.5166666666667</v>
      </c>
      <c r="G436" s="36">
        <v>1084.0333333333333</v>
      </c>
      <c r="H436" s="36">
        <v>1117.5333333333333</v>
      </c>
      <c r="I436" s="36">
        <v>1126.0166666666664</v>
      </c>
      <c r="J436" s="36">
        <v>1134.2833333333333</v>
      </c>
      <c r="K436" s="31">
        <v>1117.75</v>
      </c>
      <c r="L436" s="31">
        <v>1101</v>
      </c>
      <c r="M436" s="31">
        <v>0.31513000000000002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483.85</v>
      </c>
      <c r="D437" s="36">
        <v>487.68333333333334</v>
      </c>
      <c r="E437" s="36">
        <v>476.36666666666667</v>
      </c>
      <c r="F437" s="36">
        <v>468.88333333333333</v>
      </c>
      <c r="G437" s="36">
        <v>457.56666666666666</v>
      </c>
      <c r="H437" s="36">
        <v>495.16666666666669</v>
      </c>
      <c r="I437" s="36">
        <v>506.48333333333341</v>
      </c>
      <c r="J437" s="36">
        <v>513.9666666666667</v>
      </c>
      <c r="K437" s="31">
        <v>499</v>
      </c>
      <c r="L437" s="31">
        <v>480.2</v>
      </c>
      <c r="M437" s="31">
        <v>5.9539900000000001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397.5</v>
      </c>
      <c r="D438" s="36">
        <v>394.61666666666662</v>
      </c>
      <c r="E438" s="36">
        <v>389.73333333333323</v>
      </c>
      <c r="F438" s="36">
        <v>381.96666666666664</v>
      </c>
      <c r="G438" s="36">
        <v>377.08333333333326</v>
      </c>
      <c r="H438" s="36">
        <v>402.38333333333321</v>
      </c>
      <c r="I438" s="36">
        <v>407.26666666666654</v>
      </c>
      <c r="J438" s="36">
        <v>415.03333333333319</v>
      </c>
      <c r="K438" s="31">
        <v>399.5</v>
      </c>
      <c r="L438" s="31">
        <v>386.85</v>
      </c>
      <c r="M438" s="31">
        <v>1.53267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3830.95</v>
      </c>
      <c r="D439" s="36">
        <v>3820.3333333333335</v>
      </c>
      <c r="E439" s="36">
        <v>3639.666666666667</v>
      </c>
      <c r="F439" s="36">
        <v>3448.3833333333337</v>
      </c>
      <c r="G439" s="36">
        <v>3267.7166666666672</v>
      </c>
      <c r="H439" s="36">
        <v>4011.6166666666668</v>
      </c>
      <c r="I439" s="36">
        <v>4192.2833333333338</v>
      </c>
      <c r="J439" s="36">
        <v>4383.5666666666666</v>
      </c>
      <c r="K439" s="31">
        <v>4001</v>
      </c>
      <c r="L439" s="31">
        <v>3629.05</v>
      </c>
      <c r="M439" s="31">
        <v>2.3230900000000001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665</v>
      </c>
      <c r="D440" s="36">
        <v>667.33333333333337</v>
      </c>
      <c r="E440" s="36">
        <v>659.66666666666674</v>
      </c>
      <c r="F440" s="36">
        <v>654.33333333333337</v>
      </c>
      <c r="G440" s="36">
        <v>646.66666666666674</v>
      </c>
      <c r="H440" s="36">
        <v>672.66666666666674</v>
      </c>
      <c r="I440" s="36">
        <v>680.33333333333348</v>
      </c>
      <c r="J440" s="36">
        <v>685.66666666666674</v>
      </c>
      <c r="K440" s="31">
        <v>675</v>
      </c>
      <c r="L440" s="31">
        <v>662</v>
      </c>
      <c r="M440" s="31">
        <v>1.47973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44.8</v>
      </c>
      <c r="D441" s="36">
        <v>44.633333333333326</v>
      </c>
      <c r="E441" s="36">
        <v>43.966666666666654</v>
      </c>
      <c r="F441" s="36">
        <v>43.133333333333326</v>
      </c>
      <c r="G441" s="36">
        <v>42.466666666666654</v>
      </c>
      <c r="H441" s="36">
        <v>45.466666666666654</v>
      </c>
      <c r="I441" s="36">
        <v>46.133333333333326</v>
      </c>
      <c r="J441" s="36">
        <v>46.966666666666654</v>
      </c>
      <c r="K441" s="31">
        <v>45.3</v>
      </c>
      <c r="L441" s="31">
        <v>43.8</v>
      </c>
      <c r="M441" s="31">
        <v>232.76563999999999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722.2</v>
      </c>
      <c r="D442" s="36">
        <v>716.33333333333337</v>
      </c>
      <c r="E442" s="36">
        <v>707.26666666666677</v>
      </c>
      <c r="F442" s="36">
        <v>692.33333333333337</v>
      </c>
      <c r="G442" s="36">
        <v>683.26666666666677</v>
      </c>
      <c r="H442" s="36">
        <v>731.26666666666677</v>
      </c>
      <c r="I442" s="36">
        <v>740.33333333333337</v>
      </c>
      <c r="J442" s="36">
        <v>755.26666666666677</v>
      </c>
      <c r="K442" s="31">
        <v>725.4</v>
      </c>
      <c r="L442" s="31">
        <v>701.4</v>
      </c>
      <c r="M442" s="31">
        <v>27.83832</v>
      </c>
      <c r="N442" s="1"/>
      <c r="O442" s="1"/>
    </row>
    <row r="443" spans="1:15" ht="12.75" customHeight="1">
      <c r="A443" s="33">
        <v>433</v>
      </c>
      <c r="B443" s="53" t="s">
        <v>1030</v>
      </c>
      <c r="C443" s="31">
        <v>916.7</v>
      </c>
      <c r="D443" s="36">
        <v>917.95000000000016</v>
      </c>
      <c r="E443" s="36">
        <v>910.8000000000003</v>
      </c>
      <c r="F443" s="36">
        <v>904.90000000000009</v>
      </c>
      <c r="G443" s="36">
        <v>897.75000000000023</v>
      </c>
      <c r="H443" s="36">
        <v>923.85000000000036</v>
      </c>
      <c r="I443" s="36">
        <v>931.00000000000023</v>
      </c>
      <c r="J443" s="36">
        <v>936.90000000000043</v>
      </c>
      <c r="K443" s="31">
        <v>925.1</v>
      </c>
      <c r="L443" s="31">
        <v>912.05</v>
      </c>
      <c r="M443" s="31">
        <v>0.27875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748.15</v>
      </c>
      <c r="D444" s="36">
        <v>746.11666666666679</v>
      </c>
      <c r="E444" s="36">
        <v>740.73333333333358</v>
      </c>
      <c r="F444" s="36">
        <v>733.31666666666683</v>
      </c>
      <c r="G444" s="36">
        <v>727.93333333333362</v>
      </c>
      <c r="H444" s="36">
        <v>753.53333333333353</v>
      </c>
      <c r="I444" s="36">
        <v>758.91666666666674</v>
      </c>
      <c r="J444" s="36">
        <v>766.33333333333348</v>
      </c>
      <c r="K444" s="31">
        <v>751.5</v>
      </c>
      <c r="L444" s="31">
        <v>738.7</v>
      </c>
      <c r="M444" s="31">
        <v>3.1002200000000002</v>
      </c>
      <c r="N444" s="1"/>
      <c r="O444" s="1"/>
    </row>
    <row r="445" spans="1:15" ht="12.75" customHeight="1">
      <c r="A445" s="33">
        <v>435</v>
      </c>
      <c r="B445" s="53" t="s">
        <v>1031</v>
      </c>
      <c r="C445" s="31">
        <v>510.3</v>
      </c>
      <c r="D445" s="36">
        <v>513.5333333333333</v>
      </c>
      <c r="E445" s="36">
        <v>503.06666666666661</v>
      </c>
      <c r="F445" s="36">
        <v>495.83333333333331</v>
      </c>
      <c r="G445" s="36">
        <v>485.36666666666662</v>
      </c>
      <c r="H445" s="36">
        <v>520.76666666666665</v>
      </c>
      <c r="I445" s="36">
        <v>531.23333333333335</v>
      </c>
      <c r="J445" s="36">
        <v>538.46666666666658</v>
      </c>
      <c r="K445" s="31">
        <v>524</v>
      </c>
      <c r="L445" s="31">
        <v>506.3</v>
      </c>
      <c r="M445" s="31">
        <v>3.8435299999999999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746</v>
      </c>
      <c r="D446" s="36">
        <v>746.81666666666661</v>
      </c>
      <c r="E446" s="36">
        <v>739.68333333333317</v>
      </c>
      <c r="F446" s="36">
        <v>733.36666666666656</v>
      </c>
      <c r="G446" s="36">
        <v>726.23333333333312</v>
      </c>
      <c r="H446" s="36">
        <v>753.13333333333321</v>
      </c>
      <c r="I446" s="36">
        <v>760.26666666666665</v>
      </c>
      <c r="J446" s="36">
        <v>766.58333333333326</v>
      </c>
      <c r="K446" s="31">
        <v>753.95</v>
      </c>
      <c r="L446" s="31">
        <v>740.5</v>
      </c>
      <c r="M446" s="31">
        <v>0.32068999999999998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63.3</v>
      </c>
      <c r="D447" s="36">
        <v>63.233333333333327</v>
      </c>
      <c r="E447" s="36">
        <v>62.066666666666649</v>
      </c>
      <c r="F447" s="36">
        <v>60.833333333333321</v>
      </c>
      <c r="G447" s="36">
        <v>59.666666666666643</v>
      </c>
      <c r="H447" s="36">
        <v>64.466666666666654</v>
      </c>
      <c r="I447" s="36">
        <v>65.633333333333326</v>
      </c>
      <c r="J447" s="36">
        <v>66.86666666666666</v>
      </c>
      <c r="K447" s="31">
        <v>64.400000000000006</v>
      </c>
      <c r="L447" s="31">
        <v>62</v>
      </c>
      <c r="M447" s="31">
        <v>30.69736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2128.65</v>
      </c>
      <c r="D448" s="36">
        <v>2117.75</v>
      </c>
      <c r="E448" s="36">
        <v>2101.75</v>
      </c>
      <c r="F448" s="36">
        <v>2074.85</v>
      </c>
      <c r="G448" s="36">
        <v>2058.85</v>
      </c>
      <c r="H448" s="36">
        <v>2144.65</v>
      </c>
      <c r="I448" s="36">
        <v>2160.65</v>
      </c>
      <c r="J448" s="36">
        <v>2187.5500000000002</v>
      </c>
      <c r="K448" s="31">
        <v>2133.75</v>
      </c>
      <c r="L448" s="31">
        <v>2090.85</v>
      </c>
      <c r="M448" s="31">
        <v>4.8248199999999999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998.15</v>
      </c>
      <c r="D449" s="36">
        <v>996.05000000000007</v>
      </c>
      <c r="E449" s="36">
        <v>987.10000000000014</v>
      </c>
      <c r="F449" s="36">
        <v>976.05000000000007</v>
      </c>
      <c r="G449" s="36">
        <v>967.10000000000014</v>
      </c>
      <c r="H449" s="36">
        <v>1007.1000000000001</v>
      </c>
      <c r="I449" s="36">
        <v>1016.0500000000002</v>
      </c>
      <c r="J449" s="36">
        <v>1027.1000000000001</v>
      </c>
      <c r="K449" s="31">
        <v>1005</v>
      </c>
      <c r="L449" s="31">
        <v>985</v>
      </c>
      <c r="M449" s="31">
        <v>1.9291100000000001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980.55</v>
      </c>
      <c r="D450" s="36">
        <v>977.75</v>
      </c>
      <c r="E450" s="36">
        <v>971.85</v>
      </c>
      <c r="F450" s="36">
        <v>963.15</v>
      </c>
      <c r="G450" s="36">
        <v>957.25</v>
      </c>
      <c r="H450" s="36">
        <v>986.45</v>
      </c>
      <c r="I450" s="36">
        <v>992.35000000000014</v>
      </c>
      <c r="J450" s="36">
        <v>1001.0500000000001</v>
      </c>
      <c r="K450" s="31">
        <v>983.65</v>
      </c>
      <c r="L450" s="31">
        <v>969.05</v>
      </c>
      <c r="M450" s="31">
        <v>4.1591699999999996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1822</v>
      </c>
      <c r="D451" s="36">
        <v>1806.8833333333332</v>
      </c>
      <c r="E451" s="36">
        <v>1778.7666666666664</v>
      </c>
      <c r="F451" s="36">
        <v>1735.5333333333333</v>
      </c>
      <c r="G451" s="36">
        <v>1707.4166666666665</v>
      </c>
      <c r="H451" s="36">
        <v>1850.1166666666663</v>
      </c>
      <c r="I451" s="36">
        <v>1878.2333333333331</v>
      </c>
      <c r="J451" s="36">
        <v>1921.4666666666662</v>
      </c>
      <c r="K451" s="31">
        <v>1835</v>
      </c>
      <c r="L451" s="31">
        <v>1763.65</v>
      </c>
      <c r="M451" s="31">
        <v>4.5547300000000002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4087.1</v>
      </c>
      <c r="D452" s="36">
        <v>4051.0166666666664</v>
      </c>
      <c r="E452" s="36">
        <v>4007.083333333333</v>
      </c>
      <c r="F452" s="36">
        <v>3927.0666666666666</v>
      </c>
      <c r="G452" s="36">
        <v>3883.1333333333332</v>
      </c>
      <c r="H452" s="36">
        <v>4131.0333333333328</v>
      </c>
      <c r="I452" s="36">
        <v>4174.9666666666662</v>
      </c>
      <c r="J452" s="36">
        <v>4254.9833333333327</v>
      </c>
      <c r="K452" s="31">
        <v>4094.95</v>
      </c>
      <c r="L452" s="31">
        <v>3971</v>
      </c>
      <c r="M452" s="31">
        <v>29.820519999999998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1159.5</v>
      </c>
      <c r="D453" s="36">
        <v>1155.5666666666666</v>
      </c>
      <c r="E453" s="36">
        <v>1146.3833333333332</v>
      </c>
      <c r="F453" s="36">
        <v>1133.2666666666667</v>
      </c>
      <c r="G453" s="36">
        <v>1124.0833333333333</v>
      </c>
      <c r="H453" s="36">
        <v>1168.6833333333332</v>
      </c>
      <c r="I453" s="36">
        <v>1177.8666666666666</v>
      </c>
      <c r="J453" s="36">
        <v>1190.9833333333331</v>
      </c>
      <c r="K453" s="31">
        <v>1164.75</v>
      </c>
      <c r="L453" s="31">
        <v>1142.45</v>
      </c>
      <c r="M453" s="31">
        <v>16.894030000000001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7791.05</v>
      </c>
      <c r="D454" s="36">
        <v>7781.5999999999995</v>
      </c>
      <c r="E454" s="36">
        <v>7756.1999999999989</v>
      </c>
      <c r="F454" s="36">
        <v>7721.3499999999995</v>
      </c>
      <c r="G454" s="36">
        <v>7695.9499999999989</v>
      </c>
      <c r="H454" s="36">
        <v>7816.4499999999989</v>
      </c>
      <c r="I454" s="36">
        <v>7841.8499999999985</v>
      </c>
      <c r="J454" s="36">
        <v>7876.6999999999989</v>
      </c>
      <c r="K454" s="31">
        <v>7807</v>
      </c>
      <c r="L454" s="31">
        <v>7746.75</v>
      </c>
      <c r="M454" s="31">
        <v>0.83689999999999998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6977.5</v>
      </c>
      <c r="D455" s="36">
        <v>6813.5666666666666</v>
      </c>
      <c r="E455" s="36">
        <v>6515.9833333333336</v>
      </c>
      <c r="F455" s="36">
        <v>6054.4666666666672</v>
      </c>
      <c r="G455" s="36">
        <v>5756.8833333333341</v>
      </c>
      <c r="H455" s="36">
        <v>7275.083333333333</v>
      </c>
      <c r="I455" s="36">
        <v>7572.666666666667</v>
      </c>
      <c r="J455" s="36">
        <v>8034.1833333333325</v>
      </c>
      <c r="K455" s="31">
        <v>7111.15</v>
      </c>
      <c r="L455" s="31">
        <v>6352.05</v>
      </c>
      <c r="M455" s="31">
        <v>8.9754000000000005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615.95000000000005</v>
      </c>
      <c r="D456" s="36">
        <v>612.6</v>
      </c>
      <c r="E456" s="36">
        <v>607.80000000000007</v>
      </c>
      <c r="F456" s="36">
        <v>599.65000000000009</v>
      </c>
      <c r="G456" s="36">
        <v>594.85000000000014</v>
      </c>
      <c r="H456" s="36">
        <v>620.75</v>
      </c>
      <c r="I456" s="36">
        <v>625.54999999999995</v>
      </c>
      <c r="J456" s="36">
        <v>633.69999999999993</v>
      </c>
      <c r="K456" s="31">
        <v>617.4</v>
      </c>
      <c r="L456" s="31">
        <v>604.45000000000005</v>
      </c>
      <c r="M456" s="31">
        <v>7.34009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932.3</v>
      </c>
      <c r="D457" s="36">
        <v>926.91666666666663</v>
      </c>
      <c r="E457" s="36">
        <v>919.98333333333323</v>
      </c>
      <c r="F457" s="36">
        <v>907.66666666666663</v>
      </c>
      <c r="G457" s="36">
        <v>900.73333333333323</v>
      </c>
      <c r="H457" s="36">
        <v>939.23333333333323</v>
      </c>
      <c r="I457" s="36">
        <v>946.16666666666663</v>
      </c>
      <c r="J457" s="36">
        <v>958.48333333333323</v>
      </c>
      <c r="K457" s="31">
        <v>933.85</v>
      </c>
      <c r="L457" s="31">
        <v>914.6</v>
      </c>
      <c r="M457" s="31">
        <v>64.370140000000006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377.9</v>
      </c>
      <c r="D458" s="36">
        <v>375.61666666666662</v>
      </c>
      <c r="E458" s="36">
        <v>371.53333333333325</v>
      </c>
      <c r="F458" s="36">
        <v>365.16666666666663</v>
      </c>
      <c r="G458" s="36">
        <v>361.08333333333326</v>
      </c>
      <c r="H458" s="36">
        <v>381.98333333333323</v>
      </c>
      <c r="I458" s="36">
        <v>386.06666666666661</v>
      </c>
      <c r="J458" s="36">
        <v>392.43333333333322</v>
      </c>
      <c r="K458" s="31">
        <v>379.7</v>
      </c>
      <c r="L458" s="31">
        <v>369.25</v>
      </c>
      <c r="M458" s="31">
        <v>84.491699999999994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145.9</v>
      </c>
      <c r="D459" s="36">
        <v>145.18333333333334</v>
      </c>
      <c r="E459" s="36">
        <v>144.21666666666667</v>
      </c>
      <c r="F459" s="36">
        <v>142.53333333333333</v>
      </c>
      <c r="G459" s="36">
        <v>141.56666666666666</v>
      </c>
      <c r="H459" s="36">
        <v>146.86666666666667</v>
      </c>
      <c r="I459" s="36">
        <v>147.83333333333337</v>
      </c>
      <c r="J459" s="36">
        <v>149.51666666666668</v>
      </c>
      <c r="K459" s="31">
        <v>146.15</v>
      </c>
      <c r="L459" s="31">
        <v>143.5</v>
      </c>
      <c r="M459" s="31">
        <v>467.28176000000002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90.45</v>
      </c>
      <c r="D460" s="36">
        <v>90.016666666666666</v>
      </c>
      <c r="E460" s="36">
        <v>88.733333333333334</v>
      </c>
      <c r="F460" s="36">
        <v>87.016666666666666</v>
      </c>
      <c r="G460" s="36">
        <v>85.733333333333334</v>
      </c>
      <c r="H460" s="36">
        <v>91.733333333333334</v>
      </c>
      <c r="I460" s="36">
        <v>93.016666666666666</v>
      </c>
      <c r="J460" s="36">
        <v>94.733333333333334</v>
      </c>
      <c r="K460" s="31">
        <v>91.3</v>
      </c>
      <c r="L460" s="31">
        <v>88.3</v>
      </c>
      <c r="M460" s="31">
        <v>52.21407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3130.1</v>
      </c>
      <c r="D461" s="36">
        <v>3139.8166666666671</v>
      </c>
      <c r="E461" s="36">
        <v>3072.6333333333341</v>
      </c>
      <c r="F461" s="36">
        <v>3015.166666666667</v>
      </c>
      <c r="G461" s="36">
        <v>2947.983333333334</v>
      </c>
      <c r="H461" s="36">
        <v>3197.2833333333342</v>
      </c>
      <c r="I461" s="36">
        <v>3264.4666666666676</v>
      </c>
      <c r="J461" s="36">
        <v>3321.9333333333343</v>
      </c>
      <c r="K461" s="31">
        <v>3207</v>
      </c>
      <c r="L461" s="31">
        <v>3082.35</v>
      </c>
      <c r="M461" s="31">
        <v>0.35476999999999997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1328.1</v>
      </c>
      <c r="D462" s="36">
        <v>1319.3166666666666</v>
      </c>
      <c r="E462" s="36">
        <v>1308.1333333333332</v>
      </c>
      <c r="F462" s="36">
        <v>1288.1666666666665</v>
      </c>
      <c r="G462" s="36">
        <v>1276.9833333333331</v>
      </c>
      <c r="H462" s="36">
        <v>1339.2833333333333</v>
      </c>
      <c r="I462" s="36">
        <v>1350.4666666666667</v>
      </c>
      <c r="J462" s="36">
        <v>1370.4333333333334</v>
      </c>
      <c r="K462" s="31">
        <v>1330.5</v>
      </c>
      <c r="L462" s="31">
        <v>1299.3499999999999</v>
      </c>
      <c r="M462" s="31">
        <v>22.014240000000001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750.9</v>
      </c>
      <c r="D463" s="36">
        <v>751.81666666666661</v>
      </c>
      <c r="E463" s="36">
        <v>743.63333333333321</v>
      </c>
      <c r="F463" s="36">
        <v>736.36666666666656</v>
      </c>
      <c r="G463" s="36">
        <v>728.18333333333317</v>
      </c>
      <c r="H463" s="36">
        <v>759.08333333333326</v>
      </c>
      <c r="I463" s="36">
        <v>767.26666666666665</v>
      </c>
      <c r="J463" s="36">
        <v>774.5333333333333</v>
      </c>
      <c r="K463" s="31">
        <v>760</v>
      </c>
      <c r="L463" s="31">
        <v>744.55</v>
      </c>
      <c r="M463" s="31">
        <v>2.4006500000000002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282.39999999999998</v>
      </c>
      <c r="D464" s="36">
        <v>280.66666666666669</v>
      </c>
      <c r="E464" s="36">
        <v>272.33333333333337</v>
      </c>
      <c r="F464" s="36">
        <v>262.26666666666671</v>
      </c>
      <c r="G464" s="36">
        <v>253.93333333333339</v>
      </c>
      <c r="H464" s="36">
        <v>290.73333333333335</v>
      </c>
      <c r="I464" s="36">
        <v>299.06666666666672</v>
      </c>
      <c r="J464" s="36">
        <v>309.13333333333333</v>
      </c>
      <c r="K464" s="31">
        <v>289</v>
      </c>
      <c r="L464" s="31">
        <v>270.60000000000002</v>
      </c>
      <c r="M464" s="31">
        <v>60.374980000000001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869.6</v>
      </c>
      <c r="D465" s="36">
        <v>869.15</v>
      </c>
      <c r="E465" s="36">
        <v>862.19999999999993</v>
      </c>
      <c r="F465" s="36">
        <v>854.8</v>
      </c>
      <c r="G465" s="36">
        <v>847.84999999999991</v>
      </c>
      <c r="H465" s="36">
        <v>876.55</v>
      </c>
      <c r="I465" s="36">
        <v>883.5</v>
      </c>
      <c r="J465" s="36">
        <v>890.9</v>
      </c>
      <c r="K465" s="31">
        <v>876.1</v>
      </c>
      <c r="L465" s="31">
        <v>861.75</v>
      </c>
      <c r="M465" s="31">
        <v>2.3207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3721.7</v>
      </c>
      <c r="D466" s="36">
        <v>3658.5166666666664</v>
      </c>
      <c r="E466" s="36">
        <v>3558.1833333333329</v>
      </c>
      <c r="F466" s="36">
        <v>3394.6666666666665</v>
      </c>
      <c r="G466" s="36">
        <v>3294.333333333333</v>
      </c>
      <c r="H466" s="36">
        <v>3822.0333333333328</v>
      </c>
      <c r="I466" s="36">
        <v>3922.3666666666668</v>
      </c>
      <c r="J466" s="36">
        <v>4085.8833333333328</v>
      </c>
      <c r="K466" s="31">
        <v>3758.85</v>
      </c>
      <c r="L466" s="31">
        <v>3495</v>
      </c>
      <c r="M466" s="31">
        <v>2.1282000000000001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2809.55</v>
      </c>
      <c r="D467" s="36">
        <v>2808.75</v>
      </c>
      <c r="E467" s="36">
        <v>2782.55</v>
      </c>
      <c r="F467" s="36">
        <v>2755.55</v>
      </c>
      <c r="G467" s="36">
        <v>2729.3500000000004</v>
      </c>
      <c r="H467" s="36">
        <v>2835.75</v>
      </c>
      <c r="I467" s="36">
        <v>2861.95</v>
      </c>
      <c r="J467" s="36">
        <v>2888.95</v>
      </c>
      <c r="K467" s="31">
        <v>2834.95</v>
      </c>
      <c r="L467" s="31">
        <v>2781.75</v>
      </c>
      <c r="M467" s="31">
        <v>0.53918999999999995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3652.05</v>
      </c>
      <c r="D468" s="36">
        <v>3627.7999999999997</v>
      </c>
      <c r="E468" s="36">
        <v>3579.5999999999995</v>
      </c>
      <c r="F468" s="36">
        <v>3507.1499999999996</v>
      </c>
      <c r="G468" s="36">
        <v>3458.9499999999994</v>
      </c>
      <c r="H468" s="36">
        <v>3700.2499999999995</v>
      </c>
      <c r="I468" s="36">
        <v>3748.4499999999994</v>
      </c>
      <c r="J468" s="36">
        <v>3820.8999999999996</v>
      </c>
      <c r="K468" s="31">
        <v>3676</v>
      </c>
      <c r="L468" s="31">
        <v>3555.35</v>
      </c>
      <c r="M468" s="31">
        <v>10.17437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2608</v>
      </c>
      <c r="D469" s="36">
        <v>2602.65</v>
      </c>
      <c r="E469" s="36">
        <v>2581.4500000000003</v>
      </c>
      <c r="F469" s="36">
        <v>2554.9</v>
      </c>
      <c r="G469" s="36">
        <v>2533.7000000000003</v>
      </c>
      <c r="H469" s="36">
        <v>2629.2000000000003</v>
      </c>
      <c r="I469" s="36">
        <v>2650.4</v>
      </c>
      <c r="J469" s="36">
        <v>2676.9500000000003</v>
      </c>
      <c r="K469" s="31">
        <v>2623.85</v>
      </c>
      <c r="L469" s="31">
        <v>2576.1</v>
      </c>
      <c r="M469" s="31">
        <v>1.6973199999999999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1119.25</v>
      </c>
      <c r="D470" s="36">
        <v>1125.5833333333333</v>
      </c>
      <c r="E470" s="36">
        <v>1104.8666666666666</v>
      </c>
      <c r="F470" s="36">
        <v>1090.4833333333333</v>
      </c>
      <c r="G470" s="36">
        <v>1069.7666666666667</v>
      </c>
      <c r="H470" s="36">
        <v>1139.9666666666665</v>
      </c>
      <c r="I470" s="36">
        <v>1160.6833333333332</v>
      </c>
      <c r="J470" s="36">
        <v>1175.0666666666664</v>
      </c>
      <c r="K470" s="31">
        <v>1146.3</v>
      </c>
      <c r="L470" s="31">
        <v>1111.2</v>
      </c>
      <c r="M470" s="31">
        <v>5.1983300000000003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3954</v>
      </c>
      <c r="D471" s="36">
        <v>3916.5666666666671</v>
      </c>
      <c r="E471" s="36">
        <v>3867.1333333333341</v>
      </c>
      <c r="F471" s="36">
        <v>3780.2666666666669</v>
      </c>
      <c r="G471" s="36">
        <v>3730.8333333333339</v>
      </c>
      <c r="H471" s="36">
        <v>4003.4333333333343</v>
      </c>
      <c r="I471" s="36">
        <v>4052.8666666666677</v>
      </c>
      <c r="J471" s="36">
        <v>4139.7333333333345</v>
      </c>
      <c r="K471" s="31">
        <v>3966</v>
      </c>
      <c r="L471" s="31">
        <v>3829.7</v>
      </c>
      <c r="M471" s="31">
        <v>10.12228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44.2</v>
      </c>
      <c r="D472" s="36">
        <v>43.833333333333336</v>
      </c>
      <c r="E472" s="36">
        <v>43.216666666666669</v>
      </c>
      <c r="F472" s="36">
        <v>42.233333333333334</v>
      </c>
      <c r="G472" s="36">
        <v>41.616666666666667</v>
      </c>
      <c r="H472" s="36">
        <v>44.81666666666667</v>
      </c>
      <c r="I472" s="36">
        <v>45.43333333333333</v>
      </c>
      <c r="J472" s="36">
        <v>46.416666666666671</v>
      </c>
      <c r="K472" s="31">
        <v>44.45</v>
      </c>
      <c r="L472" s="31">
        <v>42.85</v>
      </c>
      <c r="M472" s="31">
        <v>111.42795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348.05</v>
      </c>
      <c r="D473" s="36">
        <v>348.0333333333333</v>
      </c>
      <c r="E473" s="36">
        <v>343.06666666666661</v>
      </c>
      <c r="F473" s="36">
        <v>338.08333333333331</v>
      </c>
      <c r="G473" s="36">
        <v>333.11666666666662</v>
      </c>
      <c r="H473" s="36">
        <v>353.01666666666659</v>
      </c>
      <c r="I473" s="36">
        <v>357.98333333333329</v>
      </c>
      <c r="J473" s="36">
        <v>362.96666666666658</v>
      </c>
      <c r="K473" s="31">
        <v>353</v>
      </c>
      <c r="L473" s="31">
        <v>343.05</v>
      </c>
      <c r="M473" s="31">
        <v>3.62059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455.65</v>
      </c>
      <c r="D474" s="36">
        <v>455.0333333333333</v>
      </c>
      <c r="E474" s="36">
        <v>445.71666666666658</v>
      </c>
      <c r="F474" s="36">
        <v>435.7833333333333</v>
      </c>
      <c r="G474" s="36">
        <v>426.46666666666658</v>
      </c>
      <c r="H474" s="36">
        <v>464.96666666666658</v>
      </c>
      <c r="I474" s="36">
        <v>474.2833333333333</v>
      </c>
      <c r="J474" s="36">
        <v>484.21666666666658</v>
      </c>
      <c r="K474" s="31">
        <v>464.35</v>
      </c>
      <c r="L474" s="31">
        <v>445.1</v>
      </c>
      <c r="M474" s="31">
        <v>4.8500800000000002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3688.55</v>
      </c>
      <c r="D475" s="36">
        <v>3655.35</v>
      </c>
      <c r="E475" s="36">
        <v>3600.2</v>
      </c>
      <c r="F475" s="36">
        <v>3511.85</v>
      </c>
      <c r="G475" s="36">
        <v>3456.7</v>
      </c>
      <c r="H475" s="36">
        <v>3743.7</v>
      </c>
      <c r="I475" s="36">
        <v>3798.8500000000004</v>
      </c>
      <c r="J475" s="36">
        <v>3887.2</v>
      </c>
      <c r="K475" s="31">
        <v>3710.5</v>
      </c>
      <c r="L475" s="31">
        <v>3567</v>
      </c>
      <c r="M475" s="31">
        <v>1.1392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60.5</v>
      </c>
      <c r="D476" s="36">
        <v>59.533333333333331</v>
      </c>
      <c r="E476" s="36">
        <v>58.36666666666666</v>
      </c>
      <c r="F476" s="36">
        <v>56.233333333333327</v>
      </c>
      <c r="G476" s="36">
        <v>55.066666666666656</v>
      </c>
      <c r="H476" s="36">
        <v>61.666666666666664</v>
      </c>
      <c r="I476" s="36">
        <v>62.833333333333336</v>
      </c>
      <c r="J476" s="36">
        <v>64.966666666666669</v>
      </c>
      <c r="K476" s="31">
        <v>60.7</v>
      </c>
      <c r="L476" s="31">
        <v>57.4</v>
      </c>
      <c r="M476" s="31">
        <v>198.40924999999999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632.79999999999995</v>
      </c>
      <c r="D477" s="36">
        <v>635.05000000000007</v>
      </c>
      <c r="E477" s="36">
        <v>626.25000000000011</v>
      </c>
      <c r="F477" s="36">
        <v>619.70000000000005</v>
      </c>
      <c r="G477" s="36">
        <v>610.90000000000009</v>
      </c>
      <c r="H477" s="36">
        <v>641.60000000000014</v>
      </c>
      <c r="I477" s="36">
        <v>650.40000000000009</v>
      </c>
      <c r="J477" s="36">
        <v>656.95000000000016</v>
      </c>
      <c r="K477" s="31">
        <v>643.85</v>
      </c>
      <c r="L477" s="31">
        <v>628.5</v>
      </c>
      <c r="M477" s="31">
        <v>1.9270700000000001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492.3</v>
      </c>
      <c r="D478" s="36">
        <v>490.18333333333334</v>
      </c>
      <c r="E478" s="36">
        <v>486.16666666666669</v>
      </c>
      <c r="F478" s="36">
        <v>480.03333333333336</v>
      </c>
      <c r="G478" s="36">
        <v>476.01666666666671</v>
      </c>
      <c r="H478" s="36">
        <v>496.31666666666666</v>
      </c>
      <c r="I478" s="36">
        <v>500.33333333333331</v>
      </c>
      <c r="J478" s="36">
        <v>506.46666666666664</v>
      </c>
      <c r="K478" s="31">
        <v>494.2</v>
      </c>
      <c r="L478" s="31">
        <v>484.05</v>
      </c>
      <c r="M478" s="31">
        <v>28.810639999999999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919</v>
      </c>
      <c r="D479" s="36">
        <v>924.66666666666663</v>
      </c>
      <c r="E479" s="36">
        <v>906.38333333333321</v>
      </c>
      <c r="F479" s="36">
        <v>893.76666666666654</v>
      </c>
      <c r="G479" s="36">
        <v>875.48333333333312</v>
      </c>
      <c r="H479" s="36">
        <v>937.2833333333333</v>
      </c>
      <c r="I479" s="36">
        <v>955.56666666666683</v>
      </c>
      <c r="J479" s="36">
        <v>968.18333333333339</v>
      </c>
      <c r="K479" s="31">
        <v>942.95</v>
      </c>
      <c r="L479" s="31">
        <v>912.05</v>
      </c>
      <c r="M479" s="31">
        <v>1.4356500000000001</v>
      </c>
      <c r="N479" s="1"/>
      <c r="O479" s="1"/>
    </row>
    <row r="480" spans="1:15" ht="12.75" customHeight="1">
      <c r="A480" s="33">
        <v>470</v>
      </c>
      <c r="B480" s="53" t="s">
        <v>1032</v>
      </c>
      <c r="C480" s="31">
        <v>53.7</v>
      </c>
      <c r="D480" s="36">
        <v>53.633333333333333</v>
      </c>
      <c r="E480" s="36">
        <v>52.666666666666664</v>
      </c>
      <c r="F480" s="36">
        <v>51.633333333333333</v>
      </c>
      <c r="G480" s="36">
        <v>50.666666666666664</v>
      </c>
      <c r="H480" s="36">
        <v>54.666666666666664</v>
      </c>
      <c r="I480" s="36">
        <v>55.633333333333333</v>
      </c>
      <c r="J480" s="36">
        <v>56.666666666666664</v>
      </c>
      <c r="K480" s="31">
        <v>54.6</v>
      </c>
      <c r="L480" s="31">
        <v>52.6</v>
      </c>
      <c r="M480" s="31">
        <v>84.986159999999998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9961.2000000000007</v>
      </c>
      <c r="D481" s="36">
        <v>9928.1333333333332</v>
      </c>
      <c r="E481" s="36">
        <v>9835.3666666666668</v>
      </c>
      <c r="F481" s="36">
        <v>9709.5333333333328</v>
      </c>
      <c r="G481" s="36">
        <v>9616.7666666666664</v>
      </c>
      <c r="H481" s="36">
        <v>10053.966666666667</v>
      </c>
      <c r="I481" s="36">
        <v>10146.733333333334</v>
      </c>
      <c r="J481" s="31">
        <v>10272.566666666668</v>
      </c>
      <c r="K481" s="31">
        <v>10020.9</v>
      </c>
      <c r="L481" s="31">
        <v>9802.2999999999993</v>
      </c>
      <c r="M481" s="53">
        <v>3.6383999999999999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147.30000000000001</v>
      </c>
      <c r="D482" s="36">
        <v>145.78333333333333</v>
      </c>
      <c r="E482" s="36">
        <v>143.61666666666667</v>
      </c>
      <c r="F482" s="36">
        <v>139.93333333333334</v>
      </c>
      <c r="G482" s="36">
        <v>137.76666666666668</v>
      </c>
      <c r="H482" s="36">
        <v>149.46666666666667</v>
      </c>
      <c r="I482" s="36">
        <v>151.63333333333335</v>
      </c>
      <c r="J482" s="31">
        <v>155.31666666666666</v>
      </c>
      <c r="K482" s="31">
        <v>147.94999999999999</v>
      </c>
      <c r="L482" s="31">
        <v>142.1</v>
      </c>
      <c r="M482" s="53">
        <v>240.62941000000001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1732.8</v>
      </c>
      <c r="D483" s="36">
        <v>1724.9833333333336</v>
      </c>
      <c r="E483" s="36">
        <v>1713.9666666666672</v>
      </c>
      <c r="F483" s="36">
        <v>1695.1333333333337</v>
      </c>
      <c r="G483" s="36">
        <v>1684.1166666666672</v>
      </c>
      <c r="H483" s="36">
        <v>1743.8166666666671</v>
      </c>
      <c r="I483" s="36">
        <v>1754.8333333333335</v>
      </c>
      <c r="J483" s="36">
        <v>1773.666666666667</v>
      </c>
      <c r="K483" s="31">
        <v>1736</v>
      </c>
      <c r="L483" s="31">
        <v>1706.15</v>
      </c>
      <c r="M483" s="31">
        <v>1.15018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1159.75</v>
      </c>
      <c r="D484" s="36">
        <v>1152.7</v>
      </c>
      <c r="E484" s="36">
        <v>1142.75</v>
      </c>
      <c r="F484" s="36">
        <v>1125.75</v>
      </c>
      <c r="G484" s="36">
        <v>1115.8</v>
      </c>
      <c r="H484" s="36">
        <v>1169.7</v>
      </c>
      <c r="I484" s="36">
        <v>1179.6500000000003</v>
      </c>
      <c r="J484" s="31">
        <v>1196.6500000000001</v>
      </c>
      <c r="K484" s="31">
        <v>1162.6500000000001</v>
      </c>
      <c r="L484" s="31">
        <v>1135.7</v>
      </c>
      <c r="M484" s="53">
        <v>5.7360899999999999</v>
      </c>
      <c r="N484" s="1"/>
      <c r="O484" s="1"/>
    </row>
    <row r="485" spans="1:15" ht="12.75" customHeight="1">
      <c r="A485" s="33">
        <v>475</v>
      </c>
      <c r="B485" s="31" t="s">
        <v>1033</v>
      </c>
      <c r="C485" s="31">
        <v>303.2</v>
      </c>
      <c r="D485" s="36">
        <v>303.63333333333333</v>
      </c>
      <c r="E485" s="36">
        <v>299.46666666666664</v>
      </c>
      <c r="F485" s="36">
        <v>295.73333333333329</v>
      </c>
      <c r="G485" s="36">
        <v>291.56666666666661</v>
      </c>
      <c r="H485" s="36">
        <v>307.36666666666667</v>
      </c>
      <c r="I485" s="36">
        <v>311.53333333333342</v>
      </c>
      <c r="J485" s="36">
        <v>315.26666666666671</v>
      </c>
      <c r="K485" s="31">
        <v>307.8</v>
      </c>
      <c r="L485" s="31">
        <v>299.89999999999998</v>
      </c>
      <c r="M485" s="31">
        <v>8.8030200000000001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311.85000000000002</v>
      </c>
      <c r="D486" s="36">
        <v>313.7166666666667</v>
      </c>
      <c r="E486" s="36">
        <v>309.13333333333338</v>
      </c>
      <c r="F486" s="36">
        <v>306.41666666666669</v>
      </c>
      <c r="G486" s="36">
        <v>301.83333333333337</v>
      </c>
      <c r="H486" s="36">
        <v>316.43333333333339</v>
      </c>
      <c r="I486" s="36">
        <v>321.01666666666665</v>
      </c>
      <c r="J486" s="36">
        <v>323.73333333333341</v>
      </c>
      <c r="K486" s="31">
        <v>318.3</v>
      </c>
      <c r="L486" s="31">
        <v>311</v>
      </c>
      <c r="M486" s="31">
        <v>2.5429200000000001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1988.55</v>
      </c>
      <c r="D487" s="36">
        <v>1994.6166666666668</v>
      </c>
      <c r="E487" s="36">
        <v>1969.4333333333336</v>
      </c>
      <c r="F487" s="36">
        <v>1950.3166666666668</v>
      </c>
      <c r="G487" s="36">
        <v>1925.1333333333337</v>
      </c>
      <c r="H487" s="36">
        <v>2013.7333333333336</v>
      </c>
      <c r="I487" s="36">
        <v>2038.916666666667</v>
      </c>
      <c r="J487" s="36">
        <v>2058.0333333333338</v>
      </c>
      <c r="K487" s="31">
        <v>2019.8</v>
      </c>
      <c r="L487" s="31">
        <v>1975.5</v>
      </c>
      <c r="M487" s="31">
        <v>0.15790000000000001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548.45000000000005</v>
      </c>
      <c r="D488" s="36">
        <v>547.88333333333333</v>
      </c>
      <c r="E488" s="36">
        <v>542.16666666666663</v>
      </c>
      <c r="F488" s="36">
        <v>535.88333333333333</v>
      </c>
      <c r="G488" s="36">
        <v>530.16666666666663</v>
      </c>
      <c r="H488" s="36">
        <v>554.16666666666663</v>
      </c>
      <c r="I488" s="36">
        <v>559.88333333333333</v>
      </c>
      <c r="J488" s="36">
        <v>566.16666666666663</v>
      </c>
      <c r="K488" s="31">
        <v>553.6</v>
      </c>
      <c r="L488" s="31">
        <v>541.6</v>
      </c>
      <c r="M488" s="31">
        <v>4.3428500000000003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447.15</v>
      </c>
      <c r="D489" s="36">
        <v>444.23333333333335</v>
      </c>
      <c r="E489" s="36">
        <v>438.4666666666667</v>
      </c>
      <c r="F489" s="36">
        <v>429.78333333333336</v>
      </c>
      <c r="G489" s="36">
        <v>424.01666666666671</v>
      </c>
      <c r="H489" s="36">
        <v>452.91666666666669</v>
      </c>
      <c r="I489" s="36">
        <v>458.68333333333334</v>
      </c>
      <c r="J489" s="36">
        <v>467.36666666666667</v>
      </c>
      <c r="K489" s="31">
        <v>450</v>
      </c>
      <c r="L489" s="31">
        <v>435.55</v>
      </c>
      <c r="M489" s="31">
        <v>4.83772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433.25</v>
      </c>
      <c r="D490" s="36">
        <v>435.01666666666665</v>
      </c>
      <c r="E490" s="36">
        <v>428.7833333333333</v>
      </c>
      <c r="F490" s="36">
        <v>424.31666666666666</v>
      </c>
      <c r="G490" s="36">
        <v>418.08333333333331</v>
      </c>
      <c r="H490" s="36">
        <v>439.48333333333329</v>
      </c>
      <c r="I490" s="36">
        <v>445.71666666666664</v>
      </c>
      <c r="J490" s="36">
        <v>450.18333333333328</v>
      </c>
      <c r="K490" s="31">
        <v>441.25</v>
      </c>
      <c r="L490" s="31">
        <v>430.55</v>
      </c>
      <c r="M490" s="31">
        <v>1.61331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511.5</v>
      </c>
      <c r="D491" s="36">
        <v>513.33333333333337</v>
      </c>
      <c r="E491" s="36">
        <v>506.16666666666674</v>
      </c>
      <c r="F491" s="36">
        <v>500.83333333333337</v>
      </c>
      <c r="G491" s="36">
        <v>493.66666666666674</v>
      </c>
      <c r="H491" s="36">
        <v>518.66666666666674</v>
      </c>
      <c r="I491" s="36">
        <v>525.83333333333348</v>
      </c>
      <c r="J491" s="36">
        <v>531.16666666666674</v>
      </c>
      <c r="K491" s="31">
        <v>520.5</v>
      </c>
      <c r="L491" s="31">
        <v>508</v>
      </c>
      <c r="M491" s="31">
        <v>1.7402500000000001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1497.2</v>
      </c>
      <c r="D492" s="36">
        <v>1486.5666666666666</v>
      </c>
      <c r="E492" s="36">
        <v>1473.1333333333332</v>
      </c>
      <c r="F492" s="36">
        <v>1449.0666666666666</v>
      </c>
      <c r="G492" s="36">
        <v>1435.6333333333332</v>
      </c>
      <c r="H492" s="36">
        <v>1510.6333333333332</v>
      </c>
      <c r="I492" s="36">
        <v>1524.0666666666666</v>
      </c>
      <c r="J492" s="36">
        <v>1548.1333333333332</v>
      </c>
      <c r="K492" s="31">
        <v>1500</v>
      </c>
      <c r="L492" s="31">
        <v>1462.5</v>
      </c>
      <c r="M492" s="31">
        <v>10.6191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990.7</v>
      </c>
      <c r="D493" s="36">
        <v>993.11666666666679</v>
      </c>
      <c r="E493" s="36">
        <v>980.28333333333353</v>
      </c>
      <c r="F493" s="36">
        <v>969.86666666666679</v>
      </c>
      <c r="G493" s="36">
        <v>957.03333333333353</v>
      </c>
      <c r="H493" s="36">
        <v>1003.5333333333335</v>
      </c>
      <c r="I493" s="36">
        <v>1016.3666666666668</v>
      </c>
      <c r="J493" s="36">
        <v>1026.7833333333335</v>
      </c>
      <c r="K493" s="31">
        <v>1005.95</v>
      </c>
      <c r="L493" s="31">
        <v>982.7</v>
      </c>
      <c r="M493" s="31">
        <v>3.30783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271.5</v>
      </c>
      <c r="D494" s="36">
        <v>270.51666666666671</v>
      </c>
      <c r="E494" s="36">
        <v>268.08333333333343</v>
      </c>
      <c r="F494" s="36">
        <v>264.66666666666674</v>
      </c>
      <c r="G494" s="36">
        <v>262.23333333333346</v>
      </c>
      <c r="H494" s="36">
        <v>273.93333333333339</v>
      </c>
      <c r="I494" s="36">
        <v>276.36666666666667</v>
      </c>
      <c r="J494" s="36">
        <v>279.78333333333336</v>
      </c>
      <c r="K494" s="31">
        <v>272.95</v>
      </c>
      <c r="L494" s="31">
        <v>267.10000000000002</v>
      </c>
      <c r="M494" s="31">
        <v>66.618979999999993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655.1</v>
      </c>
      <c r="D495" s="36">
        <v>651.0333333333333</v>
      </c>
      <c r="E495" s="36">
        <v>644.06666666666661</v>
      </c>
      <c r="F495" s="36">
        <v>633.0333333333333</v>
      </c>
      <c r="G495" s="36">
        <v>626.06666666666661</v>
      </c>
      <c r="H495" s="36">
        <v>662.06666666666661</v>
      </c>
      <c r="I495" s="36">
        <v>669.0333333333333</v>
      </c>
      <c r="J495" s="36">
        <v>680.06666666666661</v>
      </c>
      <c r="K495" s="31">
        <v>658</v>
      </c>
      <c r="L495" s="31">
        <v>640</v>
      </c>
      <c r="M495" s="31">
        <v>2.2154099999999999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1695.55</v>
      </c>
      <c r="D496" s="36">
        <v>1703.4666666666665</v>
      </c>
      <c r="E496" s="36">
        <v>1683.1833333333329</v>
      </c>
      <c r="F496" s="36">
        <v>1670.8166666666664</v>
      </c>
      <c r="G496" s="36">
        <v>1650.5333333333328</v>
      </c>
      <c r="H496" s="36">
        <v>1715.833333333333</v>
      </c>
      <c r="I496" s="36">
        <v>1736.1166666666663</v>
      </c>
      <c r="J496" s="36">
        <v>1748.4833333333331</v>
      </c>
      <c r="K496" s="31">
        <v>1723.75</v>
      </c>
      <c r="L496" s="31">
        <v>1691.1</v>
      </c>
      <c r="M496" s="31">
        <v>0.14585999999999999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16.3</v>
      </c>
      <c r="D497" s="36">
        <v>15.916666666666666</v>
      </c>
      <c r="E497" s="36">
        <v>15.433333333333334</v>
      </c>
      <c r="F497" s="36">
        <v>14.566666666666668</v>
      </c>
      <c r="G497" s="36">
        <v>14.083333333333336</v>
      </c>
      <c r="H497" s="36">
        <v>16.783333333333331</v>
      </c>
      <c r="I497" s="36">
        <v>17.266666666666662</v>
      </c>
      <c r="J497" s="36">
        <v>18.133333333333329</v>
      </c>
      <c r="K497" s="31">
        <v>16.399999999999999</v>
      </c>
      <c r="L497" s="31">
        <v>15.05</v>
      </c>
      <c r="M497" s="31">
        <v>4396.0245599999998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1098.45</v>
      </c>
      <c r="D498" s="36">
        <v>1099.1333333333334</v>
      </c>
      <c r="E498" s="36">
        <v>1085.3666666666668</v>
      </c>
      <c r="F498" s="36">
        <v>1072.2833333333333</v>
      </c>
      <c r="G498" s="36">
        <v>1058.5166666666667</v>
      </c>
      <c r="H498" s="36">
        <v>1112.2166666666669</v>
      </c>
      <c r="I498" s="36">
        <v>1125.9833333333338</v>
      </c>
      <c r="J498" s="36">
        <v>1139.0666666666671</v>
      </c>
      <c r="K498" s="31">
        <v>1112.9000000000001</v>
      </c>
      <c r="L498" s="31">
        <v>1086.05</v>
      </c>
      <c r="M498" s="31">
        <v>11.86275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543.45000000000005</v>
      </c>
      <c r="D499" s="36">
        <v>533.9666666666667</v>
      </c>
      <c r="E499" s="36">
        <v>521.98333333333335</v>
      </c>
      <c r="F499" s="36">
        <v>500.51666666666665</v>
      </c>
      <c r="G499" s="36">
        <v>488.5333333333333</v>
      </c>
      <c r="H499" s="36">
        <v>555.43333333333339</v>
      </c>
      <c r="I499" s="36">
        <v>567.41666666666674</v>
      </c>
      <c r="J499" s="36">
        <v>588.88333333333344</v>
      </c>
      <c r="K499" s="31">
        <v>545.95000000000005</v>
      </c>
      <c r="L499" s="31">
        <v>512.5</v>
      </c>
      <c r="M499" s="31">
        <v>10.835570000000001</v>
      </c>
      <c r="N499" s="1"/>
      <c r="O499" s="1"/>
    </row>
    <row r="500" spans="1:15" ht="12.75" customHeight="1">
      <c r="A500" s="33">
        <v>490</v>
      </c>
      <c r="B500" s="53" t="s">
        <v>1034</v>
      </c>
      <c r="C500" s="53">
        <v>155.05000000000001</v>
      </c>
      <c r="D500" s="36">
        <v>153.86666666666665</v>
      </c>
      <c r="E500" s="36">
        <v>151.6333333333333</v>
      </c>
      <c r="F500" s="36">
        <v>148.21666666666664</v>
      </c>
      <c r="G500" s="36">
        <v>145.98333333333329</v>
      </c>
      <c r="H500" s="36">
        <v>157.2833333333333</v>
      </c>
      <c r="I500" s="36">
        <v>159.51666666666665</v>
      </c>
      <c r="J500" s="36">
        <v>162.93333333333331</v>
      </c>
      <c r="K500" s="31">
        <v>156.1</v>
      </c>
      <c r="L500" s="31">
        <v>150.44999999999999</v>
      </c>
      <c r="M500" s="31">
        <v>13.75428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812.85</v>
      </c>
      <c r="D501" s="36">
        <v>816.30000000000007</v>
      </c>
      <c r="E501" s="36">
        <v>801.80000000000018</v>
      </c>
      <c r="F501" s="36">
        <v>790.75000000000011</v>
      </c>
      <c r="G501" s="36">
        <v>776.25000000000023</v>
      </c>
      <c r="H501" s="36">
        <v>827.35000000000014</v>
      </c>
      <c r="I501" s="36">
        <v>841.84999999999991</v>
      </c>
      <c r="J501" s="36">
        <v>852.90000000000009</v>
      </c>
      <c r="K501" s="31">
        <v>830.8</v>
      </c>
      <c r="L501" s="31">
        <v>805.25</v>
      </c>
      <c r="M501" s="31">
        <v>0.57098000000000004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1266.6500000000001</v>
      </c>
      <c r="D502" s="36">
        <v>1254.8833333333334</v>
      </c>
      <c r="E502" s="36">
        <v>1239.7666666666669</v>
      </c>
      <c r="F502" s="36">
        <v>1212.8833333333334</v>
      </c>
      <c r="G502" s="36">
        <v>1197.7666666666669</v>
      </c>
      <c r="H502" s="36">
        <v>1281.7666666666669</v>
      </c>
      <c r="I502" s="36">
        <v>1296.8833333333332</v>
      </c>
      <c r="J502" s="36">
        <v>1323.7666666666669</v>
      </c>
      <c r="K502" s="31">
        <v>1270</v>
      </c>
      <c r="L502" s="31">
        <v>1228</v>
      </c>
      <c r="M502" s="31">
        <v>7.9865500000000003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531.04999999999995</v>
      </c>
      <c r="D503" s="36">
        <v>528.5</v>
      </c>
      <c r="E503" s="36">
        <v>524</v>
      </c>
      <c r="F503" s="36">
        <v>516.95000000000005</v>
      </c>
      <c r="G503" s="36">
        <v>512.45000000000005</v>
      </c>
      <c r="H503" s="36">
        <v>535.54999999999995</v>
      </c>
      <c r="I503" s="36">
        <v>540.04999999999995</v>
      </c>
      <c r="J503" s="31">
        <v>547.09999999999991</v>
      </c>
      <c r="K503" s="31">
        <v>533</v>
      </c>
      <c r="L503" s="31">
        <v>521.45000000000005</v>
      </c>
      <c r="M503" s="53">
        <v>72.982410000000002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27.15</v>
      </c>
      <c r="D504" s="36">
        <v>26.483333333333334</v>
      </c>
      <c r="E504" s="36">
        <v>25.616666666666667</v>
      </c>
      <c r="F504" s="36">
        <v>24.083333333333332</v>
      </c>
      <c r="G504" s="36">
        <v>23.216666666666665</v>
      </c>
      <c r="H504" s="36">
        <v>28.016666666666669</v>
      </c>
      <c r="I504" s="36">
        <v>28.883333333333336</v>
      </c>
      <c r="J504" s="31">
        <v>30.416666666666671</v>
      </c>
      <c r="K504" s="31">
        <v>27.35</v>
      </c>
      <c r="L504" s="31">
        <v>24.95</v>
      </c>
      <c r="M504" s="53">
        <v>6679.0553499999996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14299.85</v>
      </c>
      <c r="D505" s="36">
        <v>14336.983333333332</v>
      </c>
      <c r="E505" s="36">
        <v>14124.866666666663</v>
      </c>
      <c r="F505" s="36">
        <v>13949.883333333331</v>
      </c>
      <c r="G505" s="36">
        <v>13737.766666666663</v>
      </c>
      <c r="H505" s="36">
        <v>14511.966666666664</v>
      </c>
      <c r="I505" s="36">
        <v>14724.083333333332</v>
      </c>
      <c r="J505" s="36">
        <v>14899.066666666664</v>
      </c>
      <c r="K505" s="31">
        <v>14549.1</v>
      </c>
      <c r="L505" s="31">
        <v>14162</v>
      </c>
      <c r="M505" s="31">
        <v>4.863E-2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168.15</v>
      </c>
      <c r="D506" s="36">
        <v>167.15</v>
      </c>
      <c r="E506" s="36">
        <v>164.4</v>
      </c>
      <c r="F506" s="36">
        <v>160.65</v>
      </c>
      <c r="G506" s="36">
        <v>157.9</v>
      </c>
      <c r="H506" s="36">
        <v>170.9</v>
      </c>
      <c r="I506" s="36">
        <v>173.65</v>
      </c>
      <c r="J506" s="36">
        <v>177.4</v>
      </c>
      <c r="K506" s="31">
        <v>169.9</v>
      </c>
      <c r="L506" s="31">
        <v>163.4</v>
      </c>
      <c r="M506" s="31">
        <v>298.74673999999999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529.35</v>
      </c>
      <c r="D507" s="36">
        <v>531.29999999999995</v>
      </c>
      <c r="E507" s="36">
        <v>525.59999999999991</v>
      </c>
      <c r="F507" s="36">
        <v>521.84999999999991</v>
      </c>
      <c r="G507" s="36">
        <v>516.14999999999986</v>
      </c>
      <c r="H507" s="36">
        <v>535.04999999999995</v>
      </c>
      <c r="I507" s="36">
        <v>540.75</v>
      </c>
      <c r="J507" s="31">
        <v>544.5</v>
      </c>
      <c r="K507" s="31">
        <v>537</v>
      </c>
      <c r="L507" s="31">
        <v>527.54999999999995</v>
      </c>
      <c r="M507" s="53">
        <v>5.78322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162.1</v>
      </c>
      <c r="D508" s="36">
        <v>160.56666666666669</v>
      </c>
      <c r="E508" s="36">
        <v>158.13333333333338</v>
      </c>
      <c r="F508" s="36">
        <v>154.16666666666669</v>
      </c>
      <c r="G508" s="36">
        <v>151.73333333333338</v>
      </c>
      <c r="H508" s="36">
        <v>164.53333333333339</v>
      </c>
      <c r="I508" s="36">
        <v>166.96666666666673</v>
      </c>
      <c r="J508" s="36">
        <v>170.93333333333339</v>
      </c>
      <c r="K508" s="31">
        <v>163</v>
      </c>
      <c r="L508" s="31">
        <v>156.6</v>
      </c>
      <c r="M508" s="31">
        <v>676.14847999999995</v>
      </c>
      <c r="N508" s="1"/>
      <c r="O508" s="1"/>
    </row>
    <row r="509" spans="1:15" ht="12.75" customHeight="1">
      <c r="A509" s="232">
        <v>499</v>
      </c>
      <c r="B509" s="233" t="s">
        <v>242</v>
      </c>
      <c r="C509" s="233">
        <v>904.3</v>
      </c>
      <c r="D509" s="234">
        <v>900.26666666666677</v>
      </c>
      <c r="E509" s="234">
        <v>893.03333333333353</v>
      </c>
      <c r="F509" s="234">
        <v>881.76666666666677</v>
      </c>
      <c r="G509" s="234">
        <v>874.53333333333353</v>
      </c>
      <c r="H509" s="234">
        <v>911.53333333333353</v>
      </c>
      <c r="I509" s="234">
        <v>918.76666666666688</v>
      </c>
      <c r="J509" s="234">
        <v>930.03333333333353</v>
      </c>
      <c r="K509" s="235">
        <v>907.5</v>
      </c>
      <c r="L509" s="235">
        <v>889</v>
      </c>
      <c r="M509" s="235">
        <v>9.40029</v>
      </c>
      <c r="N509" s="1"/>
      <c r="O509" s="1"/>
    </row>
    <row r="510" spans="1:15" ht="12.75" customHeight="1">
      <c r="A510" s="248">
        <v>500</v>
      </c>
      <c r="B510" s="250" t="s">
        <v>549</v>
      </c>
      <c r="C510" s="250">
        <v>1590.5</v>
      </c>
      <c r="D510" s="251">
        <v>1593.3666666666668</v>
      </c>
      <c r="E510" s="251">
        <v>1583.2833333333335</v>
      </c>
      <c r="F510" s="251">
        <v>1576.0666666666668</v>
      </c>
      <c r="G510" s="251">
        <v>1565.9833333333336</v>
      </c>
      <c r="H510" s="251">
        <v>1600.5833333333335</v>
      </c>
      <c r="I510" s="251">
        <v>1610.6666666666665</v>
      </c>
      <c r="J510" s="251">
        <v>1617.8833333333334</v>
      </c>
      <c r="K510" s="248">
        <v>1603.45</v>
      </c>
      <c r="L510" s="248">
        <v>1586.15</v>
      </c>
      <c r="M510" s="248">
        <v>0.10613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7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9"/>
      <c r="B5" s="380"/>
      <c r="C5" s="379"/>
      <c r="D5" s="380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81" t="s">
        <v>552</v>
      </c>
      <c r="C7" s="381"/>
      <c r="D7" s="7">
        <f>Main!B10</f>
        <v>45345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45344</v>
      </c>
      <c r="B10" s="32">
        <v>513119</v>
      </c>
      <c r="C10" s="31" t="s">
        <v>1065</v>
      </c>
      <c r="D10" s="31" t="s">
        <v>1066</v>
      </c>
      <c r="E10" s="31" t="s">
        <v>562</v>
      </c>
      <c r="F10" s="84">
        <v>11192</v>
      </c>
      <c r="G10" s="32">
        <v>55.4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45344</v>
      </c>
      <c r="B11" s="32">
        <v>543938</v>
      </c>
      <c r="C11" s="31" t="s">
        <v>1125</v>
      </c>
      <c r="D11" s="31" t="s">
        <v>1126</v>
      </c>
      <c r="E11" s="31" t="s">
        <v>562</v>
      </c>
      <c r="F11" s="84">
        <v>12000</v>
      </c>
      <c r="G11" s="32">
        <v>283.85000000000002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45344</v>
      </c>
      <c r="B12" s="32">
        <v>538351</v>
      </c>
      <c r="C12" s="31" t="s">
        <v>1012</v>
      </c>
      <c r="D12" s="31" t="s">
        <v>1013</v>
      </c>
      <c r="E12" s="31" t="s">
        <v>562</v>
      </c>
      <c r="F12" s="84">
        <v>80000</v>
      </c>
      <c r="G12" s="32">
        <v>6.79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45344</v>
      </c>
      <c r="B13" s="32">
        <v>539277</v>
      </c>
      <c r="C13" s="31" t="s">
        <v>1093</v>
      </c>
      <c r="D13" s="31" t="s">
        <v>858</v>
      </c>
      <c r="E13" s="31" t="s">
        <v>562</v>
      </c>
      <c r="F13" s="84">
        <v>7488104</v>
      </c>
      <c r="G13" s="32">
        <v>0.85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45344</v>
      </c>
      <c r="B14" s="32">
        <v>540956</v>
      </c>
      <c r="C14" s="31" t="s">
        <v>1127</v>
      </c>
      <c r="D14" s="31" t="s">
        <v>1128</v>
      </c>
      <c r="E14" s="31" t="s">
        <v>562</v>
      </c>
      <c r="F14" s="84">
        <v>973970</v>
      </c>
      <c r="G14" s="32">
        <v>32.04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45344</v>
      </c>
      <c r="B15" s="32">
        <v>543209</v>
      </c>
      <c r="C15" s="31" t="s">
        <v>1129</v>
      </c>
      <c r="D15" s="31" t="s">
        <v>1130</v>
      </c>
      <c r="E15" s="31" t="s">
        <v>562</v>
      </c>
      <c r="F15" s="84">
        <v>45000</v>
      </c>
      <c r="G15" s="32">
        <v>70.08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45344</v>
      </c>
      <c r="B16" s="32">
        <v>543209</v>
      </c>
      <c r="C16" s="31" t="s">
        <v>1129</v>
      </c>
      <c r="D16" s="31" t="s">
        <v>1131</v>
      </c>
      <c r="E16" s="31" t="s">
        <v>562</v>
      </c>
      <c r="F16" s="84">
        <v>45000</v>
      </c>
      <c r="G16" s="32">
        <v>70.08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45344</v>
      </c>
      <c r="B17" s="32">
        <v>538817</v>
      </c>
      <c r="C17" s="31" t="s">
        <v>1132</v>
      </c>
      <c r="D17" s="31" t="s">
        <v>1133</v>
      </c>
      <c r="E17" s="31" t="s">
        <v>562</v>
      </c>
      <c r="F17" s="84">
        <v>846462</v>
      </c>
      <c r="G17" s="32">
        <v>18.760000000000002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45344</v>
      </c>
      <c r="B18" s="32">
        <v>538817</v>
      </c>
      <c r="C18" s="31" t="s">
        <v>1132</v>
      </c>
      <c r="D18" s="31" t="s">
        <v>1133</v>
      </c>
      <c r="E18" s="31" t="s">
        <v>562</v>
      </c>
      <c r="F18" s="84">
        <v>885926</v>
      </c>
      <c r="G18" s="32">
        <v>18.77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45344</v>
      </c>
      <c r="B19" s="32">
        <v>531977</v>
      </c>
      <c r="C19" s="31" t="s">
        <v>1134</v>
      </c>
      <c r="D19" s="31" t="s">
        <v>1017</v>
      </c>
      <c r="E19" s="31" t="s">
        <v>562</v>
      </c>
      <c r="F19" s="84">
        <v>500000</v>
      </c>
      <c r="G19" s="32">
        <v>6.84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45344</v>
      </c>
      <c r="B20" s="32">
        <v>531977</v>
      </c>
      <c r="C20" s="31" t="s">
        <v>1134</v>
      </c>
      <c r="D20" s="31" t="s">
        <v>1135</v>
      </c>
      <c r="E20" s="31" t="s">
        <v>562</v>
      </c>
      <c r="F20" s="84">
        <v>3000000</v>
      </c>
      <c r="G20" s="32">
        <v>6.84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45344</v>
      </c>
      <c r="B21" s="32">
        <v>531977</v>
      </c>
      <c r="C21" s="31" t="s">
        <v>1134</v>
      </c>
      <c r="D21" s="31" t="s">
        <v>1136</v>
      </c>
      <c r="E21" s="31" t="s">
        <v>562</v>
      </c>
      <c r="F21" s="84">
        <v>2025000</v>
      </c>
      <c r="G21" s="32">
        <v>6.85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45344</v>
      </c>
      <c r="B22" s="32">
        <v>513353</v>
      </c>
      <c r="C22" s="31" t="s">
        <v>1137</v>
      </c>
      <c r="D22" s="31" t="s">
        <v>1138</v>
      </c>
      <c r="E22" s="31" t="s">
        <v>562</v>
      </c>
      <c r="F22" s="84">
        <v>44784</v>
      </c>
      <c r="G22" s="32">
        <v>324.57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45344</v>
      </c>
      <c r="B23" s="32">
        <v>513353</v>
      </c>
      <c r="C23" s="31" t="s">
        <v>1137</v>
      </c>
      <c r="D23" s="31" t="s">
        <v>1138</v>
      </c>
      <c r="E23" s="31" t="s">
        <v>562</v>
      </c>
      <c r="F23" s="84">
        <v>12012</v>
      </c>
      <c r="G23" s="32">
        <v>332.65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45344</v>
      </c>
      <c r="B24" s="32">
        <v>531278</v>
      </c>
      <c r="C24" s="31" t="s">
        <v>1094</v>
      </c>
      <c r="D24" s="31" t="s">
        <v>1095</v>
      </c>
      <c r="E24" s="31" t="s">
        <v>562</v>
      </c>
      <c r="F24" s="84">
        <v>30000</v>
      </c>
      <c r="G24" s="32">
        <v>99.88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45344</v>
      </c>
      <c r="B25" s="32">
        <v>512441</v>
      </c>
      <c r="C25" s="31" t="s">
        <v>1050</v>
      </c>
      <c r="D25" s="31" t="s">
        <v>858</v>
      </c>
      <c r="E25" s="31" t="s">
        <v>562</v>
      </c>
      <c r="F25" s="84">
        <v>95204</v>
      </c>
      <c r="G25" s="32">
        <v>14.64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45344</v>
      </c>
      <c r="B26" s="32">
        <v>543482</v>
      </c>
      <c r="C26" s="31" t="s">
        <v>1139</v>
      </c>
      <c r="D26" s="31" t="s">
        <v>1140</v>
      </c>
      <c r="E26" s="31" t="s">
        <v>562</v>
      </c>
      <c r="F26" s="84">
        <v>2345220</v>
      </c>
      <c r="G26" s="32">
        <v>504.95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45344</v>
      </c>
      <c r="B27" s="32">
        <v>543482</v>
      </c>
      <c r="C27" s="31" t="s">
        <v>1139</v>
      </c>
      <c r="D27" s="31" t="s">
        <v>1141</v>
      </c>
      <c r="E27" s="31" t="s">
        <v>562</v>
      </c>
      <c r="F27" s="84">
        <v>1891766</v>
      </c>
      <c r="G27" s="32">
        <v>504.95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45344</v>
      </c>
      <c r="B28" s="32">
        <v>543482</v>
      </c>
      <c r="C28" s="31" t="s">
        <v>1139</v>
      </c>
      <c r="D28" s="31" t="s">
        <v>1142</v>
      </c>
      <c r="E28" s="31" t="s">
        <v>562</v>
      </c>
      <c r="F28" s="84">
        <v>1485297</v>
      </c>
      <c r="G28" s="32">
        <v>504.95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45344</v>
      </c>
      <c r="B29" s="32">
        <v>543482</v>
      </c>
      <c r="C29" s="31" t="s">
        <v>1139</v>
      </c>
      <c r="D29" s="31" t="s">
        <v>1143</v>
      </c>
      <c r="E29" s="31" t="s">
        <v>562</v>
      </c>
      <c r="F29" s="84">
        <v>19347924</v>
      </c>
      <c r="G29" s="32">
        <v>506.06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45344</v>
      </c>
      <c r="B30" s="32">
        <v>543482</v>
      </c>
      <c r="C30" s="31" t="s">
        <v>1139</v>
      </c>
      <c r="D30" s="31" t="s">
        <v>1144</v>
      </c>
      <c r="E30" s="31" t="s">
        <v>562</v>
      </c>
      <c r="F30" s="84">
        <v>1944294</v>
      </c>
      <c r="G30" s="32">
        <v>504.95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45344</v>
      </c>
      <c r="B31" s="32">
        <v>543482</v>
      </c>
      <c r="C31" s="31" t="s">
        <v>1139</v>
      </c>
      <c r="D31" s="31" t="s">
        <v>1145</v>
      </c>
      <c r="E31" s="31" t="s">
        <v>562</v>
      </c>
      <c r="F31" s="84">
        <v>1089198</v>
      </c>
      <c r="G31" s="32">
        <v>504.95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45344</v>
      </c>
      <c r="B32" s="32">
        <v>543482</v>
      </c>
      <c r="C32" s="31" t="s">
        <v>1139</v>
      </c>
      <c r="D32" s="31" t="s">
        <v>1146</v>
      </c>
      <c r="E32" s="31" t="s">
        <v>562</v>
      </c>
      <c r="F32" s="84">
        <v>1381840</v>
      </c>
      <c r="G32" s="32">
        <v>504.95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45344</v>
      </c>
      <c r="B33" s="32">
        <v>543482</v>
      </c>
      <c r="C33" s="31" t="s">
        <v>1139</v>
      </c>
      <c r="D33" s="31" t="s">
        <v>1147</v>
      </c>
      <c r="E33" s="31" t="s">
        <v>562</v>
      </c>
      <c r="F33" s="84">
        <v>1930000</v>
      </c>
      <c r="G33" s="32">
        <v>504.95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45344</v>
      </c>
      <c r="B34" s="32">
        <v>543482</v>
      </c>
      <c r="C34" s="31" t="s">
        <v>1139</v>
      </c>
      <c r="D34" s="31" t="s">
        <v>1148</v>
      </c>
      <c r="E34" s="31" t="s">
        <v>562</v>
      </c>
      <c r="F34" s="84">
        <v>1150056</v>
      </c>
      <c r="G34" s="32">
        <v>504.95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45344</v>
      </c>
      <c r="B35" s="32">
        <v>542850</v>
      </c>
      <c r="C35" s="31" t="s">
        <v>1149</v>
      </c>
      <c r="D35" s="31" t="s">
        <v>1150</v>
      </c>
      <c r="E35" s="31" t="s">
        <v>562</v>
      </c>
      <c r="F35" s="84">
        <v>86000</v>
      </c>
      <c r="G35" s="32">
        <v>60.67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45344</v>
      </c>
      <c r="B36" s="32">
        <v>544108</v>
      </c>
      <c r="C36" s="31" t="s">
        <v>1096</v>
      </c>
      <c r="D36" s="31" t="s">
        <v>1151</v>
      </c>
      <c r="E36" s="31" t="s">
        <v>562</v>
      </c>
      <c r="F36" s="84">
        <v>25200</v>
      </c>
      <c r="G36" s="32">
        <v>146.43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45344</v>
      </c>
      <c r="B37" s="32">
        <v>544108</v>
      </c>
      <c r="C37" s="31" t="s">
        <v>1096</v>
      </c>
      <c r="D37" s="31" t="s">
        <v>1097</v>
      </c>
      <c r="E37" s="31" t="s">
        <v>562</v>
      </c>
      <c r="F37" s="84">
        <v>2400</v>
      </c>
      <c r="G37" s="32">
        <v>144.5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45344</v>
      </c>
      <c r="B38" s="32">
        <v>544108</v>
      </c>
      <c r="C38" s="31" t="s">
        <v>1096</v>
      </c>
      <c r="D38" s="31" t="s">
        <v>1097</v>
      </c>
      <c r="E38" s="31" t="s">
        <v>562</v>
      </c>
      <c r="F38" s="84">
        <v>20400</v>
      </c>
      <c r="G38" s="32">
        <v>142.27000000000001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45344</v>
      </c>
      <c r="B39" s="32">
        <v>544108</v>
      </c>
      <c r="C39" s="31" t="s">
        <v>1096</v>
      </c>
      <c r="D39" s="31" t="s">
        <v>1152</v>
      </c>
      <c r="E39" s="31" t="s">
        <v>562</v>
      </c>
      <c r="F39" s="84">
        <v>28800</v>
      </c>
      <c r="G39" s="32">
        <v>150.59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45344</v>
      </c>
      <c r="B40" s="32">
        <v>532467</v>
      </c>
      <c r="C40" s="31" t="s">
        <v>1153</v>
      </c>
      <c r="D40" s="31" t="s">
        <v>1154</v>
      </c>
      <c r="E40" s="31" t="s">
        <v>562</v>
      </c>
      <c r="F40" s="84">
        <v>16900</v>
      </c>
      <c r="G40" s="32">
        <v>428.22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45344</v>
      </c>
      <c r="B41" s="32">
        <v>532467</v>
      </c>
      <c r="C41" s="31" t="s">
        <v>1153</v>
      </c>
      <c r="D41" s="31" t="s">
        <v>1154</v>
      </c>
      <c r="E41" s="31" t="s">
        <v>562</v>
      </c>
      <c r="F41" s="84">
        <v>120845</v>
      </c>
      <c r="G41" s="32">
        <v>431.39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45344</v>
      </c>
      <c r="B42" s="32">
        <v>532467</v>
      </c>
      <c r="C42" s="31" t="s">
        <v>1153</v>
      </c>
      <c r="D42" s="31" t="s">
        <v>1155</v>
      </c>
      <c r="E42" s="31" t="s">
        <v>562</v>
      </c>
      <c r="F42" s="84">
        <v>185000</v>
      </c>
      <c r="G42" s="32">
        <v>428.54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45344</v>
      </c>
      <c r="B43" s="32">
        <v>532467</v>
      </c>
      <c r="C43" s="31" t="s">
        <v>1153</v>
      </c>
      <c r="D43" s="31" t="s">
        <v>1156</v>
      </c>
      <c r="E43" s="31" t="s">
        <v>562</v>
      </c>
      <c r="F43" s="84">
        <v>220000</v>
      </c>
      <c r="G43" s="32">
        <v>429.02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45344</v>
      </c>
      <c r="B44" s="32">
        <v>532467</v>
      </c>
      <c r="C44" s="31" t="s">
        <v>1153</v>
      </c>
      <c r="D44" s="31" t="s">
        <v>1157</v>
      </c>
      <c r="E44" s="31" t="s">
        <v>562</v>
      </c>
      <c r="F44" s="84">
        <v>170000</v>
      </c>
      <c r="G44" s="32">
        <v>430.55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45344</v>
      </c>
      <c r="B45" s="32">
        <v>541983</v>
      </c>
      <c r="C45" s="31" t="s">
        <v>1098</v>
      </c>
      <c r="D45" s="31" t="s">
        <v>1158</v>
      </c>
      <c r="E45" s="31" t="s">
        <v>562</v>
      </c>
      <c r="F45" s="84">
        <v>68000</v>
      </c>
      <c r="G45" s="32">
        <v>27.55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45344</v>
      </c>
      <c r="B46" s="32">
        <v>505840</v>
      </c>
      <c r="C46" s="31" t="s">
        <v>1159</v>
      </c>
      <c r="D46" s="31" t="s">
        <v>858</v>
      </c>
      <c r="E46" s="31" t="s">
        <v>562</v>
      </c>
      <c r="F46" s="84">
        <v>65000</v>
      </c>
      <c r="G46" s="32">
        <v>44.31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45344</v>
      </c>
      <c r="B47" s="32">
        <v>509048</v>
      </c>
      <c r="C47" s="31" t="s">
        <v>1160</v>
      </c>
      <c r="D47" s="31" t="s">
        <v>1161</v>
      </c>
      <c r="E47" s="31" t="s">
        <v>562</v>
      </c>
      <c r="F47" s="84">
        <v>360000</v>
      </c>
      <c r="G47" s="32">
        <v>52.4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45344</v>
      </c>
      <c r="B48" s="32">
        <v>505523</v>
      </c>
      <c r="C48" s="31" t="s">
        <v>1162</v>
      </c>
      <c r="D48" s="31" t="s">
        <v>1099</v>
      </c>
      <c r="E48" s="31" t="s">
        <v>562</v>
      </c>
      <c r="F48" s="84">
        <v>3196002</v>
      </c>
      <c r="G48" s="32">
        <v>1.38</v>
      </c>
      <c r="H48" s="32" t="s">
        <v>332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45344</v>
      </c>
      <c r="B49" s="32">
        <v>505523</v>
      </c>
      <c r="C49" s="31" t="s">
        <v>1162</v>
      </c>
      <c r="D49" s="31" t="s">
        <v>858</v>
      </c>
      <c r="E49" s="31" t="s">
        <v>562</v>
      </c>
      <c r="F49" s="84">
        <v>5000000</v>
      </c>
      <c r="G49" s="32">
        <v>1.37</v>
      </c>
      <c r="H49" s="32" t="s">
        <v>332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45344</v>
      </c>
      <c r="B50" s="32">
        <v>539938</v>
      </c>
      <c r="C50" s="31" t="s">
        <v>1163</v>
      </c>
      <c r="D50" s="31" t="s">
        <v>1164</v>
      </c>
      <c r="E50" s="31" t="s">
        <v>562</v>
      </c>
      <c r="F50" s="84">
        <v>55000</v>
      </c>
      <c r="G50" s="32">
        <v>70.7</v>
      </c>
      <c r="H50" s="32" t="s">
        <v>332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45344</v>
      </c>
      <c r="B51" s="32">
        <v>539938</v>
      </c>
      <c r="C51" s="31" t="s">
        <v>1163</v>
      </c>
      <c r="D51" s="31" t="s">
        <v>1165</v>
      </c>
      <c r="E51" s="31" t="s">
        <v>562</v>
      </c>
      <c r="F51" s="84">
        <v>55000</v>
      </c>
      <c r="G51" s="32">
        <v>70.7</v>
      </c>
      <c r="H51" s="32" t="s">
        <v>332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45344</v>
      </c>
      <c r="B52" s="32">
        <v>539767</v>
      </c>
      <c r="C52" s="31" t="s">
        <v>1100</v>
      </c>
      <c r="D52" s="31" t="s">
        <v>1166</v>
      </c>
      <c r="E52" s="31" t="s">
        <v>562</v>
      </c>
      <c r="F52" s="84">
        <v>41657</v>
      </c>
      <c r="G52" s="321">
        <v>17.73</v>
      </c>
      <c r="H52" s="32" t="s">
        <v>332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45344</v>
      </c>
      <c r="B53" s="32">
        <v>530557</v>
      </c>
      <c r="C53" s="31" t="s">
        <v>1015</v>
      </c>
      <c r="D53" s="31" t="s">
        <v>1016</v>
      </c>
      <c r="E53" s="31" t="s">
        <v>562</v>
      </c>
      <c r="F53" s="84">
        <v>5909967</v>
      </c>
      <c r="G53" s="321">
        <v>0.88</v>
      </c>
      <c r="H53" s="32" t="s">
        <v>332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45344</v>
      </c>
      <c r="B54" s="32">
        <v>530557</v>
      </c>
      <c r="C54" s="31" t="s">
        <v>1015</v>
      </c>
      <c r="D54" s="31" t="s">
        <v>1016</v>
      </c>
      <c r="E54" s="31" t="s">
        <v>562</v>
      </c>
      <c r="F54" s="84">
        <v>8084058</v>
      </c>
      <c r="G54" s="32">
        <v>0.88</v>
      </c>
      <c r="H54" s="32" t="s">
        <v>332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45344</v>
      </c>
      <c r="B55" s="32">
        <v>542628</v>
      </c>
      <c r="C55" s="31" t="s">
        <v>1167</v>
      </c>
      <c r="D55" s="31" t="s">
        <v>1168</v>
      </c>
      <c r="E55" s="31" t="s">
        <v>562</v>
      </c>
      <c r="F55" s="84">
        <v>100000</v>
      </c>
      <c r="G55" s="32">
        <v>235</v>
      </c>
      <c r="H55" s="32" t="s">
        <v>332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45344</v>
      </c>
      <c r="B56" s="32">
        <v>543637</v>
      </c>
      <c r="C56" s="31" t="s">
        <v>1169</v>
      </c>
      <c r="D56" s="31" t="s">
        <v>1170</v>
      </c>
      <c r="E56" s="31" t="s">
        <v>562</v>
      </c>
      <c r="F56" s="84">
        <v>135600</v>
      </c>
      <c r="G56" s="32">
        <v>27.5</v>
      </c>
      <c r="H56" s="32" t="s">
        <v>332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45344</v>
      </c>
      <c r="B57" s="32">
        <v>526492</v>
      </c>
      <c r="C57" s="31" t="s">
        <v>1171</v>
      </c>
      <c r="D57" s="31" t="s">
        <v>1172</v>
      </c>
      <c r="E57" s="31" t="s">
        <v>562</v>
      </c>
      <c r="F57" s="84">
        <v>56203</v>
      </c>
      <c r="G57" s="32">
        <v>214.33</v>
      </c>
      <c r="H57" s="32" t="s">
        <v>332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45344</v>
      </c>
      <c r="B58" s="32">
        <v>538975</v>
      </c>
      <c r="C58" s="31" t="s">
        <v>989</v>
      </c>
      <c r="D58" s="31" t="s">
        <v>1173</v>
      </c>
      <c r="E58" s="31" t="s">
        <v>562</v>
      </c>
      <c r="F58" s="84">
        <v>4000000</v>
      </c>
      <c r="G58" s="32">
        <v>0.4</v>
      </c>
      <c r="H58" s="32" t="s">
        <v>332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45344</v>
      </c>
      <c r="B59" s="32">
        <v>538975</v>
      </c>
      <c r="C59" s="31" t="s">
        <v>989</v>
      </c>
      <c r="D59" s="31" t="s">
        <v>858</v>
      </c>
      <c r="E59" s="31" t="s">
        <v>562</v>
      </c>
      <c r="F59" s="84">
        <v>19161872</v>
      </c>
      <c r="G59" s="32">
        <v>0.4</v>
      </c>
      <c r="H59" s="32" t="s">
        <v>332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45344</v>
      </c>
      <c r="B60" s="32">
        <v>531529</v>
      </c>
      <c r="C60" s="31" t="s">
        <v>1174</v>
      </c>
      <c r="D60" s="31" t="s">
        <v>1175</v>
      </c>
      <c r="E60" s="31" t="s">
        <v>562</v>
      </c>
      <c r="F60" s="84">
        <v>422099</v>
      </c>
      <c r="G60" s="32">
        <v>7.58</v>
      </c>
      <c r="H60" s="32" t="s">
        <v>332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45344</v>
      </c>
      <c r="B61" s="32">
        <v>540079</v>
      </c>
      <c r="C61" s="31" t="s">
        <v>1176</v>
      </c>
      <c r="D61" s="31" t="s">
        <v>1177</v>
      </c>
      <c r="E61" s="31" t="s">
        <v>562</v>
      </c>
      <c r="F61" s="84">
        <v>54228</v>
      </c>
      <c r="G61" s="32">
        <v>261.38</v>
      </c>
      <c r="H61" s="32" t="s">
        <v>332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45344</v>
      </c>
      <c r="B62" s="32">
        <v>511700</v>
      </c>
      <c r="C62" s="31" t="s">
        <v>1178</v>
      </c>
      <c r="D62" s="31" t="s">
        <v>1179</v>
      </c>
      <c r="E62" s="31" t="s">
        <v>562</v>
      </c>
      <c r="F62" s="84">
        <v>15000000</v>
      </c>
      <c r="G62" s="32">
        <v>3.24</v>
      </c>
      <c r="H62" s="32" t="s">
        <v>332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45344</v>
      </c>
      <c r="B63" s="32">
        <v>511700</v>
      </c>
      <c r="C63" s="31" t="s">
        <v>1178</v>
      </c>
      <c r="D63" s="31" t="s">
        <v>1180</v>
      </c>
      <c r="E63" s="31" t="s">
        <v>562</v>
      </c>
      <c r="F63" s="84">
        <v>12040731</v>
      </c>
      <c r="G63" s="32">
        <v>3.23</v>
      </c>
      <c r="H63" s="32" t="s">
        <v>332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45344</v>
      </c>
      <c r="B64" s="32">
        <v>511700</v>
      </c>
      <c r="C64" s="31" t="s">
        <v>1178</v>
      </c>
      <c r="D64" s="31" t="s">
        <v>1181</v>
      </c>
      <c r="E64" s="31" t="s">
        <v>562</v>
      </c>
      <c r="F64" s="84">
        <v>20000000</v>
      </c>
      <c r="G64" s="32">
        <v>3.24</v>
      </c>
      <c r="H64" s="32" t="s">
        <v>332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45344</v>
      </c>
      <c r="B65" s="32">
        <v>526675</v>
      </c>
      <c r="C65" s="31" t="s">
        <v>1182</v>
      </c>
      <c r="D65" s="31" t="s">
        <v>1183</v>
      </c>
      <c r="E65" s="31" t="s">
        <v>562</v>
      </c>
      <c r="F65" s="84">
        <v>32200</v>
      </c>
      <c r="G65" s="32">
        <v>44.78</v>
      </c>
      <c r="H65" s="32" t="s">
        <v>332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45344</v>
      </c>
      <c r="B66" s="32">
        <v>531716</v>
      </c>
      <c r="C66" s="31" t="s">
        <v>1184</v>
      </c>
      <c r="D66" s="31" t="s">
        <v>1185</v>
      </c>
      <c r="E66" s="31" t="s">
        <v>562</v>
      </c>
      <c r="F66" s="84">
        <v>85200</v>
      </c>
      <c r="G66" s="32">
        <v>1.29</v>
      </c>
      <c r="H66" s="32" t="s">
        <v>332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45344</v>
      </c>
      <c r="B67" s="32">
        <v>511523</v>
      </c>
      <c r="C67" s="31" t="s">
        <v>1186</v>
      </c>
      <c r="D67" s="31" t="s">
        <v>1187</v>
      </c>
      <c r="E67" s="31" t="s">
        <v>562</v>
      </c>
      <c r="F67" s="84">
        <v>100000</v>
      </c>
      <c r="G67" s="32">
        <v>24.63</v>
      </c>
      <c r="H67" s="32" t="s">
        <v>332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45344</v>
      </c>
      <c r="B68" s="32">
        <v>511523</v>
      </c>
      <c r="C68" s="31" t="s">
        <v>1186</v>
      </c>
      <c r="D68" s="31" t="s">
        <v>1188</v>
      </c>
      <c r="E68" s="31" t="s">
        <v>562</v>
      </c>
      <c r="F68" s="84">
        <v>150000</v>
      </c>
      <c r="G68" s="32">
        <v>24.2</v>
      </c>
      <c r="H68" s="32" t="s">
        <v>332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45344</v>
      </c>
      <c r="B69" s="32">
        <v>511523</v>
      </c>
      <c r="C69" s="31" t="s">
        <v>1186</v>
      </c>
      <c r="D69" s="31" t="s">
        <v>1189</v>
      </c>
      <c r="E69" s="31" t="s">
        <v>562</v>
      </c>
      <c r="F69" s="84">
        <v>680000</v>
      </c>
      <c r="G69" s="32">
        <v>22.75</v>
      </c>
      <c r="H69" s="32" t="s">
        <v>332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45344</v>
      </c>
      <c r="B70" s="32">
        <v>511523</v>
      </c>
      <c r="C70" s="31" t="s">
        <v>1186</v>
      </c>
      <c r="D70" s="31" t="s">
        <v>1190</v>
      </c>
      <c r="E70" s="31" t="s">
        <v>562</v>
      </c>
      <c r="F70" s="84">
        <v>344000</v>
      </c>
      <c r="G70" s="32">
        <v>23.68</v>
      </c>
      <c r="H70" s="32" t="s">
        <v>332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45344</v>
      </c>
      <c r="B71" s="32">
        <v>511523</v>
      </c>
      <c r="C71" s="31" t="s">
        <v>1186</v>
      </c>
      <c r="D71" s="31" t="s">
        <v>1191</v>
      </c>
      <c r="E71" s="31" t="s">
        <v>562</v>
      </c>
      <c r="F71" s="84">
        <v>360000</v>
      </c>
      <c r="G71" s="32">
        <v>22.75</v>
      </c>
      <c r="H71" s="32" t="s">
        <v>332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45344</v>
      </c>
      <c r="B72" s="32">
        <v>511523</v>
      </c>
      <c r="C72" s="31" t="s">
        <v>1186</v>
      </c>
      <c r="D72" s="31" t="s">
        <v>1192</v>
      </c>
      <c r="E72" s="31" t="s">
        <v>562</v>
      </c>
      <c r="F72" s="84">
        <v>340186</v>
      </c>
      <c r="G72" s="32">
        <v>22.82</v>
      </c>
      <c r="H72" s="32" t="s">
        <v>332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45344</v>
      </c>
      <c r="B73" s="32">
        <v>511523</v>
      </c>
      <c r="C73" s="31" t="s">
        <v>1186</v>
      </c>
      <c r="D73" s="31" t="s">
        <v>1193</v>
      </c>
      <c r="E73" s="31" t="s">
        <v>562</v>
      </c>
      <c r="F73" s="84">
        <v>205000</v>
      </c>
      <c r="G73" s="32">
        <v>24.73</v>
      </c>
      <c r="H73" s="32" t="s">
        <v>332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45344</v>
      </c>
      <c r="B74" s="32">
        <v>511523</v>
      </c>
      <c r="C74" s="31" t="s">
        <v>1186</v>
      </c>
      <c r="D74" s="31" t="s">
        <v>1193</v>
      </c>
      <c r="E74" s="31" t="s">
        <v>562</v>
      </c>
      <c r="F74" s="84">
        <v>102500</v>
      </c>
      <c r="G74" s="32">
        <v>26.14</v>
      </c>
      <c r="H74" s="32" t="s">
        <v>332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45344</v>
      </c>
      <c r="B75" s="32">
        <v>511523</v>
      </c>
      <c r="C75" s="31" t="s">
        <v>1186</v>
      </c>
      <c r="D75" s="31" t="s">
        <v>1194</v>
      </c>
      <c r="E75" s="31" t="s">
        <v>562</v>
      </c>
      <c r="F75" s="84">
        <v>225000</v>
      </c>
      <c r="G75" s="32">
        <v>24.85</v>
      </c>
      <c r="H75" s="32" t="s">
        <v>332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45344</v>
      </c>
      <c r="B76" s="32">
        <v>511523</v>
      </c>
      <c r="C76" s="31" t="s">
        <v>1186</v>
      </c>
      <c r="D76" s="31" t="s">
        <v>1195</v>
      </c>
      <c r="E76" s="31" t="s">
        <v>562</v>
      </c>
      <c r="F76" s="84">
        <v>100000</v>
      </c>
      <c r="G76" s="32">
        <v>25.63</v>
      </c>
      <c r="H76" s="32" t="s">
        <v>332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45344</v>
      </c>
      <c r="B77" s="32">
        <v>511523</v>
      </c>
      <c r="C77" s="31" t="s">
        <v>1186</v>
      </c>
      <c r="D77" s="31" t="s">
        <v>1196</v>
      </c>
      <c r="E77" s="31" t="s">
        <v>562</v>
      </c>
      <c r="F77" s="84">
        <v>100000</v>
      </c>
      <c r="G77" s="32">
        <v>27.08</v>
      </c>
      <c r="H77" s="32" t="s">
        <v>332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45344</v>
      </c>
      <c r="B78" s="32">
        <v>511523</v>
      </c>
      <c r="C78" s="31" t="s">
        <v>1186</v>
      </c>
      <c r="D78" s="31" t="s">
        <v>1197</v>
      </c>
      <c r="E78" s="31" t="s">
        <v>562</v>
      </c>
      <c r="F78" s="84">
        <v>140000</v>
      </c>
      <c r="G78" s="32">
        <v>22.75</v>
      </c>
      <c r="H78" s="32" t="s">
        <v>332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45344</v>
      </c>
      <c r="B79" s="32">
        <v>511523</v>
      </c>
      <c r="C79" s="31" t="s">
        <v>1186</v>
      </c>
      <c r="D79" s="31" t="s">
        <v>1198</v>
      </c>
      <c r="E79" s="31" t="s">
        <v>562</v>
      </c>
      <c r="F79" s="84">
        <v>163769</v>
      </c>
      <c r="G79" s="32">
        <v>24.2</v>
      </c>
      <c r="H79" s="32" t="s">
        <v>332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45344</v>
      </c>
      <c r="B80" s="32">
        <v>511523</v>
      </c>
      <c r="C80" s="31" t="s">
        <v>1186</v>
      </c>
      <c r="D80" s="31" t="s">
        <v>1198</v>
      </c>
      <c r="E80" s="31" t="s">
        <v>562</v>
      </c>
      <c r="F80" s="84">
        <v>163769</v>
      </c>
      <c r="G80" s="32">
        <v>24.06</v>
      </c>
      <c r="H80" s="32" t="s">
        <v>332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45344</v>
      </c>
      <c r="B81" s="32">
        <v>511523</v>
      </c>
      <c r="C81" s="31" t="s">
        <v>1186</v>
      </c>
      <c r="D81" s="31" t="s">
        <v>1199</v>
      </c>
      <c r="E81" s="31" t="s">
        <v>562</v>
      </c>
      <c r="F81" s="84">
        <v>300000</v>
      </c>
      <c r="G81" s="32">
        <v>24.45</v>
      </c>
      <c r="H81" s="32" t="s">
        <v>332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45344</v>
      </c>
      <c r="B82" s="32">
        <v>511523</v>
      </c>
      <c r="C82" s="31" t="s">
        <v>1186</v>
      </c>
      <c r="D82" s="31" t="s">
        <v>1200</v>
      </c>
      <c r="E82" s="31" t="s">
        <v>562</v>
      </c>
      <c r="F82" s="84">
        <v>250000</v>
      </c>
      <c r="G82" s="32">
        <v>24.6</v>
      </c>
      <c r="H82" s="32" t="s">
        <v>332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45344</v>
      </c>
      <c r="B83" s="32">
        <v>511523</v>
      </c>
      <c r="C83" s="31" t="s">
        <v>1186</v>
      </c>
      <c r="D83" s="31" t="s">
        <v>1201</v>
      </c>
      <c r="E83" s="31" t="s">
        <v>562</v>
      </c>
      <c r="F83" s="84">
        <v>116500</v>
      </c>
      <c r="G83" s="32">
        <v>25.11</v>
      </c>
      <c r="H83" s="32" t="s">
        <v>332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45344</v>
      </c>
      <c r="B84" s="32">
        <v>511523</v>
      </c>
      <c r="C84" s="31" t="s">
        <v>1186</v>
      </c>
      <c r="D84" s="31" t="s">
        <v>1202</v>
      </c>
      <c r="E84" s="31" t="s">
        <v>562</v>
      </c>
      <c r="F84" s="84">
        <v>137500</v>
      </c>
      <c r="G84" s="32">
        <v>24.26</v>
      </c>
      <c r="H84" s="32" t="s">
        <v>332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45344</v>
      </c>
      <c r="B85" s="32">
        <v>511523</v>
      </c>
      <c r="C85" s="31" t="s">
        <v>1186</v>
      </c>
      <c r="D85" s="31" t="s">
        <v>1203</v>
      </c>
      <c r="E85" s="31" t="s">
        <v>562</v>
      </c>
      <c r="F85" s="84">
        <v>375000</v>
      </c>
      <c r="G85" s="32">
        <v>26.25</v>
      </c>
      <c r="H85" s="32" t="s">
        <v>332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45344</v>
      </c>
      <c r="B86" s="32">
        <v>511523</v>
      </c>
      <c r="C86" s="31" t="s">
        <v>1186</v>
      </c>
      <c r="D86" s="31" t="s">
        <v>1204</v>
      </c>
      <c r="E86" s="31" t="s">
        <v>562</v>
      </c>
      <c r="F86" s="84">
        <v>101000</v>
      </c>
      <c r="G86" s="32">
        <v>24.79</v>
      </c>
      <c r="H86" s="32" t="s">
        <v>332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45344</v>
      </c>
      <c r="B87" s="32">
        <v>511523</v>
      </c>
      <c r="C87" s="31" t="s">
        <v>1186</v>
      </c>
      <c r="D87" s="31" t="s">
        <v>1199</v>
      </c>
      <c r="E87" s="31" t="s">
        <v>562</v>
      </c>
      <c r="F87" s="84">
        <v>270000</v>
      </c>
      <c r="G87" s="32">
        <v>22.75</v>
      </c>
      <c r="H87" s="32" t="s">
        <v>332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45344</v>
      </c>
      <c r="B88" s="32">
        <v>511523</v>
      </c>
      <c r="C88" s="31" t="s">
        <v>1186</v>
      </c>
      <c r="D88" s="31" t="s">
        <v>1200</v>
      </c>
      <c r="E88" s="31" t="s">
        <v>562</v>
      </c>
      <c r="F88" s="84">
        <v>300000</v>
      </c>
      <c r="G88" s="32">
        <v>22.75</v>
      </c>
      <c r="H88" s="32" t="s">
        <v>332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45344</v>
      </c>
      <c r="B89" s="32">
        <v>511523</v>
      </c>
      <c r="C89" s="31" t="s">
        <v>1186</v>
      </c>
      <c r="D89" s="31" t="s">
        <v>1201</v>
      </c>
      <c r="E89" s="31" t="s">
        <v>562</v>
      </c>
      <c r="F89" s="84">
        <v>128000</v>
      </c>
      <c r="G89" s="32">
        <v>22.76</v>
      </c>
      <c r="H89" s="32" t="s">
        <v>332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45344</v>
      </c>
      <c r="B90" s="32">
        <v>511523</v>
      </c>
      <c r="C90" s="31" t="s">
        <v>1186</v>
      </c>
      <c r="D90" s="31" t="s">
        <v>1202</v>
      </c>
      <c r="E90" s="31" t="s">
        <v>562</v>
      </c>
      <c r="F90" s="84">
        <v>137500</v>
      </c>
      <c r="G90" s="32">
        <v>22.75</v>
      </c>
      <c r="H90" s="32" t="s">
        <v>332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45344</v>
      </c>
      <c r="B91" s="32">
        <v>511523</v>
      </c>
      <c r="C91" s="31" t="s">
        <v>1186</v>
      </c>
      <c r="D91" s="31" t="s">
        <v>1203</v>
      </c>
      <c r="E91" s="31" t="s">
        <v>562</v>
      </c>
      <c r="F91" s="84">
        <v>550000</v>
      </c>
      <c r="G91" s="32">
        <v>23.14</v>
      </c>
      <c r="H91" s="32" t="s">
        <v>332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45344</v>
      </c>
      <c r="B92" s="32">
        <v>511523</v>
      </c>
      <c r="C92" s="31" t="s">
        <v>1186</v>
      </c>
      <c r="D92" s="31" t="s">
        <v>1204</v>
      </c>
      <c r="E92" s="31" t="s">
        <v>562</v>
      </c>
      <c r="F92" s="84">
        <v>141000</v>
      </c>
      <c r="G92" s="32">
        <v>23.26</v>
      </c>
      <c r="H92" s="32" t="s">
        <v>332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45344</v>
      </c>
      <c r="B93" s="32">
        <v>511523</v>
      </c>
      <c r="C93" s="31" t="s">
        <v>1186</v>
      </c>
      <c r="D93" s="31" t="s">
        <v>1205</v>
      </c>
      <c r="E93" s="31" t="s">
        <v>562</v>
      </c>
      <c r="F93" s="84">
        <v>200000</v>
      </c>
      <c r="G93" s="32">
        <v>22.75</v>
      </c>
      <c r="H93" s="32" t="s">
        <v>332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45344</v>
      </c>
      <c r="B94" s="32">
        <v>511523</v>
      </c>
      <c r="C94" s="31" t="s">
        <v>1186</v>
      </c>
      <c r="D94" s="31" t="s">
        <v>1206</v>
      </c>
      <c r="E94" s="31" t="s">
        <v>562</v>
      </c>
      <c r="F94" s="84">
        <v>200000</v>
      </c>
      <c r="G94" s="32">
        <v>22.75</v>
      </c>
      <c r="H94" s="32" t="s">
        <v>332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45344</v>
      </c>
      <c r="B95" s="32">
        <v>511523</v>
      </c>
      <c r="C95" s="31" t="s">
        <v>1186</v>
      </c>
      <c r="D95" s="31" t="s">
        <v>1207</v>
      </c>
      <c r="E95" s="31" t="s">
        <v>562</v>
      </c>
      <c r="F95" s="84">
        <v>200000</v>
      </c>
      <c r="G95" s="32">
        <v>22.77</v>
      </c>
      <c r="H95" s="32" t="s">
        <v>332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45344</v>
      </c>
      <c r="B96" s="32">
        <v>511523</v>
      </c>
      <c r="C96" s="31" t="s">
        <v>1186</v>
      </c>
      <c r="D96" s="31" t="s">
        <v>1208</v>
      </c>
      <c r="E96" s="31" t="s">
        <v>562</v>
      </c>
      <c r="F96" s="84">
        <v>200000</v>
      </c>
      <c r="G96" s="32">
        <v>24.58</v>
      </c>
      <c r="H96" s="32" t="s">
        <v>332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45344</v>
      </c>
      <c r="B97" s="32">
        <v>511523</v>
      </c>
      <c r="C97" s="31" t="s">
        <v>1186</v>
      </c>
      <c r="D97" s="31" t="s">
        <v>1209</v>
      </c>
      <c r="E97" s="31" t="s">
        <v>562</v>
      </c>
      <c r="F97" s="84">
        <v>216000</v>
      </c>
      <c r="G97" s="32">
        <v>22.75</v>
      </c>
      <c r="H97" s="32" t="s">
        <v>332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45344</v>
      </c>
      <c r="B98" s="32">
        <v>511523</v>
      </c>
      <c r="C98" s="31" t="s">
        <v>1186</v>
      </c>
      <c r="D98" s="31" t="s">
        <v>1210</v>
      </c>
      <c r="E98" s="31" t="s">
        <v>562</v>
      </c>
      <c r="F98" s="84">
        <v>108000</v>
      </c>
      <c r="G98" s="32">
        <v>22.77</v>
      </c>
      <c r="H98" s="32" t="s">
        <v>332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45344</v>
      </c>
      <c r="B99" s="32">
        <v>511523</v>
      </c>
      <c r="C99" s="31" t="s">
        <v>1186</v>
      </c>
      <c r="D99" s="31" t="s">
        <v>1211</v>
      </c>
      <c r="E99" s="31" t="s">
        <v>562</v>
      </c>
      <c r="F99" s="84">
        <v>114704</v>
      </c>
      <c r="G99" s="32">
        <v>22.75</v>
      </c>
      <c r="H99" s="32" t="s">
        <v>332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45344</v>
      </c>
      <c r="B100" s="32">
        <v>532372</v>
      </c>
      <c r="C100" s="31" t="s">
        <v>1101</v>
      </c>
      <c r="D100" s="31" t="s">
        <v>1102</v>
      </c>
      <c r="E100" s="31" t="s">
        <v>562</v>
      </c>
      <c r="F100" s="84">
        <v>500000</v>
      </c>
      <c r="G100" s="32">
        <v>44.33</v>
      </c>
      <c r="H100" s="32" t="s">
        <v>332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45344</v>
      </c>
      <c r="B101" s="32">
        <v>522267</v>
      </c>
      <c r="C101" s="31" t="s">
        <v>1212</v>
      </c>
      <c r="D101" s="31" t="s">
        <v>1213</v>
      </c>
      <c r="E101" s="31" t="s">
        <v>562</v>
      </c>
      <c r="F101" s="84">
        <v>27480</v>
      </c>
      <c r="G101" s="32">
        <v>47.5</v>
      </c>
      <c r="H101" s="32" t="s">
        <v>332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45344</v>
      </c>
      <c r="B102" s="32">
        <v>522267</v>
      </c>
      <c r="C102" s="31" t="s">
        <v>1212</v>
      </c>
      <c r="D102" s="31" t="s">
        <v>1214</v>
      </c>
      <c r="E102" s="31" t="s">
        <v>562</v>
      </c>
      <c r="F102" s="84">
        <v>28545</v>
      </c>
      <c r="G102" s="32">
        <v>47.5</v>
      </c>
      <c r="H102" s="32" t="s">
        <v>332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45344</v>
      </c>
      <c r="B103" s="32">
        <v>543436</v>
      </c>
      <c r="C103" s="31" t="s">
        <v>1215</v>
      </c>
      <c r="D103" s="31" t="s">
        <v>1216</v>
      </c>
      <c r="E103" s="31" t="s">
        <v>562</v>
      </c>
      <c r="F103" s="84">
        <v>16000</v>
      </c>
      <c r="G103" s="32">
        <v>131.63</v>
      </c>
      <c r="H103" s="32" t="s">
        <v>332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45344</v>
      </c>
      <c r="B104" s="32">
        <v>543436</v>
      </c>
      <c r="C104" s="31" t="s">
        <v>1215</v>
      </c>
      <c r="D104" s="31" t="s">
        <v>1217</v>
      </c>
      <c r="E104" s="31" t="s">
        <v>562</v>
      </c>
      <c r="F104" s="84">
        <v>16000</v>
      </c>
      <c r="G104" s="32">
        <v>131.72</v>
      </c>
      <c r="H104" s="32" t="s">
        <v>332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45344</v>
      </c>
      <c r="B105" s="32" t="s">
        <v>1051</v>
      </c>
      <c r="C105" s="31" t="s">
        <v>1052</v>
      </c>
      <c r="D105" s="31" t="s">
        <v>1218</v>
      </c>
      <c r="E105" s="31" t="s">
        <v>561</v>
      </c>
      <c r="F105" s="84">
        <v>83978</v>
      </c>
      <c r="G105" s="32">
        <v>187.25</v>
      </c>
      <c r="H105" s="32" t="s">
        <v>844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45344</v>
      </c>
      <c r="B106" s="32" t="s">
        <v>1219</v>
      </c>
      <c r="C106" s="31" t="s">
        <v>1220</v>
      </c>
      <c r="D106" s="31" t="s">
        <v>1221</v>
      </c>
      <c r="E106" s="31" t="s">
        <v>561</v>
      </c>
      <c r="F106" s="84">
        <v>1000000</v>
      </c>
      <c r="G106" s="32">
        <v>100</v>
      </c>
      <c r="H106" s="32" t="s">
        <v>844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45344</v>
      </c>
      <c r="B107" s="32" t="s">
        <v>1222</v>
      </c>
      <c r="C107" s="31" t="s">
        <v>1223</v>
      </c>
      <c r="D107" s="31" t="s">
        <v>563</v>
      </c>
      <c r="E107" s="31" t="s">
        <v>561</v>
      </c>
      <c r="F107" s="84">
        <v>195793</v>
      </c>
      <c r="G107" s="32">
        <v>838.89</v>
      </c>
      <c r="H107" s="32" t="s">
        <v>844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45344</v>
      </c>
      <c r="B108" s="32" t="s">
        <v>1067</v>
      </c>
      <c r="C108" s="31" t="s">
        <v>1068</v>
      </c>
      <c r="D108" s="31" t="s">
        <v>860</v>
      </c>
      <c r="E108" s="31" t="s">
        <v>561</v>
      </c>
      <c r="F108" s="84">
        <v>394191</v>
      </c>
      <c r="G108" s="32">
        <v>98.3</v>
      </c>
      <c r="H108" s="32" t="s">
        <v>844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45344</v>
      </c>
      <c r="B109" s="32" t="s">
        <v>1224</v>
      </c>
      <c r="C109" s="31" t="s">
        <v>1225</v>
      </c>
      <c r="D109" s="31" t="s">
        <v>1226</v>
      </c>
      <c r="E109" s="31" t="s">
        <v>561</v>
      </c>
      <c r="F109" s="84">
        <v>243000</v>
      </c>
      <c r="G109" s="32">
        <v>78.98</v>
      </c>
      <c r="H109" s="32" t="s">
        <v>844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45344</v>
      </c>
      <c r="B110" s="32" t="s">
        <v>1227</v>
      </c>
      <c r="C110" s="31" t="s">
        <v>1228</v>
      </c>
      <c r="D110" s="31" t="s">
        <v>1229</v>
      </c>
      <c r="E110" s="31" t="s">
        <v>561</v>
      </c>
      <c r="F110" s="84">
        <v>46200</v>
      </c>
      <c r="G110" s="32">
        <v>290.08999999999997</v>
      </c>
      <c r="H110" s="32" t="s">
        <v>844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45344</v>
      </c>
      <c r="B111" s="32" t="s">
        <v>1230</v>
      </c>
      <c r="C111" s="31" t="s">
        <v>1231</v>
      </c>
      <c r="D111" s="31" t="s">
        <v>1232</v>
      </c>
      <c r="E111" s="31" t="s">
        <v>561</v>
      </c>
      <c r="F111" s="84">
        <v>19200</v>
      </c>
      <c r="G111" s="32">
        <v>246.95</v>
      </c>
      <c r="H111" s="32" t="s">
        <v>844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45344</v>
      </c>
      <c r="B112" s="32" t="s">
        <v>1233</v>
      </c>
      <c r="C112" s="31" t="s">
        <v>1234</v>
      </c>
      <c r="D112" s="31" t="s">
        <v>563</v>
      </c>
      <c r="E112" s="31" t="s">
        <v>561</v>
      </c>
      <c r="F112" s="84">
        <v>122766</v>
      </c>
      <c r="G112" s="32">
        <v>1293.21</v>
      </c>
      <c r="H112" s="32" t="s">
        <v>844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45344</v>
      </c>
      <c r="B113" s="32" t="s">
        <v>993</v>
      </c>
      <c r="C113" s="31" t="s">
        <v>994</v>
      </c>
      <c r="D113" s="31" t="s">
        <v>860</v>
      </c>
      <c r="E113" s="31" t="s">
        <v>561</v>
      </c>
      <c r="F113" s="84">
        <v>12180084</v>
      </c>
      <c r="G113" s="32">
        <v>23.25</v>
      </c>
      <c r="H113" s="32" t="s">
        <v>844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45344</v>
      </c>
      <c r="B114" s="32" t="s">
        <v>1235</v>
      </c>
      <c r="C114" s="31" t="s">
        <v>1236</v>
      </c>
      <c r="D114" s="31" t="s">
        <v>563</v>
      </c>
      <c r="E114" s="31" t="s">
        <v>561</v>
      </c>
      <c r="F114" s="84">
        <v>69973</v>
      </c>
      <c r="G114" s="32">
        <v>886.71</v>
      </c>
      <c r="H114" s="32" t="s">
        <v>844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45344</v>
      </c>
      <c r="B115" s="32" t="s">
        <v>917</v>
      </c>
      <c r="C115" s="31" t="s">
        <v>918</v>
      </c>
      <c r="D115" s="31" t="s">
        <v>1053</v>
      </c>
      <c r="E115" s="31" t="s">
        <v>561</v>
      </c>
      <c r="F115" s="84">
        <v>196459</v>
      </c>
      <c r="G115" s="32">
        <v>16.5</v>
      </c>
      <c r="H115" s="32" t="s">
        <v>844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45344</v>
      </c>
      <c r="B116" s="32" t="s">
        <v>1237</v>
      </c>
      <c r="C116" s="31" t="s">
        <v>1238</v>
      </c>
      <c r="D116" s="31" t="s">
        <v>1239</v>
      </c>
      <c r="E116" s="31" t="s">
        <v>561</v>
      </c>
      <c r="F116" s="84">
        <v>437963</v>
      </c>
      <c r="G116" s="32">
        <v>121.62</v>
      </c>
      <c r="H116" s="32" t="s">
        <v>844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>
        <v>45344</v>
      </c>
      <c r="B117" s="32" t="s">
        <v>1103</v>
      </c>
      <c r="C117" s="31" t="s">
        <v>1104</v>
      </c>
      <c r="D117" s="31" t="s">
        <v>1240</v>
      </c>
      <c r="E117" s="31" t="s">
        <v>561</v>
      </c>
      <c r="F117" s="84">
        <v>632977</v>
      </c>
      <c r="G117" s="32">
        <v>400.13</v>
      </c>
      <c r="H117" s="32" t="s">
        <v>844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>
        <v>45344</v>
      </c>
      <c r="B118" s="32" t="s">
        <v>1241</v>
      </c>
      <c r="C118" s="31" t="s">
        <v>1242</v>
      </c>
      <c r="D118" s="31" t="s">
        <v>1243</v>
      </c>
      <c r="E118" s="31" t="s">
        <v>561</v>
      </c>
      <c r="F118" s="84">
        <v>34058</v>
      </c>
      <c r="G118" s="32">
        <v>79.400000000000006</v>
      </c>
      <c r="H118" s="32" t="s">
        <v>844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>
        <v>45344</v>
      </c>
      <c r="B119" s="32" t="s">
        <v>1244</v>
      </c>
      <c r="C119" s="31" t="s">
        <v>1245</v>
      </c>
      <c r="D119" s="31" t="s">
        <v>1246</v>
      </c>
      <c r="E119" s="31" t="s">
        <v>561</v>
      </c>
      <c r="F119" s="84">
        <v>40500</v>
      </c>
      <c r="G119" s="32">
        <v>87.94</v>
      </c>
      <c r="H119" s="32" t="s">
        <v>844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>
        <v>45344</v>
      </c>
      <c r="B120" s="32" t="s">
        <v>809</v>
      </c>
      <c r="C120" s="31" t="s">
        <v>1247</v>
      </c>
      <c r="D120" s="31" t="s">
        <v>563</v>
      </c>
      <c r="E120" s="31" t="s">
        <v>561</v>
      </c>
      <c r="F120" s="84">
        <v>1108969</v>
      </c>
      <c r="G120" s="32">
        <v>438.46</v>
      </c>
      <c r="H120" s="32" t="s">
        <v>844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>
        <v>45344</v>
      </c>
      <c r="B121" s="32" t="s">
        <v>1070</v>
      </c>
      <c r="C121" s="31" t="s">
        <v>1071</v>
      </c>
      <c r="D121" s="31" t="s">
        <v>860</v>
      </c>
      <c r="E121" s="31" t="s">
        <v>561</v>
      </c>
      <c r="F121" s="84">
        <v>1405157</v>
      </c>
      <c r="G121" s="32">
        <v>45.04</v>
      </c>
      <c r="H121" s="32" t="s">
        <v>844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>
        <v>45344</v>
      </c>
      <c r="B122" s="32" t="s">
        <v>209</v>
      </c>
      <c r="C122" s="31" t="s">
        <v>1248</v>
      </c>
      <c r="D122" s="31" t="s">
        <v>1249</v>
      </c>
      <c r="E122" s="31" t="s">
        <v>561</v>
      </c>
      <c r="F122" s="84">
        <v>3275000</v>
      </c>
      <c r="G122" s="32">
        <v>265.58</v>
      </c>
      <c r="H122" s="32" t="s">
        <v>844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>
        <v>45344</v>
      </c>
      <c r="B123" s="32" t="s">
        <v>1250</v>
      </c>
      <c r="C123" s="31" t="s">
        <v>1251</v>
      </c>
      <c r="D123" s="31" t="s">
        <v>563</v>
      </c>
      <c r="E123" s="31" t="s">
        <v>561</v>
      </c>
      <c r="F123" s="84">
        <v>515508</v>
      </c>
      <c r="G123" s="32">
        <v>140.79</v>
      </c>
      <c r="H123" s="32" t="s">
        <v>844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>
        <v>45344</v>
      </c>
      <c r="B124" s="32" t="s">
        <v>1252</v>
      </c>
      <c r="C124" s="31" t="s">
        <v>1253</v>
      </c>
      <c r="D124" s="31" t="s">
        <v>1254</v>
      </c>
      <c r="E124" s="31" t="s">
        <v>561</v>
      </c>
      <c r="F124" s="84">
        <v>58935</v>
      </c>
      <c r="G124" s="32">
        <v>277.06</v>
      </c>
      <c r="H124" s="32" t="s">
        <v>844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1:28" ht="12.75" customHeight="1">
      <c r="A125" s="83">
        <v>45344</v>
      </c>
      <c r="B125" s="32" t="s">
        <v>1255</v>
      </c>
      <c r="C125" s="31" t="s">
        <v>1256</v>
      </c>
      <c r="D125" s="31" t="s">
        <v>1257</v>
      </c>
      <c r="E125" s="31" t="s">
        <v>561</v>
      </c>
      <c r="F125" s="84">
        <v>315</v>
      </c>
      <c r="G125" s="32">
        <v>606.74</v>
      </c>
      <c r="H125" s="32" t="s">
        <v>844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1:28" ht="12.75" customHeight="1">
      <c r="A126" s="83">
        <v>45344</v>
      </c>
      <c r="B126" s="32" t="s">
        <v>1255</v>
      </c>
      <c r="C126" s="31" t="s">
        <v>1256</v>
      </c>
      <c r="D126" s="31" t="s">
        <v>563</v>
      </c>
      <c r="E126" s="31" t="s">
        <v>561</v>
      </c>
      <c r="F126" s="84">
        <v>91957</v>
      </c>
      <c r="G126" s="32">
        <v>585.95000000000005</v>
      </c>
      <c r="H126" s="32" t="s">
        <v>844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1:28" ht="12.75" customHeight="1">
      <c r="A127" s="83">
        <v>45344</v>
      </c>
      <c r="B127" s="32" t="s">
        <v>1258</v>
      </c>
      <c r="C127" s="31" t="s">
        <v>1259</v>
      </c>
      <c r="D127" s="31" t="s">
        <v>1260</v>
      </c>
      <c r="E127" s="31" t="s">
        <v>561</v>
      </c>
      <c r="F127" s="84">
        <v>240000</v>
      </c>
      <c r="G127" s="32">
        <v>21.31</v>
      </c>
      <c r="H127" s="32" t="s">
        <v>844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</row>
    <row r="128" spans="1:28" ht="12.75" customHeight="1">
      <c r="A128" s="83">
        <v>45344</v>
      </c>
      <c r="B128" s="32" t="s">
        <v>1106</v>
      </c>
      <c r="C128" s="31" t="s">
        <v>1107</v>
      </c>
      <c r="D128" s="31" t="s">
        <v>1108</v>
      </c>
      <c r="E128" s="31" t="s">
        <v>561</v>
      </c>
      <c r="F128" s="84">
        <v>72000</v>
      </c>
      <c r="G128" s="32">
        <v>135.41999999999999</v>
      </c>
      <c r="H128" s="32" t="s">
        <v>844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</row>
    <row r="129" spans="1:28" ht="12.75" customHeight="1">
      <c r="A129" s="83">
        <v>45344</v>
      </c>
      <c r="B129" s="32" t="s">
        <v>1261</v>
      </c>
      <c r="C129" s="31" t="s">
        <v>1262</v>
      </c>
      <c r="D129" s="31" t="s">
        <v>1257</v>
      </c>
      <c r="E129" s="31" t="s">
        <v>561</v>
      </c>
      <c r="F129" s="84">
        <v>12792781</v>
      </c>
      <c r="G129" s="32">
        <v>3.52</v>
      </c>
      <c r="H129" s="32" t="s">
        <v>844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</row>
    <row r="130" spans="1:28" ht="12.75" customHeight="1">
      <c r="A130" s="83">
        <v>45344</v>
      </c>
      <c r="B130" s="32" t="s">
        <v>1261</v>
      </c>
      <c r="C130" s="31" t="s">
        <v>1262</v>
      </c>
      <c r="D130" s="31" t="s">
        <v>1263</v>
      </c>
      <c r="E130" s="31" t="s">
        <v>561</v>
      </c>
      <c r="F130" s="84">
        <v>7059152</v>
      </c>
      <c r="G130" s="32">
        <v>3.52</v>
      </c>
      <c r="H130" s="32" t="s">
        <v>844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</row>
    <row r="131" spans="1:28" ht="12.75" customHeight="1">
      <c r="A131" s="83">
        <v>45344</v>
      </c>
      <c r="B131" s="32" t="s">
        <v>1261</v>
      </c>
      <c r="C131" s="31" t="s">
        <v>1262</v>
      </c>
      <c r="D131" s="31" t="s">
        <v>1109</v>
      </c>
      <c r="E131" s="31" t="s">
        <v>561</v>
      </c>
      <c r="F131" s="84">
        <v>4094285</v>
      </c>
      <c r="G131" s="32">
        <v>3.36</v>
      </c>
      <c r="H131" s="32" t="s">
        <v>844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</row>
    <row r="132" spans="1:28" ht="15" customHeight="1">
      <c r="A132" s="83">
        <v>45344</v>
      </c>
      <c r="B132" s="32" t="s">
        <v>1261</v>
      </c>
      <c r="C132" s="31" t="s">
        <v>1262</v>
      </c>
      <c r="D132" s="31" t="s">
        <v>1264</v>
      </c>
      <c r="E132" s="31" t="s">
        <v>561</v>
      </c>
      <c r="F132" s="84">
        <v>1430712</v>
      </c>
      <c r="G132" s="32">
        <v>3.4</v>
      </c>
      <c r="H132" s="32" t="s">
        <v>844</v>
      </c>
    </row>
    <row r="133" spans="1:28" ht="15" customHeight="1">
      <c r="A133" s="83">
        <v>45344</v>
      </c>
      <c r="B133" s="32" t="s">
        <v>1265</v>
      </c>
      <c r="C133" s="31" t="s">
        <v>1266</v>
      </c>
      <c r="D133" s="31" t="s">
        <v>1267</v>
      </c>
      <c r="E133" s="31" t="s">
        <v>561</v>
      </c>
      <c r="F133" s="84">
        <v>111605</v>
      </c>
      <c r="G133" s="32">
        <v>105.14</v>
      </c>
      <c r="H133" s="32" t="s">
        <v>844</v>
      </c>
    </row>
    <row r="134" spans="1:28" ht="15" customHeight="1">
      <c r="A134" s="83">
        <v>45344</v>
      </c>
      <c r="B134" s="32" t="s">
        <v>1265</v>
      </c>
      <c r="C134" s="31" t="s">
        <v>1266</v>
      </c>
      <c r="D134" s="31" t="s">
        <v>1268</v>
      </c>
      <c r="E134" s="31" t="s">
        <v>561</v>
      </c>
      <c r="F134" s="84">
        <v>189750</v>
      </c>
      <c r="G134" s="32">
        <v>105.39</v>
      </c>
      <c r="H134" s="32" t="s">
        <v>844</v>
      </c>
    </row>
    <row r="135" spans="1:28" ht="15" customHeight="1">
      <c r="A135" s="83">
        <v>45344</v>
      </c>
      <c r="B135" s="32" t="s">
        <v>1265</v>
      </c>
      <c r="C135" s="31" t="s">
        <v>1266</v>
      </c>
      <c r="D135" s="31" t="s">
        <v>1269</v>
      </c>
      <c r="E135" s="31" t="s">
        <v>561</v>
      </c>
      <c r="F135" s="84">
        <v>203000</v>
      </c>
      <c r="G135" s="32">
        <v>105.06</v>
      </c>
      <c r="H135" s="32" t="s">
        <v>844</v>
      </c>
    </row>
    <row r="136" spans="1:28" ht="15" customHeight="1">
      <c r="A136" s="83">
        <v>45344</v>
      </c>
      <c r="B136" s="32" t="s">
        <v>1265</v>
      </c>
      <c r="C136" s="31" t="s">
        <v>1266</v>
      </c>
      <c r="D136" s="31" t="s">
        <v>1069</v>
      </c>
      <c r="E136" s="31" t="s">
        <v>561</v>
      </c>
      <c r="F136" s="84">
        <v>115395</v>
      </c>
      <c r="G136" s="32">
        <v>105.39</v>
      </c>
      <c r="H136" s="32" t="s">
        <v>844</v>
      </c>
    </row>
    <row r="137" spans="1:28" ht="15" customHeight="1">
      <c r="A137" s="83">
        <v>45344</v>
      </c>
      <c r="B137" s="32" t="s">
        <v>1265</v>
      </c>
      <c r="C137" s="31" t="s">
        <v>1266</v>
      </c>
      <c r="D137" s="31" t="s">
        <v>1270</v>
      </c>
      <c r="E137" s="31" t="s">
        <v>561</v>
      </c>
      <c r="F137" s="84">
        <v>455000</v>
      </c>
      <c r="G137" s="32">
        <v>105.03</v>
      </c>
      <c r="H137" s="32" t="s">
        <v>844</v>
      </c>
    </row>
    <row r="138" spans="1:28" ht="15" customHeight="1">
      <c r="A138" s="83">
        <v>45344</v>
      </c>
      <c r="B138" s="32" t="s">
        <v>1265</v>
      </c>
      <c r="C138" s="31" t="s">
        <v>1266</v>
      </c>
      <c r="D138" s="31" t="s">
        <v>1271</v>
      </c>
      <c r="E138" s="31" t="s">
        <v>561</v>
      </c>
      <c r="F138" s="84">
        <v>115004</v>
      </c>
      <c r="G138" s="32">
        <v>104.97</v>
      </c>
      <c r="H138" s="32" t="s">
        <v>844</v>
      </c>
    </row>
    <row r="139" spans="1:28" ht="15" customHeight="1">
      <c r="A139" s="83">
        <v>45344</v>
      </c>
      <c r="B139" s="32" t="s">
        <v>1272</v>
      </c>
      <c r="C139" s="31" t="s">
        <v>1273</v>
      </c>
      <c r="D139" s="31" t="s">
        <v>858</v>
      </c>
      <c r="E139" s="31" t="s">
        <v>561</v>
      </c>
      <c r="F139" s="84">
        <v>150009</v>
      </c>
      <c r="G139" s="32">
        <v>241.73</v>
      </c>
      <c r="H139" s="32" t="s">
        <v>844</v>
      </c>
    </row>
    <row r="140" spans="1:28" ht="15" customHeight="1">
      <c r="A140" s="83">
        <v>45344</v>
      </c>
      <c r="B140" s="32" t="s">
        <v>1272</v>
      </c>
      <c r="C140" s="31" t="s">
        <v>1273</v>
      </c>
      <c r="D140" s="31" t="s">
        <v>995</v>
      </c>
      <c r="E140" s="31" t="s">
        <v>561</v>
      </c>
      <c r="F140" s="84">
        <v>611568</v>
      </c>
      <c r="G140" s="32">
        <v>241.21</v>
      </c>
      <c r="H140" s="32" t="s">
        <v>844</v>
      </c>
    </row>
    <row r="141" spans="1:28" ht="15" customHeight="1">
      <c r="A141" s="83">
        <v>45344</v>
      </c>
      <c r="B141" s="32" t="s">
        <v>1272</v>
      </c>
      <c r="C141" s="31" t="s">
        <v>1273</v>
      </c>
      <c r="D141" s="31" t="s">
        <v>1257</v>
      </c>
      <c r="E141" s="31" t="s">
        <v>561</v>
      </c>
      <c r="F141" s="84">
        <v>98501</v>
      </c>
      <c r="G141" s="32">
        <v>237.24</v>
      </c>
      <c r="H141" s="32" t="s">
        <v>844</v>
      </c>
    </row>
    <row r="142" spans="1:28" ht="15" customHeight="1">
      <c r="A142" s="83">
        <v>45344</v>
      </c>
      <c r="B142" s="32" t="s">
        <v>1272</v>
      </c>
      <c r="C142" s="31" t="s">
        <v>1273</v>
      </c>
      <c r="D142" s="31" t="s">
        <v>1105</v>
      </c>
      <c r="E142" s="31" t="s">
        <v>561</v>
      </c>
      <c r="F142" s="84">
        <v>967043</v>
      </c>
      <c r="G142" s="32">
        <v>239.66</v>
      </c>
      <c r="H142" s="32" t="s">
        <v>844</v>
      </c>
    </row>
    <row r="143" spans="1:28" ht="15" customHeight="1">
      <c r="A143" s="83">
        <v>45344</v>
      </c>
      <c r="B143" s="32" t="s">
        <v>1272</v>
      </c>
      <c r="C143" s="31" t="s">
        <v>1273</v>
      </c>
      <c r="D143" s="31" t="s">
        <v>1014</v>
      </c>
      <c r="E143" s="31" t="s">
        <v>561</v>
      </c>
      <c r="F143" s="84">
        <v>200000</v>
      </c>
      <c r="G143" s="32">
        <v>242.75</v>
      </c>
      <c r="H143" s="32" t="s">
        <v>844</v>
      </c>
    </row>
    <row r="144" spans="1:28" ht="15" customHeight="1">
      <c r="A144" s="83">
        <v>45344</v>
      </c>
      <c r="B144" s="32" t="s">
        <v>932</v>
      </c>
      <c r="C144" s="31" t="s">
        <v>933</v>
      </c>
      <c r="D144" s="31" t="s">
        <v>1274</v>
      </c>
      <c r="E144" s="31" t="s">
        <v>561</v>
      </c>
      <c r="F144" s="84">
        <v>494120</v>
      </c>
      <c r="G144" s="32">
        <v>8.6999999999999993</v>
      </c>
      <c r="H144" s="32" t="s">
        <v>844</v>
      </c>
    </row>
    <row r="145" spans="1:8" ht="15" customHeight="1">
      <c r="A145" s="83">
        <v>45344</v>
      </c>
      <c r="B145" s="32" t="s">
        <v>1275</v>
      </c>
      <c r="C145" s="31" t="s">
        <v>1276</v>
      </c>
      <c r="D145" s="31" t="s">
        <v>858</v>
      </c>
      <c r="E145" s="31" t="s">
        <v>561</v>
      </c>
      <c r="F145" s="84">
        <v>4000000</v>
      </c>
      <c r="G145" s="32">
        <v>23.3</v>
      </c>
      <c r="H145" s="32" t="s">
        <v>844</v>
      </c>
    </row>
    <row r="146" spans="1:8" ht="15" customHeight="1">
      <c r="A146" s="83">
        <v>45344</v>
      </c>
      <c r="B146" s="32" t="s">
        <v>1072</v>
      </c>
      <c r="C146" s="31" t="s">
        <v>1073</v>
      </c>
      <c r="D146" s="31" t="s">
        <v>992</v>
      </c>
      <c r="E146" s="31" t="s">
        <v>561</v>
      </c>
      <c r="F146" s="84">
        <v>96855</v>
      </c>
      <c r="G146" s="32">
        <v>151.94</v>
      </c>
      <c r="H146" s="32" t="s">
        <v>844</v>
      </c>
    </row>
    <row r="147" spans="1:8" ht="15" customHeight="1">
      <c r="A147" s="83">
        <v>45344</v>
      </c>
      <c r="B147" s="32" t="s">
        <v>1074</v>
      </c>
      <c r="C147" s="31" t="s">
        <v>1075</v>
      </c>
      <c r="D147" s="31" t="s">
        <v>1076</v>
      </c>
      <c r="E147" s="31" t="s">
        <v>561</v>
      </c>
      <c r="F147" s="84">
        <v>13128483</v>
      </c>
      <c r="G147" s="32">
        <v>4.6399999999999997</v>
      </c>
      <c r="H147" s="32" t="s">
        <v>844</v>
      </c>
    </row>
    <row r="148" spans="1:8" ht="15" customHeight="1">
      <c r="A148" s="83">
        <v>45344</v>
      </c>
      <c r="B148" s="32" t="s">
        <v>1051</v>
      </c>
      <c r="C148" s="31" t="s">
        <v>1052</v>
      </c>
      <c r="D148" s="31" t="s">
        <v>1218</v>
      </c>
      <c r="E148" s="31" t="s">
        <v>562</v>
      </c>
      <c r="F148" s="84">
        <v>83978</v>
      </c>
      <c r="G148" s="32">
        <v>176.73</v>
      </c>
      <c r="H148" s="32" t="s">
        <v>844</v>
      </c>
    </row>
    <row r="149" spans="1:8" ht="15" customHeight="1">
      <c r="A149" s="83">
        <v>45344</v>
      </c>
      <c r="B149" s="32" t="s">
        <v>1219</v>
      </c>
      <c r="C149" s="31" t="s">
        <v>1220</v>
      </c>
      <c r="D149" s="31" t="s">
        <v>1277</v>
      </c>
      <c r="E149" s="31" t="s">
        <v>562</v>
      </c>
      <c r="F149" s="84">
        <v>1000000</v>
      </c>
      <c r="G149" s="32">
        <v>100</v>
      </c>
      <c r="H149" s="32" t="s">
        <v>844</v>
      </c>
    </row>
    <row r="150" spans="1:8" ht="15" customHeight="1">
      <c r="A150" s="83">
        <v>45344</v>
      </c>
      <c r="B150" s="32" t="s">
        <v>1222</v>
      </c>
      <c r="C150" s="31" t="s">
        <v>1223</v>
      </c>
      <c r="D150" s="31" t="s">
        <v>563</v>
      </c>
      <c r="E150" s="31" t="s">
        <v>562</v>
      </c>
      <c r="F150" s="84">
        <v>195793</v>
      </c>
      <c r="G150" s="32">
        <v>838.83</v>
      </c>
      <c r="H150" s="32" t="s">
        <v>844</v>
      </c>
    </row>
    <row r="151" spans="1:8" ht="15" customHeight="1">
      <c r="A151" s="83">
        <v>45344</v>
      </c>
      <c r="B151" s="32" t="s">
        <v>1067</v>
      </c>
      <c r="C151" s="31" t="s">
        <v>1068</v>
      </c>
      <c r="D151" s="31" t="s">
        <v>860</v>
      </c>
      <c r="E151" s="31" t="s">
        <v>562</v>
      </c>
      <c r="F151" s="84">
        <v>399428</v>
      </c>
      <c r="G151" s="32">
        <v>98.03</v>
      </c>
      <c r="H151" s="32" t="s">
        <v>844</v>
      </c>
    </row>
    <row r="152" spans="1:8" ht="15" customHeight="1">
      <c r="A152" s="83">
        <v>45344</v>
      </c>
      <c r="B152" s="32" t="s">
        <v>1067</v>
      </c>
      <c r="C152" s="31" t="s">
        <v>1068</v>
      </c>
      <c r="D152" s="31" t="s">
        <v>1110</v>
      </c>
      <c r="E152" s="31" t="s">
        <v>562</v>
      </c>
      <c r="F152" s="84">
        <v>1595637</v>
      </c>
      <c r="G152" s="32">
        <v>97.37</v>
      </c>
      <c r="H152" s="32" t="s">
        <v>844</v>
      </c>
    </row>
    <row r="153" spans="1:8" ht="15" customHeight="1">
      <c r="A153" s="83">
        <v>45344</v>
      </c>
      <c r="B153" s="32" t="s">
        <v>1224</v>
      </c>
      <c r="C153" s="31" t="s">
        <v>1225</v>
      </c>
      <c r="D153" s="31" t="s">
        <v>1226</v>
      </c>
      <c r="E153" s="31" t="s">
        <v>562</v>
      </c>
      <c r="F153" s="84">
        <v>237000</v>
      </c>
      <c r="G153" s="32">
        <v>79.42</v>
      </c>
      <c r="H153" s="32" t="s">
        <v>844</v>
      </c>
    </row>
    <row r="154" spans="1:8" ht="15" customHeight="1">
      <c r="A154" s="83">
        <v>45344</v>
      </c>
      <c r="B154" s="32" t="s">
        <v>1278</v>
      </c>
      <c r="C154" s="31" t="s">
        <v>1279</v>
      </c>
      <c r="D154" s="31" t="s">
        <v>1280</v>
      </c>
      <c r="E154" s="31" t="s">
        <v>562</v>
      </c>
      <c r="F154" s="84">
        <v>81000</v>
      </c>
      <c r="G154" s="32">
        <v>2.85</v>
      </c>
      <c r="H154" s="32" t="s">
        <v>844</v>
      </c>
    </row>
    <row r="155" spans="1:8" ht="15" customHeight="1">
      <c r="A155" s="83">
        <v>45344</v>
      </c>
      <c r="B155" s="32" t="s">
        <v>1230</v>
      </c>
      <c r="C155" s="31" t="s">
        <v>1231</v>
      </c>
      <c r="D155" s="31" t="s">
        <v>1232</v>
      </c>
      <c r="E155" s="31" t="s">
        <v>562</v>
      </c>
      <c r="F155" s="84">
        <v>19200</v>
      </c>
      <c r="G155" s="32">
        <v>245.23</v>
      </c>
      <c r="H155" s="32" t="s">
        <v>844</v>
      </c>
    </row>
    <row r="156" spans="1:8" ht="15" customHeight="1">
      <c r="A156" s="83">
        <v>45344</v>
      </c>
      <c r="B156" s="32" t="s">
        <v>1230</v>
      </c>
      <c r="C156" s="31" t="s">
        <v>1231</v>
      </c>
      <c r="D156" s="31" t="s">
        <v>1281</v>
      </c>
      <c r="E156" s="31" t="s">
        <v>562</v>
      </c>
      <c r="F156" s="84">
        <v>16000</v>
      </c>
      <c r="G156" s="32">
        <v>250.41</v>
      </c>
      <c r="H156" s="32" t="s">
        <v>844</v>
      </c>
    </row>
    <row r="157" spans="1:8" ht="15" customHeight="1">
      <c r="A157" s="83">
        <v>45344</v>
      </c>
      <c r="B157" s="32" t="s">
        <v>1233</v>
      </c>
      <c r="C157" s="31" t="s">
        <v>1234</v>
      </c>
      <c r="D157" s="31" t="s">
        <v>563</v>
      </c>
      <c r="E157" s="31" t="s">
        <v>562</v>
      </c>
      <c r="F157" s="84">
        <v>122766</v>
      </c>
      <c r="G157" s="32">
        <v>1294.58</v>
      </c>
      <c r="H157" s="32" t="s">
        <v>844</v>
      </c>
    </row>
    <row r="158" spans="1:8" ht="15" customHeight="1">
      <c r="A158" s="83">
        <v>45344</v>
      </c>
      <c r="B158" s="32" t="s">
        <v>993</v>
      </c>
      <c r="C158" s="31" t="s">
        <v>994</v>
      </c>
      <c r="D158" s="31" t="s">
        <v>860</v>
      </c>
      <c r="E158" s="31" t="s">
        <v>562</v>
      </c>
      <c r="F158" s="84">
        <v>14765531</v>
      </c>
      <c r="G158" s="32">
        <v>23.23</v>
      </c>
      <c r="H158" s="32" t="s">
        <v>844</v>
      </c>
    </row>
    <row r="159" spans="1:8" ht="15" customHeight="1">
      <c r="A159" s="83">
        <v>45344</v>
      </c>
      <c r="B159" s="32" t="s">
        <v>1235</v>
      </c>
      <c r="C159" s="31" t="s">
        <v>1236</v>
      </c>
      <c r="D159" s="31" t="s">
        <v>563</v>
      </c>
      <c r="E159" s="31" t="s">
        <v>562</v>
      </c>
      <c r="F159" s="84">
        <v>69973</v>
      </c>
      <c r="G159" s="32">
        <v>889.04</v>
      </c>
      <c r="H159" s="32" t="s">
        <v>844</v>
      </c>
    </row>
    <row r="160" spans="1:8" ht="15" customHeight="1">
      <c r="A160" s="83">
        <v>45344</v>
      </c>
      <c r="B160" s="32" t="s">
        <v>1282</v>
      </c>
      <c r="C160" s="31" t="s">
        <v>1283</v>
      </c>
      <c r="D160" s="31" t="s">
        <v>1014</v>
      </c>
      <c r="E160" s="31" t="s">
        <v>562</v>
      </c>
      <c r="F160" s="84">
        <v>8258723</v>
      </c>
      <c r="G160" s="32">
        <v>0.55000000000000004</v>
      </c>
      <c r="H160" s="32" t="s">
        <v>844</v>
      </c>
    </row>
    <row r="161" spans="1:8" ht="15" customHeight="1">
      <c r="A161" s="83">
        <v>45344</v>
      </c>
      <c r="B161" s="32" t="s">
        <v>1103</v>
      </c>
      <c r="C161" s="31" t="s">
        <v>1104</v>
      </c>
      <c r="D161" s="31" t="s">
        <v>1240</v>
      </c>
      <c r="E161" s="31" t="s">
        <v>562</v>
      </c>
      <c r="F161" s="84">
        <v>632977</v>
      </c>
      <c r="G161" s="32">
        <v>399.69</v>
      </c>
      <c r="H161" s="32" t="s">
        <v>844</v>
      </c>
    </row>
    <row r="162" spans="1:8" ht="15" customHeight="1">
      <c r="A162" s="83">
        <v>45344</v>
      </c>
      <c r="B162" s="32" t="s">
        <v>1241</v>
      </c>
      <c r="C162" s="31" t="s">
        <v>1242</v>
      </c>
      <c r="D162" s="31" t="s">
        <v>1243</v>
      </c>
      <c r="E162" s="31" t="s">
        <v>562</v>
      </c>
      <c r="F162" s="84">
        <v>20</v>
      </c>
      <c r="G162" s="32">
        <v>78.75</v>
      </c>
      <c r="H162" s="32" t="s">
        <v>844</v>
      </c>
    </row>
    <row r="163" spans="1:8" ht="15" customHeight="1">
      <c r="A163" s="83">
        <v>45344</v>
      </c>
      <c r="B163" s="32" t="s">
        <v>1244</v>
      </c>
      <c r="C163" s="31" t="s">
        <v>1245</v>
      </c>
      <c r="D163" s="31" t="s">
        <v>1284</v>
      </c>
      <c r="E163" s="31" t="s">
        <v>562</v>
      </c>
      <c r="F163" s="84">
        <v>40500</v>
      </c>
      <c r="G163" s="32">
        <v>87.94</v>
      </c>
      <c r="H163" s="32" t="s">
        <v>844</v>
      </c>
    </row>
    <row r="164" spans="1:8" ht="15" customHeight="1">
      <c r="A164" s="83">
        <v>45344</v>
      </c>
      <c r="B164" s="32" t="s">
        <v>809</v>
      </c>
      <c r="C164" s="31" t="s">
        <v>1247</v>
      </c>
      <c r="D164" s="31" t="s">
        <v>563</v>
      </c>
      <c r="E164" s="31" t="s">
        <v>562</v>
      </c>
      <c r="F164" s="84">
        <v>1108969</v>
      </c>
      <c r="G164" s="32">
        <v>438.46</v>
      </c>
      <c r="H164" s="32" t="s">
        <v>844</v>
      </c>
    </row>
    <row r="165" spans="1:8" ht="15" customHeight="1">
      <c r="A165" s="83">
        <v>45344</v>
      </c>
      <c r="B165" s="32" t="s">
        <v>1070</v>
      </c>
      <c r="C165" s="31" t="s">
        <v>1071</v>
      </c>
      <c r="D165" s="31" t="s">
        <v>860</v>
      </c>
      <c r="E165" s="31" t="s">
        <v>562</v>
      </c>
      <c r="F165" s="84">
        <v>1437632</v>
      </c>
      <c r="G165" s="32">
        <v>45.1</v>
      </c>
      <c r="H165" s="32" t="s">
        <v>844</v>
      </c>
    </row>
    <row r="166" spans="1:8" ht="15" customHeight="1">
      <c r="A166" s="83">
        <v>45344</v>
      </c>
      <c r="B166" s="32" t="s">
        <v>1250</v>
      </c>
      <c r="C166" s="31" t="s">
        <v>1251</v>
      </c>
      <c r="D166" s="31" t="s">
        <v>563</v>
      </c>
      <c r="E166" s="31" t="s">
        <v>562</v>
      </c>
      <c r="F166" s="84">
        <v>515508</v>
      </c>
      <c r="G166" s="32">
        <v>141.16999999999999</v>
      </c>
      <c r="H166" s="32" t="s">
        <v>844</v>
      </c>
    </row>
    <row r="167" spans="1:8" ht="15" customHeight="1">
      <c r="A167" s="83">
        <v>45344</v>
      </c>
      <c r="B167" s="32" t="s">
        <v>1252</v>
      </c>
      <c r="C167" s="31" t="s">
        <v>1253</v>
      </c>
      <c r="D167" s="31" t="s">
        <v>1254</v>
      </c>
      <c r="E167" s="31" t="s">
        <v>562</v>
      </c>
      <c r="F167" s="84">
        <v>39492</v>
      </c>
      <c r="G167" s="32">
        <v>277.48</v>
      </c>
      <c r="H167" s="32" t="s">
        <v>844</v>
      </c>
    </row>
    <row r="168" spans="1:8" ht="15" customHeight="1">
      <c r="A168" s="83">
        <v>45344</v>
      </c>
      <c r="B168" s="32" t="s">
        <v>1255</v>
      </c>
      <c r="C168" s="31" t="s">
        <v>1256</v>
      </c>
      <c r="D168" s="31" t="s">
        <v>563</v>
      </c>
      <c r="E168" s="31" t="s">
        <v>562</v>
      </c>
      <c r="F168" s="84">
        <v>91957</v>
      </c>
      <c r="G168" s="32">
        <v>586.37</v>
      </c>
      <c r="H168" s="32" t="s">
        <v>844</v>
      </c>
    </row>
    <row r="169" spans="1:8" ht="15" customHeight="1">
      <c r="A169" s="83">
        <v>45344</v>
      </c>
      <c r="B169" s="32" t="s">
        <v>1255</v>
      </c>
      <c r="C169" s="31" t="s">
        <v>1256</v>
      </c>
      <c r="D169" s="31" t="s">
        <v>1257</v>
      </c>
      <c r="E169" s="31" t="s">
        <v>562</v>
      </c>
      <c r="F169" s="84">
        <v>100315</v>
      </c>
      <c r="G169" s="32">
        <v>592.96</v>
      </c>
      <c r="H169" s="32" t="s">
        <v>844</v>
      </c>
    </row>
    <row r="170" spans="1:8" ht="15" customHeight="1">
      <c r="A170" s="83">
        <v>45344</v>
      </c>
      <c r="B170" s="32" t="s">
        <v>1285</v>
      </c>
      <c r="C170" s="31" t="s">
        <v>1286</v>
      </c>
      <c r="D170" s="31" t="s">
        <v>1287</v>
      </c>
      <c r="E170" s="31" t="s">
        <v>562</v>
      </c>
      <c r="F170" s="84">
        <v>2550000</v>
      </c>
      <c r="G170" s="32">
        <v>205.58</v>
      </c>
      <c r="H170" s="32" t="s">
        <v>844</v>
      </c>
    </row>
    <row r="171" spans="1:8" ht="15" customHeight="1">
      <c r="A171" s="83">
        <v>45344</v>
      </c>
      <c r="B171" s="32" t="s">
        <v>1261</v>
      </c>
      <c r="C171" s="31" t="s">
        <v>1262</v>
      </c>
      <c r="D171" s="31" t="s">
        <v>1109</v>
      </c>
      <c r="E171" s="31" t="s">
        <v>562</v>
      </c>
      <c r="F171" s="84">
        <v>3884830</v>
      </c>
      <c r="G171" s="32">
        <v>3.37</v>
      </c>
      <c r="H171" s="32" t="s">
        <v>844</v>
      </c>
    </row>
    <row r="172" spans="1:8" ht="15" customHeight="1">
      <c r="A172" s="83">
        <v>45344</v>
      </c>
      <c r="B172" s="32" t="s">
        <v>1261</v>
      </c>
      <c r="C172" s="31" t="s">
        <v>1262</v>
      </c>
      <c r="D172" s="31" t="s">
        <v>1264</v>
      </c>
      <c r="E172" s="31" t="s">
        <v>562</v>
      </c>
      <c r="F172" s="84">
        <v>2435499</v>
      </c>
      <c r="G172" s="32">
        <v>3.47</v>
      </c>
      <c r="H172" s="32" t="s">
        <v>844</v>
      </c>
    </row>
    <row r="173" spans="1:8" ht="15" customHeight="1">
      <c r="A173" s="83">
        <v>45344</v>
      </c>
      <c r="B173" s="32" t="s">
        <v>1261</v>
      </c>
      <c r="C173" s="31" t="s">
        <v>1262</v>
      </c>
      <c r="D173" s="31" t="s">
        <v>1257</v>
      </c>
      <c r="E173" s="31" t="s">
        <v>562</v>
      </c>
      <c r="F173" s="84">
        <v>6388163</v>
      </c>
      <c r="G173" s="32">
        <v>3.53</v>
      </c>
      <c r="H173" s="32" t="s">
        <v>844</v>
      </c>
    </row>
    <row r="174" spans="1:8" ht="15" customHeight="1">
      <c r="A174" s="83">
        <v>45344</v>
      </c>
      <c r="B174" s="32" t="s">
        <v>1261</v>
      </c>
      <c r="C174" s="31" t="s">
        <v>1262</v>
      </c>
      <c r="D174" s="31" t="s">
        <v>1263</v>
      </c>
      <c r="E174" s="31" t="s">
        <v>562</v>
      </c>
      <c r="F174" s="84">
        <v>7059152</v>
      </c>
      <c r="G174" s="32">
        <v>3.5</v>
      </c>
      <c r="H174" s="32" t="s">
        <v>844</v>
      </c>
    </row>
    <row r="175" spans="1:8" ht="15" customHeight="1">
      <c r="A175" s="83">
        <v>45344</v>
      </c>
      <c r="B175" s="32" t="s">
        <v>1265</v>
      </c>
      <c r="C175" s="31" t="s">
        <v>1266</v>
      </c>
      <c r="D175" s="31" t="s">
        <v>1267</v>
      </c>
      <c r="E175" s="31" t="s">
        <v>562</v>
      </c>
      <c r="F175" s="84">
        <v>111605</v>
      </c>
      <c r="G175" s="32">
        <v>104.98</v>
      </c>
      <c r="H175" s="32" t="s">
        <v>844</v>
      </c>
    </row>
    <row r="176" spans="1:8" ht="15" customHeight="1">
      <c r="A176" s="83">
        <v>45344</v>
      </c>
      <c r="B176" s="32" t="s">
        <v>1265</v>
      </c>
      <c r="C176" s="31" t="s">
        <v>1266</v>
      </c>
      <c r="D176" s="31" t="s">
        <v>1069</v>
      </c>
      <c r="E176" s="31" t="s">
        <v>562</v>
      </c>
      <c r="F176" s="84">
        <v>115811</v>
      </c>
      <c r="G176" s="32">
        <v>105.51</v>
      </c>
      <c r="H176" s="32" t="s">
        <v>844</v>
      </c>
    </row>
    <row r="177" spans="1:8" ht="15" customHeight="1">
      <c r="A177" s="83">
        <v>45344</v>
      </c>
      <c r="B177" s="32" t="s">
        <v>1265</v>
      </c>
      <c r="C177" s="31" t="s">
        <v>1266</v>
      </c>
      <c r="D177" s="31" t="s">
        <v>1288</v>
      </c>
      <c r="E177" s="31" t="s">
        <v>562</v>
      </c>
      <c r="F177" s="84">
        <v>900000</v>
      </c>
      <c r="G177" s="32">
        <v>105.01</v>
      </c>
      <c r="H177" s="32" t="s">
        <v>844</v>
      </c>
    </row>
    <row r="178" spans="1:8" ht="15" customHeight="1">
      <c r="A178" s="83">
        <v>45344</v>
      </c>
      <c r="B178" s="32" t="s">
        <v>1265</v>
      </c>
      <c r="C178" s="31" t="s">
        <v>1266</v>
      </c>
      <c r="D178" s="31" t="s">
        <v>1271</v>
      </c>
      <c r="E178" s="31" t="s">
        <v>562</v>
      </c>
      <c r="F178" s="84">
        <v>115004</v>
      </c>
      <c r="G178" s="32">
        <v>105.21</v>
      </c>
      <c r="H178" s="32" t="s">
        <v>844</v>
      </c>
    </row>
    <row r="179" spans="1:8" ht="15" customHeight="1">
      <c r="A179" s="83">
        <v>45344</v>
      </c>
      <c r="B179" s="32" t="s">
        <v>1272</v>
      </c>
      <c r="C179" s="31" t="s">
        <v>1273</v>
      </c>
      <c r="D179" s="31" t="s">
        <v>1105</v>
      </c>
      <c r="E179" s="31" t="s">
        <v>562</v>
      </c>
      <c r="F179" s="84">
        <v>1067043</v>
      </c>
      <c r="G179" s="32">
        <v>242.71</v>
      </c>
      <c r="H179" s="32" t="s">
        <v>844</v>
      </c>
    </row>
    <row r="180" spans="1:8" ht="15" customHeight="1">
      <c r="A180" s="83">
        <v>45344</v>
      </c>
      <c r="B180" s="32" t="s">
        <v>1272</v>
      </c>
      <c r="C180" s="31" t="s">
        <v>1273</v>
      </c>
      <c r="D180" s="31" t="s">
        <v>1257</v>
      </c>
      <c r="E180" s="31" t="s">
        <v>562</v>
      </c>
      <c r="F180" s="84">
        <v>617411</v>
      </c>
      <c r="G180" s="32">
        <v>231.85</v>
      </c>
      <c r="H180" s="32" t="s">
        <v>844</v>
      </c>
    </row>
    <row r="181" spans="1:8" ht="15" customHeight="1">
      <c r="A181" s="83">
        <v>45344</v>
      </c>
      <c r="B181" s="32" t="s">
        <v>1272</v>
      </c>
      <c r="C181" s="31" t="s">
        <v>1273</v>
      </c>
      <c r="D181" s="31" t="s">
        <v>1014</v>
      </c>
      <c r="E181" s="31" t="s">
        <v>562</v>
      </c>
      <c r="F181" s="84">
        <v>625000</v>
      </c>
      <c r="G181" s="32">
        <v>242.4</v>
      </c>
      <c r="H181" s="32" t="s">
        <v>844</v>
      </c>
    </row>
    <row r="182" spans="1:8" ht="15" customHeight="1">
      <c r="A182" s="83">
        <v>45344</v>
      </c>
      <c r="B182" s="32" t="s">
        <v>1272</v>
      </c>
      <c r="C182" s="31" t="s">
        <v>1273</v>
      </c>
      <c r="D182" s="31" t="s">
        <v>858</v>
      </c>
      <c r="E182" s="31" t="s">
        <v>562</v>
      </c>
      <c r="F182" s="84">
        <v>684009</v>
      </c>
      <c r="G182" s="32">
        <v>241.14</v>
      </c>
      <c r="H182" s="32" t="s">
        <v>844</v>
      </c>
    </row>
    <row r="183" spans="1:8" ht="15" customHeight="1">
      <c r="A183" s="83">
        <v>45344</v>
      </c>
      <c r="B183" s="32" t="s">
        <v>1272</v>
      </c>
      <c r="C183" s="31" t="s">
        <v>1273</v>
      </c>
      <c r="D183" s="31" t="s">
        <v>995</v>
      </c>
      <c r="E183" s="31" t="s">
        <v>562</v>
      </c>
      <c r="F183" s="84">
        <v>599999</v>
      </c>
      <c r="G183" s="32">
        <v>241.05</v>
      </c>
      <c r="H183" s="32" t="s">
        <v>844</v>
      </c>
    </row>
    <row r="184" spans="1:8" ht="15" customHeight="1">
      <c r="A184" s="83">
        <v>45344</v>
      </c>
      <c r="B184" s="32" t="s">
        <v>932</v>
      </c>
      <c r="C184" s="31" t="s">
        <v>933</v>
      </c>
      <c r="D184" s="31" t="s">
        <v>1109</v>
      </c>
      <c r="E184" s="31" t="s">
        <v>562</v>
      </c>
      <c r="F184" s="84">
        <v>384300</v>
      </c>
      <c r="G184" s="32">
        <v>8.69</v>
      </c>
      <c r="H184" s="32" t="s">
        <v>844</v>
      </c>
    </row>
    <row r="185" spans="1:8" ht="15" customHeight="1">
      <c r="A185" s="83">
        <v>45344</v>
      </c>
      <c r="B185" s="32" t="s">
        <v>1289</v>
      </c>
      <c r="C185" s="31" t="s">
        <v>1290</v>
      </c>
      <c r="D185" s="31" t="s">
        <v>1291</v>
      </c>
      <c r="E185" s="31" t="s">
        <v>562</v>
      </c>
      <c r="F185" s="84">
        <v>157291</v>
      </c>
      <c r="G185" s="32">
        <v>6.3</v>
      </c>
      <c r="H185" s="32" t="s">
        <v>844</v>
      </c>
    </row>
    <row r="186" spans="1:8" ht="15" customHeight="1">
      <c r="A186" s="83">
        <v>45344</v>
      </c>
      <c r="B186" s="32" t="s">
        <v>1275</v>
      </c>
      <c r="C186" s="31" t="s">
        <v>1276</v>
      </c>
      <c r="D186" s="31" t="s">
        <v>858</v>
      </c>
      <c r="E186" s="31" t="s">
        <v>562</v>
      </c>
      <c r="F186" s="84">
        <v>382040</v>
      </c>
      <c r="G186" s="32">
        <v>23.3</v>
      </c>
      <c r="H186" s="32" t="s">
        <v>844</v>
      </c>
    </row>
    <row r="187" spans="1:8" ht="15" customHeight="1">
      <c r="A187" s="83">
        <v>45344</v>
      </c>
      <c r="B187" s="32" t="s">
        <v>1072</v>
      </c>
      <c r="C187" s="31" t="s">
        <v>1073</v>
      </c>
      <c r="D187" s="31" t="s">
        <v>992</v>
      </c>
      <c r="E187" s="31" t="s">
        <v>562</v>
      </c>
      <c r="F187" s="84">
        <v>96364</v>
      </c>
      <c r="G187" s="32">
        <v>152.85</v>
      </c>
      <c r="H187" s="32" t="s">
        <v>844</v>
      </c>
    </row>
    <row r="188" spans="1:8" ht="15" customHeight="1">
      <c r="A188" s="83">
        <v>45344</v>
      </c>
      <c r="B188" s="32" t="s">
        <v>1074</v>
      </c>
      <c r="C188" s="31" t="s">
        <v>1075</v>
      </c>
      <c r="D188" s="31" t="s">
        <v>1076</v>
      </c>
      <c r="E188" s="31" t="s">
        <v>562</v>
      </c>
      <c r="F188" s="84">
        <v>13300947</v>
      </c>
      <c r="G188" s="32">
        <v>4.57</v>
      </c>
      <c r="H188" s="32" t="s">
        <v>844</v>
      </c>
    </row>
    <row r="189" spans="1:8" ht="15" customHeight="1">
      <c r="A189" s="83"/>
      <c r="B189" s="32"/>
      <c r="C189" s="31"/>
      <c r="D189" s="31"/>
      <c r="E189" s="31"/>
      <c r="F189" s="84"/>
      <c r="G189" s="32"/>
      <c r="H189" s="32"/>
    </row>
    <row r="190" spans="1:8" ht="15" customHeight="1">
      <c r="A190" s="83"/>
      <c r="B190" s="32"/>
      <c r="C190" s="31"/>
      <c r="D190" s="31"/>
      <c r="E190" s="31"/>
      <c r="F190" s="84"/>
      <c r="G190" s="32"/>
      <c r="H190" s="32"/>
    </row>
    <row r="191" spans="1:8" ht="15" customHeight="1">
      <c r="A191" s="83"/>
      <c r="B191" s="32"/>
      <c r="C191" s="31"/>
      <c r="D191" s="31"/>
      <c r="E191" s="31"/>
      <c r="F191" s="84"/>
      <c r="G191" s="32"/>
      <c r="H191" s="32"/>
    </row>
    <row r="192" spans="1:8" ht="15" customHeight="1">
      <c r="A192" s="83"/>
      <c r="B192" s="32"/>
      <c r="C192" s="31"/>
      <c r="D192" s="31"/>
      <c r="E192" s="31"/>
      <c r="F192" s="84"/>
      <c r="G192" s="32"/>
      <c r="H192" s="32"/>
    </row>
    <row r="193" spans="1:8" ht="15" customHeight="1">
      <c r="A193" s="83"/>
      <c r="B193" s="32"/>
      <c r="C193" s="31"/>
      <c r="D193" s="31"/>
      <c r="E193" s="31"/>
      <c r="F193" s="84"/>
      <c r="G193" s="32"/>
      <c r="H193" s="32"/>
    </row>
    <row r="194" spans="1:8" ht="15" customHeight="1">
      <c r="A194" s="83"/>
      <c r="B194" s="32"/>
      <c r="C194" s="31"/>
      <c r="D194" s="31"/>
      <c r="E194" s="31"/>
      <c r="F194" s="84"/>
      <c r="G194" s="32"/>
      <c r="H194" s="32"/>
    </row>
    <row r="195" spans="1:8" ht="15" customHeight="1">
      <c r="A195" s="83"/>
      <c r="B195" s="32"/>
      <c r="C195" s="31"/>
      <c r="D195" s="31"/>
      <c r="E195" s="31"/>
      <c r="F195" s="84"/>
      <c r="G195" s="32"/>
      <c r="H195" s="32"/>
    </row>
    <row r="196" spans="1:8" ht="15" customHeight="1">
      <c r="A196" s="83"/>
      <c r="B196" s="32"/>
      <c r="C196" s="31"/>
      <c r="D196" s="31"/>
      <c r="E196" s="31"/>
      <c r="F196" s="84"/>
      <c r="G196" s="32"/>
      <c r="H196" s="32"/>
    </row>
    <row r="197" spans="1:8" ht="15" customHeight="1">
      <c r="A197" s="83"/>
      <c r="B197" s="32"/>
      <c r="C197" s="31"/>
      <c r="D197" s="31"/>
      <c r="E197" s="31"/>
      <c r="F197" s="84"/>
      <c r="G197" s="32"/>
      <c r="H197" s="32"/>
    </row>
    <row r="198" spans="1:8" ht="15" customHeight="1">
      <c r="A198" s="83"/>
      <c r="B198" s="32"/>
      <c r="C198" s="31"/>
      <c r="D198" s="31"/>
      <c r="E198" s="31"/>
      <c r="F198" s="84"/>
      <c r="G198" s="32"/>
      <c r="H198" s="32"/>
    </row>
    <row r="199" spans="1:8" ht="15" customHeight="1">
      <c r="A199" s="83"/>
      <c r="B199" s="32"/>
      <c r="C199" s="31"/>
      <c r="D199" s="31"/>
      <c r="E199" s="31"/>
      <c r="F199" s="84"/>
      <c r="G199" s="32"/>
      <c r="H199" s="32"/>
    </row>
    <row r="200" spans="1:8" ht="15" customHeight="1">
      <c r="A200" s="83"/>
      <c r="B200" s="32"/>
      <c r="C200" s="31"/>
      <c r="D200" s="31"/>
      <c r="E200" s="31"/>
      <c r="F200" s="84"/>
      <c r="G200" s="32"/>
      <c r="H200" s="32"/>
    </row>
    <row r="201" spans="1:8" ht="15" customHeight="1">
      <c r="A201" s="83"/>
      <c r="B201" s="32"/>
      <c r="C201" s="31"/>
      <c r="D201" s="31"/>
      <c r="E201" s="31"/>
      <c r="F201" s="84"/>
      <c r="G201" s="32"/>
      <c r="H201" s="32"/>
    </row>
    <row r="202" spans="1:8" ht="15" customHeight="1">
      <c r="A202" s="83"/>
      <c r="B202" s="32"/>
      <c r="C202" s="31"/>
      <c r="D202" s="31"/>
      <c r="E202" s="31"/>
      <c r="F202" s="84"/>
      <c r="G202" s="32"/>
      <c r="H202" s="32"/>
    </row>
    <row r="203" spans="1:8" ht="15" customHeight="1">
      <c r="A203" s="83"/>
      <c r="B203" s="32"/>
      <c r="C203" s="31"/>
      <c r="D203" s="31"/>
      <c r="E203" s="31"/>
      <c r="F203" s="84"/>
      <c r="G203" s="32"/>
      <c r="H203" s="32"/>
    </row>
    <row r="204" spans="1:8" ht="15" customHeight="1">
      <c r="A204" s="83"/>
      <c r="B204" s="32"/>
      <c r="C204" s="31"/>
      <c r="D204" s="31"/>
      <c r="E204" s="31"/>
      <c r="F204" s="84"/>
      <c r="G204" s="32"/>
      <c r="H204" s="32"/>
    </row>
    <row r="205" spans="1:8" ht="15" customHeight="1">
      <c r="A205" s="83"/>
      <c r="B205" s="32"/>
      <c r="C205" s="31"/>
      <c r="D205" s="31"/>
      <c r="E205" s="31"/>
      <c r="F205" s="84"/>
      <c r="G205" s="32"/>
      <c r="H205" s="32"/>
    </row>
    <row r="206" spans="1:8" ht="15" customHeight="1">
      <c r="A206" s="83"/>
      <c r="B206" s="32"/>
      <c r="C206" s="31"/>
      <c r="D206" s="31"/>
      <c r="E206" s="31"/>
      <c r="F206" s="84"/>
      <c r="G206" s="32"/>
      <c r="H206" s="32"/>
    </row>
    <row r="207" spans="1:8" ht="15" customHeight="1">
      <c r="A207" s="83"/>
      <c r="B207" s="32"/>
      <c r="C207" s="31"/>
      <c r="D207" s="31"/>
      <c r="E207" s="31"/>
      <c r="F207" s="84"/>
      <c r="G207" s="32"/>
      <c r="H207" s="32"/>
    </row>
    <row r="208" spans="1:8" ht="15" customHeight="1">
      <c r="A208" s="83"/>
      <c r="B208" s="32"/>
      <c r="C208" s="31"/>
      <c r="D208" s="31"/>
      <c r="E208" s="31"/>
      <c r="F208" s="84"/>
      <c r="G208" s="32"/>
      <c r="H208" s="32"/>
    </row>
    <row r="209" spans="1:8" ht="15" customHeight="1">
      <c r="A209" s="83"/>
      <c r="B209" s="32"/>
      <c r="C209" s="31"/>
      <c r="D209" s="31"/>
      <c r="E209" s="31"/>
      <c r="F209" s="84"/>
      <c r="G209" s="32"/>
      <c r="H209" s="32"/>
    </row>
    <row r="210" spans="1:8" ht="15" customHeight="1">
      <c r="A210" s="83"/>
      <c r="B210" s="32"/>
      <c r="C210" s="31"/>
      <c r="D210" s="31"/>
      <c r="E210" s="31"/>
      <c r="F210" s="84"/>
      <c r="G210" s="32"/>
      <c r="H210" s="32"/>
    </row>
    <row r="211" spans="1:8" ht="15" customHeight="1">
      <c r="A211" s="83"/>
      <c r="B211" s="32"/>
      <c r="C211" s="31"/>
      <c r="D211" s="31"/>
      <c r="E211" s="31"/>
      <c r="F211" s="84"/>
      <c r="G211" s="32"/>
      <c r="H211" s="32"/>
    </row>
    <row r="212" spans="1:8" ht="15" customHeight="1">
      <c r="A212" s="83"/>
      <c r="B212" s="32"/>
      <c r="C212" s="31"/>
      <c r="D212" s="31"/>
      <c r="E212" s="31"/>
      <c r="F212" s="84"/>
      <c r="G212" s="32"/>
      <c r="H212" s="32"/>
    </row>
    <row r="213" spans="1:8" ht="15" customHeight="1">
      <c r="A213" s="83"/>
      <c r="B213" s="32"/>
      <c r="C213" s="31"/>
      <c r="D213" s="31"/>
      <c r="E213" s="31"/>
      <c r="F213" s="84"/>
      <c r="G213" s="32"/>
      <c r="H213" s="32"/>
    </row>
    <row r="214" spans="1:8" ht="15" customHeight="1">
      <c r="A214" s="83"/>
      <c r="B214" s="32"/>
      <c r="C214" s="31"/>
      <c r="D214" s="31"/>
      <c r="E214" s="31"/>
      <c r="F214" s="84"/>
      <c r="G214" s="32"/>
      <c r="H214" s="32"/>
    </row>
    <row r="215" spans="1:8" ht="15" customHeight="1">
      <c r="A215" s="83"/>
      <c r="B215" s="32"/>
      <c r="C215" s="31"/>
      <c r="D215" s="31"/>
      <c r="E215" s="31"/>
      <c r="F215" s="84"/>
      <c r="G215" s="32"/>
      <c r="H215" s="32"/>
    </row>
    <row r="216" spans="1:8" ht="15" customHeight="1">
      <c r="A216" s="83"/>
      <c r="B216" s="32"/>
      <c r="C216" s="31"/>
      <c r="D216" s="31"/>
      <c r="E216" s="31"/>
      <c r="F216" s="84"/>
      <c r="G216" s="32"/>
      <c r="H216" s="32"/>
    </row>
    <row r="217" spans="1:8" ht="15" customHeight="1">
      <c r="A217" s="83"/>
      <c r="B217" s="32"/>
      <c r="C217" s="31"/>
      <c r="D217" s="31"/>
      <c r="E217" s="31"/>
      <c r="F217" s="84"/>
      <c r="G217" s="32"/>
      <c r="H217" s="32"/>
    </row>
    <row r="218" spans="1:8" ht="15" customHeight="1">
      <c r="A218" s="83"/>
      <c r="B218" s="32"/>
      <c r="C218" s="31"/>
      <c r="D218" s="31"/>
      <c r="E218" s="31"/>
      <c r="F218" s="84"/>
      <c r="G218" s="32"/>
      <c r="H218" s="32"/>
    </row>
    <row r="219" spans="1:8" ht="15" customHeight="1">
      <c r="A219" s="83"/>
      <c r="B219" s="32"/>
      <c r="C219" s="31"/>
      <c r="D219" s="31"/>
      <c r="E219" s="31"/>
      <c r="F219" s="84"/>
      <c r="G219" s="32"/>
      <c r="H219" s="32"/>
    </row>
    <row r="220" spans="1:8" ht="15" customHeight="1">
      <c r="A220" s="83"/>
      <c r="B220" s="32"/>
      <c r="C220" s="31"/>
      <c r="D220" s="31"/>
      <c r="E220" s="31"/>
      <c r="F220" s="84"/>
      <c r="G220" s="32"/>
      <c r="H220" s="32"/>
    </row>
    <row r="221" spans="1:8" ht="15" customHeight="1">
      <c r="A221" s="83"/>
      <c r="B221" s="32"/>
      <c r="C221" s="31"/>
      <c r="D221" s="31"/>
      <c r="E221" s="31"/>
      <c r="F221" s="84"/>
      <c r="G221" s="32"/>
      <c r="H221" s="32"/>
    </row>
    <row r="222" spans="1:8" ht="15" customHeight="1">
      <c r="A222" s="83"/>
      <c r="B222" s="32"/>
      <c r="C222" s="31"/>
      <c r="D222" s="31"/>
      <c r="E222" s="31"/>
      <c r="F222" s="84"/>
      <c r="G222" s="32"/>
      <c r="H222" s="32"/>
    </row>
    <row r="223" spans="1:8" ht="15" customHeight="1">
      <c r="A223" s="83"/>
      <c r="B223" s="32"/>
      <c r="C223" s="31"/>
      <c r="D223" s="31"/>
      <c r="E223" s="31"/>
      <c r="F223" s="84"/>
      <c r="G223" s="32"/>
      <c r="H223" s="32"/>
    </row>
    <row r="224" spans="1:8" ht="15" customHeight="1">
      <c r="A224" s="83"/>
      <c r="B224" s="32"/>
      <c r="C224" s="31"/>
      <c r="D224" s="31"/>
      <c r="E224" s="31"/>
      <c r="F224" s="84"/>
      <c r="G224" s="32"/>
      <c r="H224" s="32"/>
    </row>
    <row r="225" spans="1:8" ht="15" customHeight="1">
      <c r="A225" s="83"/>
      <c r="B225" s="32"/>
      <c r="C225" s="31"/>
      <c r="D225" s="31"/>
      <c r="E225" s="31"/>
      <c r="F225" s="84"/>
      <c r="G225" s="32"/>
      <c r="H225" s="32"/>
    </row>
    <row r="226" spans="1:8" ht="15" customHeight="1">
      <c r="A226" s="83"/>
      <c r="B226" s="32"/>
      <c r="C226" s="31"/>
      <c r="D226" s="31"/>
      <c r="E226" s="31"/>
      <c r="F226" s="84"/>
      <c r="G226" s="32"/>
      <c r="H226" s="32"/>
    </row>
    <row r="227" spans="1:8" ht="15" customHeight="1">
      <c r="A227" s="83"/>
      <c r="B227" s="32"/>
      <c r="C227" s="31"/>
      <c r="D227" s="31"/>
      <c r="E227" s="31"/>
      <c r="F227" s="84"/>
      <c r="G227" s="32"/>
      <c r="H227" s="32"/>
    </row>
    <row r="228" spans="1:8" ht="15" customHeight="1">
      <c r="A228" s="83"/>
      <c r="B228" s="32"/>
      <c r="C228" s="31"/>
      <c r="D228" s="31"/>
      <c r="E228" s="31"/>
      <c r="F228" s="84"/>
      <c r="G228" s="32"/>
      <c r="H228" s="32"/>
    </row>
    <row r="229" spans="1:8" ht="15" customHeight="1">
      <c r="A229" s="83"/>
      <c r="B229" s="32"/>
      <c r="C229" s="31"/>
      <c r="D229" s="31"/>
      <c r="E229" s="31"/>
      <c r="F229" s="84"/>
      <c r="G229" s="32"/>
      <c r="H229" s="32"/>
    </row>
    <row r="230" spans="1:8" ht="15" customHeight="1">
      <c r="A230" s="83"/>
      <c r="B230" s="32"/>
      <c r="C230" s="31"/>
      <c r="D230" s="31"/>
      <c r="E230" s="31"/>
      <c r="F230" s="84"/>
      <c r="G230" s="32"/>
      <c r="H230" s="32"/>
    </row>
    <row r="231" spans="1:8" ht="15" customHeight="1">
      <c r="A231" s="83"/>
      <c r="B231" s="32"/>
      <c r="C231" s="31"/>
      <c r="D231" s="31"/>
      <c r="E231" s="31"/>
      <c r="F231" s="84"/>
      <c r="G231" s="32"/>
      <c r="H231" s="32"/>
    </row>
    <row r="232" spans="1:8" ht="15" customHeight="1">
      <c r="A232" s="83"/>
      <c r="B232" s="32"/>
      <c r="C232" s="31"/>
      <c r="D232" s="31"/>
      <c r="E232" s="31"/>
      <c r="F232" s="84"/>
      <c r="G232" s="32"/>
      <c r="H232" s="32"/>
    </row>
    <row r="233" spans="1:8" ht="15" customHeight="1">
      <c r="A233" s="83"/>
      <c r="B233" s="32"/>
      <c r="C233" s="31"/>
      <c r="D233" s="31"/>
      <c r="E233" s="31"/>
      <c r="F233" s="84"/>
      <c r="G233" s="32"/>
      <c r="H233" s="32"/>
    </row>
    <row r="234" spans="1:8" ht="15" customHeight="1">
      <c r="A234" s="83"/>
      <c r="B234" s="32"/>
      <c r="C234" s="31"/>
      <c r="D234" s="31"/>
      <c r="E234" s="31"/>
      <c r="F234" s="84"/>
      <c r="G234" s="32"/>
      <c r="H234" s="32"/>
    </row>
    <row r="235" spans="1:8" ht="15" customHeight="1">
      <c r="A235" s="83"/>
      <c r="B235" s="32"/>
      <c r="C235" s="31"/>
      <c r="D235" s="31"/>
      <c r="E235" s="31"/>
      <c r="F235" s="84"/>
      <c r="G235" s="32"/>
      <c r="H235" s="32"/>
    </row>
    <row r="236" spans="1:8" ht="15" customHeight="1">
      <c r="A236" s="83"/>
      <c r="B236" s="32"/>
      <c r="C236" s="31"/>
      <c r="D236" s="31"/>
      <c r="E236" s="31"/>
      <c r="F236" s="84"/>
      <c r="G236" s="32"/>
      <c r="H236" s="32"/>
    </row>
    <row r="237" spans="1:8" ht="15" customHeight="1">
      <c r="A237" s="83"/>
      <c r="B237" s="32"/>
      <c r="C237" s="31"/>
      <c r="D237" s="31"/>
      <c r="E237" s="31"/>
      <c r="F237" s="84"/>
      <c r="G237" s="32"/>
      <c r="H237" s="32"/>
    </row>
    <row r="238" spans="1:8" ht="15" customHeight="1">
      <c r="A238" s="83"/>
      <c r="B238" s="32"/>
      <c r="C238" s="31"/>
      <c r="D238" s="31"/>
      <c r="E238" s="31"/>
      <c r="F238" s="84"/>
      <c r="G238" s="32"/>
      <c r="H238" s="32"/>
    </row>
    <row r="239" spans="1:8" ht="15" customHeight="1">
      <c r="A239" s="83"/>
      <c r="B239" s="32"/>
      <c r="C239" s="31"/>
      <c r="D239" s="31"/>
      <c r="E239" s="31"/>
      <c r="F239" s="84"/>
      <c r="G239" s="32"/>
      <c r="H239" s="32"/>
    </row>
    <row r="240" spans="1:8" ht="15" customHeight="1">
      <c r="A240" s="83"/>
      <c r="B240" s="32"/>
      <c r="C240" s="31"/>
      <c r="D240" s="31"/>
      <c r="E240" s="31"/>
      <c r="F240" s="84"/>
      <c r="G240" s="32"/>
      <c r="H240" s="32"/>
    </row>
    <row r="241" spans="1:8" ht="15" customHeight="1">
      <c r="A241" s="83"/>
      <c r="B241" s="32"/>
      <c r="C241" s="31"/>
      <c r="D241" s="31"/>
      <c r="E241" s="31"/>
      <c r="F241" s="84"/>
      <c r="G241" s="32"/>
      <c r="H241" s="32"/>
    </row>
    <row r="242" spans="1:8" ht="15" customHeight="1">
      <c r="A242" s="83"/>
      <c r="B242" s="32"/>
      <c r="C242" s="31"/>
      <c r="D242" s="31"/>
      <c r="E242" s="31"/>
      <c r="F242" s="84"/>
      <c r="G242" s="32"/>
      <c r="H242" s="32"/>
    </row>
    <row r="243" spans="1:8" ht="15" customHeight="1">
      <c r="A243" s="83"/>
      <c r="B243" s="32"/>
      <c r="C243" s="31"/>
      <c r="D243" s="31"/>
      <c r="E243" s="31"/>
      <c r="F243" s="84"/>
      <c r="G243" s="32"/>
      <c r="H243" s="32"/>
    </row>
    <row r="244" spans="1:8" ht="15" customHeight="1">
      <c r="A244" s="83"/>
      <c r="B244" s="32"/>
      <c r="C244" s="31"/>
      <c r="D244" s="31"/>
      <c r="E244" s="31"/>
      <c r="F244" s="84"/>
      <c r="G244" s="32"/>
      <c r="H244" s="32"/>
    </row>
    <row r="245" spans="1:8" ht="15" customHeight="1">
      <c r="A245" s="83"/>
      <c r="B245" s="32"/>
      <c r="C245" s="31"/>
      <c r="D245" s="31"/>
      <c r="E245" s="31"/>
      <c r="F245" s="84"/>
      <c r="G245" s="32"/>
      <c r="H245" s="32"/>
    </row>
    <row r="246" spans="1:8" ht="15" customHeight="1">
      <c r="A246" s="83"/>
      <c r="B246" s="32"/>
      <c r="C246" s="31"/>
      <c r="D246" s="31"/>
      <c r="E246" s="31"/>
      <c r="F246" s="84"/>
      <c r="G246" s="32"/>
      <c r="H246" s="32"/>
    </row>
    <row r="247" spans="1:8" ht="15" customHeight="1">
      <c r="A247" s="83"/>
      <c r="B247" s="32"/>
      <c r="C247" s="31"/>
      <c r="D247" s="31"/>
      <c r="E247" s="31"/>
      <c r="F247" s="84"/>
      <c r="G247" s="32"/>
      <c r="H247" s="32"/>
    </row>
    <row r="248" spans="1:8" ht="15" customHeight="1">
      <c r="A248" s="83"/>
      <c r="B248" s="32"/>
      <c r="C248" s="31"/>
      <c r="D248" s="31"/>
      <c r="E248" s="31"/>
      <c r="F248" s="84"/>
      <c r="G248" s="32"/>
      <c r="H248" s="32"/>
    </row>
    <row r="249" spans="1:8" ht="15" customHeight="1">
      <c r="A249" s="83"/>
      <c r="B249" s="32"/>
      <c r="C249" s="31"/>
      <c r="D249" s="31"/>
      <c r="E249" s="31"/>
      <c r="F249" s="84"/>
      <c r="G249" s="32"/>
      <c r="H249" s="32"/>
    </row>
    <row r="250" spans="1:8" ht="15" customHeight="1">
      <c r="A250" s="83"/>
      <c r="B250" s="32"/>
      <c r="C250" s="31"/>
      <c r="D250" s="31"/>
      <c r="E250" s="31"/>
      <c r="F250" s="84"/>
      <c r="G250" s="32"/>
      <c r="H250" s="32"/>
    </row>
    <row r="251" spans="1:8" ht="15" customHeight="1">
      <c r="A251" s="83"/>
      <c r="B251" s="32"/>
      <c r="C251" s="31"/>
      <c r="D251" s="31"/>
      <c r="E251" s="31"/>
      <c r="F251" s="84"/>
      <c r="G251" s="32"/>
      <c r="H251" s="32"/>
    </row>
    <row r="252" spans="1:8" ht="15" customHeight="1">
      <c r="A252" s="83"/>
      <c r="B252" s="32"/>
      <c r="C252" s="31"/>
      <c r="D252" s="31"/>
      <c r="E252" s="31"/>
      <c r="F252" s="84"/>
      <c r="G252" s="32"/>
      <c r="H252" s="32"/>
    </row>
    <row r="253" spans="1:8" ht="15" customHeight="1">
      <c r="A253" s="83"/>
      <c r="B253" s="32"/>
      <c r="C253" s="31"/>
      <c r="D253" s="31"/>
      <c r="E253" s="31"/>
      <c r="F253" s="84"/>
      <c r="G253" s="32"/>
      <c r="H253" s="32"/>
    </row>
    <row r="254" spans="1:8" ht="15" customHeight="1">
      <c r="A254" s="83"/>
      <c r="B254" s="32"/>
      <c r="C254" s="31"/>
      <c r="D254" s="31"/>
      <c r="E254" s="31"/>
      <c r="F254" s="84"/>
      <c r="G254" s="32"/>
      <c r="H254" s="32"/>
    </row>
    <row r="255" spans="1:8" ht="15" customHeight="1">
      <c r="A255" s="83"/>
      <c r="B255" s="32"/>
      <c r="C255" s="31"/>
      <c r="D255" s="31"/>
      <c r="E255" s="31"/>
      <c r="F255" s="84"/>
      <c r="G255" s="32"/>
      <c r="H255" s="32"/>
    </row>
    <row r="256" spans="1:8" ht="15" customHeight="1">
      <c r="A256" s="83"/>
      <c r="B256" s="32"/>
      <c r="C256" s="31"/>
      <c r="D256" s="31"/>
      <c r="E256" s="31"/>
      <c r="F256" s="84"/>
      <c r="G256" s="32"/>
      <c r="H256" s="32"/>
    </row>
    <row r="257" spans="1:8" ht="15" customHeight="1">
      <c r="A257" s="83"/>
      <c r="B257" s="32"/>
      <c r="C257" s="31"/>
      <c r="D257" s="31"/>
      <c r="E257" s="31"/>
      <c r="F257" s="84"/>
      <c r="G257" s="32"/>
      <c r="H257" s="32"/>
    </row>
    <row r="258" spans="1:8" ht="15" customHeight="1">
      <c r="A258" s="83"/>
      <c r="B258" s="32"/>
      <c r="C258" s="31"/>
      <c r="D258" s="31"/>
      <c r="E258" s="31"/>
      <c r="F258" s="84"/>
      <c r="G258" s="32"/>
      <c r="H258" s="32"/>
    </row>
    <row r="259" spans="1:8" ht="15" customHeight="1">
      <c r="A259" s="83"/>
      <c r="B259" s="32"/>
      <c r="C259" s="31"/>
      <c r="D259" s="31"/>
      <c r="E259" s="31"/>
      <c r="F259" s="84"/>
      <c r="G259" s="32"/>
      <c r="H259" s="32"/>
    </row>
    <row r="260" spans="1:8" ht="15" customHeight="1">
      <c r="A260" s="83"/>
      <c r="B260" s="32"/>
      <c r="C260" s="31"/>
      <c r="D260" s="31"/>
      <c r="E260" s="31"/>
      <c r="F260" s="84"/>
      <c r="G260" s="32"/>
      <c r="H260" s="32"/>
    </row>
    <row r="261" spans="1:8" ht="15" customHeight="1">
      <c r="A261" s="83"/>
      <c r="B261" s="32"/>
      <c r="C261" s="31"/>
      <c r="D261" s="31"/>
      <c r="E261" s="31"/>
      <c r="F261" s="84"/>
      <c r="G261" s="32"/>
      <c r="H261" s="32"/>
    </row>
    <row r="262" spans="1:8" ht="15" customHeight="1">
      <c r="A262" s="83"/>
      <c r="B262" s="32"/>
      <c r="C262" s="31"/>
      <c r="D262" s="31"/>
      <c r="E262" s="31"/>
      <c r="F262" s="84"/>
      <c r="G262" s="32"/>
      <c r="H262" s="32"/>
    </row>
    <row r="263" spans="1:8" ht="15" customHeight="1">
      <c r="A263" s="83"/>
      <c r="B263" s="32"/>
      <c r="C263" s="31"/>
      <c r="D263" s="31"/>
      <c r="E263" s="31"/>
      <c r="F263" s="84"/>
      <c r="G263" s="32"/>
      <c r="H263" s="32"/>
    </row>
    <row r="264" spans="1:8" ht="15" customHeight="1">
      <c r="A264" s="83"/>
      <c r="B264" s="32"/>
      <c r="C264" s="31"/>
      <c r="D264" s="31"/>
      <c r="E264" s="31"/>
      <c r="F264" s="84"/>
      <c r="G264" s="32"/>
      <c r="H264" s="32"/>
    </row>
    <row r="265" spans="1:8" ht="15" customHeight="1">
      <c r="A265" s="83"/>
      <c r="B265" s="32"/>
      <c r="C265" s="31"/>
      <c r="D265" s="31"/>
      <c r="E265" s="31"/>
      <c r="F265" s="84"/>
      <c r="G265" s="32"/>
      <c r="H265" s="32"/>
    </row>
    <row r="266" spans="1:8" ht="15" customHeight="1">
      <c r="A266" s="83"/>
      <c r="B266" s="32"/>
      <c r="C266" s="31"/>
      <c r="D266" s="31"/>
      <c r="E266" s="31"/>
      <c r="F266" s="84"/>
      <c r="G266" s="32"/>
      <c r="H266" s="32"/>
    </row>
    <row r="267" spans="1:8" ht="15" customHeight="1">
      <c r="A267" s="83"/>
      <c r="B267" s="32"/>
      <c r="C267" s="31"/>
      <c r="D267" s="31"/>
      <c r="E267" s="31"/>
      <c r="F267" s="84"/>
      <c r="G267" s="32"/>
      <c r="H267" s="32"/>
    </row>
    <row r="268" spans="1:8" ht="15" customHeight="1">
      <c r="A268" s="83"/>
      <c r="B268" s="32"/>
      <c r="C268" s="31"/>
      <c r="D268" s="31"/>
      <c r="E268" s="31"/>
      <c r="F268" s="84"/>
      <c r="G268" s="32"/>
      <c r="H268" s="32"/>
    </row>
    <row r="269" spans="1:8" ht="15" customHeight="1">
      <c r="A269" s="83"/>
      <c r="B269" s="32"/>
      <c r="C269" s="31"/>
      <c r="D269" s="31"/>
      <c r="E269" s="31"/>
      <c r="F269" s="84"/>
      <c r="G269" s="32"/>
      <c r="H269" s="32"/>
    </row>
    <row r="270" spans="1:8" ht="15" customHeight="1">
      <c r="A270" s="83"/>
      <c r="B270" s="32"/>
      <c r="C270" s="31"/>
      <c r="D270" s="31"/>
      <c r="E270" s="31"/>
      <c r="F270" s="84"/>
      <c r="G270" s="32"/>
      <c r="H270" s="32"/>
    </row>
    <row r="271" spans="1:8" ht="15" customHeight="1">
      <c r="A271" s="83"/>
      <c r="B271" s="32"/>
      <c r="C271" s="31"/>
      <c r="D271" s="31"/>
      <c r="E271" s="31"/>
      <c r="F271" s="84"/>
      <c r="G271" s="32"/>
      <c r="H271" s="32"/>
    </row>
    <row r="272" spans="1:8" ht="15" customHeight="1">
      <c r="A272" s="83"/>
      <c r="B272" s="32"/>
      <c r="C272" s="31"/>
      <c r="D272" s="31"/>
      <c r="E272" s="31"/>
      <c r="F272" s="84"/>
      <c r="G272" s="32"/>
      <c r="H272" s="32"/>
    </row>
    <row r="273" spans="1:8" ht="15" customHeight="1">
      <c r="A273" s="83"/>
      <c r="B273" s="32"/>
      <c r="C273" s="31"/>
      <c r="D273" s="31"/>
      <c r="E273" s="31"/>
      <c r="F273" s="84"/>
      <c r="G273" s="32"/>
      <c r="H273" s="32"/>
    </row>
    <row r="274" spans="1:8" ht="15" customHeight="1">
      <c r="A274" s="83"/>
      <c r="B274" s="32"/>
      <c r="C274" s="31"/>
      <c r="D274" s="31"/>
      <c r="E274" s="31"/>
      <c r="F274" s="84"/>
      <c r="G274" s="32"/>
      <c r="H274" s="32"/>
    </row>
    <row r="275" spans="1:8" ht="15" customHeight="1">
      <c r="A275" s="83"/>
      <c r="B275" s="32"/>
      <c r="C275" s="31"/>
      <c r="D275" s="31"/>
      <c r="E275" s="31"/>
      <c r="F275" s="84"/>
      <c r="G275" s="32"/>
      <c r="H275" s="32"/>
    </row>
    <row r="276" spans="1:8" ht="15" customHeight="1">
      <c r="A276" s="83"/>
      <c r="B276" s="32"/>
      <c r="C276" s="31"/>
      <c r="D276" s="31"/>
      <c r="E276" s="31"/>
      <c r="F276" s="84"/>
      <c r="G276" s="32"/>
      <c r="H276" s="32"/>
    </row>
    <row r="277" spans="1:8" ht="15" customHeight="1">
      <c r="A277" s="83"/>
      <c r="B277" s="32"/>
      <c r="C277" s="31"/>
      <c r="D277" s="31"/>
      <c r="E277" s="31"/>
      <c r="F277" s="84"/>
      <c r="G277" s="32"/>
      <c r="H277" s="32"/>
    </row>
    <row r="278" spans="1:8" ht="15" customHeight="1">
      <c r="A278" s="83"/>
      <c r="B278" s="32"/>
      <c r="C278" s="31"/>
      <c r="D278" s="31"/>
      <c r="E278" s="31"/>
      <c r="F278" s="84"/>
      <c r="G278" s="32"/>
      <c r="H278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26"/>
  <sheetViews>
    <sheetView zoomScale="70" zoomScaleNormal="70" workbookViewId="0">
      <selection activeCell="I23" sqref="I23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7" width="14.5703125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894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45345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564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565</v>
      </c>
      <c r="E9" s="93" t="s">
        <v>566</v>
      </c>
      <c r="F9" s="93" t="s">
        <v>567</v>
      </c>
      <c r="G9" s="93" t="s">
        <v>568</v>
      </c>
      <c r="H9" s="93" t="s">
        <v>569</v>
      </c>
      <c r="I9" s="93" t="s">
        <v>570</v>
      </c>
      <c r="J9" s="92" t="s">
        <v>571</v>
      </c>
      <c r="K9" s="93" t="s">
        <v>572</v>
      </c>
      <c r="L9" s="95" t="s">
        <v>573</v>
      </c>
      <c r="M9" s="95" t="s">
        <v>574</v>
      </c>
      <c r="N9" s="93" t="s">
        <v>575</v>
      </c>
      <c r="O9" s="279" t="s">
        <v>576</v>
      </c>
      <c r="P9" s="222" t="s">
        <v>577</v>
      </c>
      <c r="Q9" s="222" t="s">
        <v>855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0">
        <v>1</v>
      </c>
      <c r="B10" s="281">
        <v>45278</v>
      </c>
      <c r="C10" s="282"/>
      <c r="D10" s="283" t="s">
        <v>215</v>
      </c>
      <c r="E10" s="284" t="s">
        <v>578</v>
      </c>
      <c r="F10" s="212">
        <v>632</v>
      </c>
      <c r="G10" s="207">
        <v>593</v>
      </c>
      <c r="H10" s="212">
        <v>670</v>
      </c>
      <c r="I10" s="212" t="s">
        <v>870</v>
      </c>
      <c r="J10" s="285" t="s">
        <v>931</v>
      </c>
      <c r="K10" s="285">
        <f>H10-F10</f>
        <v>38</v>
      </c>
      <c r="L10" s="286">
        <f>(F10*-0.3)/100</f>
        <v>-1.8959999999999999</v>
      </c>
      <c r="M10" s="287">
        <f t="shared" ref="M10:M11" si="0">(K10+L10)/F10</f>
        <v>5.7126582278481011E-2</v>
      </c>
      <c r="N10" s="285" t="s">
        <v>581</v>
      </c>
      <c r="O10" s="288">
        <v>45329</v>
      </c>
      <c r="P10" s="288"/>
      <c r="Q10" s="264">
        <v>45301</v>
      </c>
      <c r="S10" s="37" t="s">
        <v>580</v>
      </c>
    </row>
    <row r="11" spans="1:27" ht="15" customHeight="1">
      <c r="A11" s="303">
        <v>2</v>
      </c>
      <c r="B11" s="304">
        <v>45288</v>
      </c>
      <c r="C11" s="305"/>
      <c r="D11" s="306" t="s">
        <v>544</v>
      </c>
      <c r="E11" s="307" t="s">
        <v>578</v>
      </c>
      <c r="F11" s="292">
        <v>1725</v>
      </c>
      <c r="G11" s="295">
        <v>1645</v>
      </c>
      <c r="H11" s="292">
        <v>1645</v>
      </c>
      <c r="I11" s="292" t="s">
        <v>871</v>
      </c>
      <c r="J11" s="308" t="s">
        <v>960</v>
      </c>
      <c r="K11" s="308">
        <f>H11-F11</f>
        <v>-80</v>
      </c>
      <c r="L11" s="309">
        <f>(F11*-0.3)/100</f>
        <v>-5.1749999999999998</v>
      </c>
      <c r="M11" s="310">
        <f t="shared" si="0"/>
        <v>-4.9376811594202895E-2</v>
      </c>
      <c r="N11" s="308" t="s">
        <v>591</v>
      </c>
      <c r="O11" s="311">
        <v>45331</v>
      </c>
      <c r="P11" s="311"/>
      <c r="Q11" s="264">
        <v>45301</v>
      </c>
      <c r="S11" s="37" t="s">
        <v>580</v>
      </c>
    </row>
    <row r="12" spans="1:27" ht="15" customHeight="1">
      <c r="A12" s="280">
        <v>3</v>
      </c>
      <c r="B12" s="281">
        <v>45294</v>
      </c>
      <c r="C12" s="282"/>
      <c r="D12" s="283" t="s">
        <v>175</v>
      </c>
      <c r="E12" s="284" t="s">
        <v>578</v>
      </c>
      <c r="F12" s="212">
        <v>9937.5</v>
      </c>
      <c r="G12" s="207">
        <v>9340</v>
      </c>
      <c r="H12" s="212">
        <v>10410</v>
      </c>
      <c r="I12" s="212" t="s">
        <v>874</v>
      </c>
      <c r="J12" s="285" t="s">
        <v>891</v>
      </c>
      <c r="K12" s="285">
        <f>H12-F12</f>
        <v>472.5</v>
      </c>
      <c r="L12" s="286">
        <f>(F12*-0.3)/100</f>
        <v>-29.8125</v>
      </c>
      <c r="M12" s="287">
        <f t="shared" ref="M12" si="1">(K12+L12)/F12</f>
        <v>4.4547169811320758E-2</v>
      </c>
      <c r="N12" s="285" t="s">
        <v>581</v>
      </c>
      <c r="O12" s="288">
        <v>45323</v>
      </c>
      <c r="P12" s="288"/>
      <c r="Q12" s="264"/>
      <c r="S12" s="37" t="s">
        <v>580</v>
      </c>
    </row>
    <row r="13" spans="1:27" ht="15" customHeight="1">
      <c r="A13" s="303">
        <v>4</v>
      </c>
      <c r="B13" s="304">
        <v>45303</v>
      </c>
      <c r="C13" s="305"/>
      <c r="D13" s="306" t="s">
        <v>161</v>
      </c>
      <c r="E13" s="307" t="s">
        <v>578</v>
      </c>
      <c r="F13" s="292">
        <v>521.5</v>
      </c>
      <c r="G13" s="295">
        <v>490</v>
      </c>
      <c r="H13" s="292">
        <v>487</v>
      </c>
      <c r="I13" s="292" t="s">
        <v>877</v>
      </c>
      <c r="J13" s="308" t="s">
        <v>906</v>
      </c>
      <c r="K13" s="308">
        <f>H13-F13</f>
        <v>-34.5</v>
      </c>
      <c r="L13" s="309">
        <f>(F13*-0.3)/100</f>
        <v>-1.5644999999999998</v>
      </c>
      <c r="M13" s="310">
        <f t="shared" ref="M13:M14" si="2">(K13+L13)/F13</f>
        <v>-6.9155321188878238E-2</v>
      </c>
      <c r="N13" s="308" t="s">
        <v>591</v>
      </c>
      <c r="O13" s="311">
        <v>45327</v>
      </c>
      <c r="P13" s="311"/>
      <c r="Q13" s="264">
        <v>45309</v>
      </c>
      <c r="S13" s="37" t="s">
        <v>772</v>
      </c>
    </row>
    <row r="14" spans="1:27" ht="15" customHeight="1">
      <c r="A14" s="280">
        <v>5</v>
      </c>
      <c r="B14" s="281">
        <v>45307</v>
      </c>
      <c r="C14" s="282"/>
      <c r="D14" s="283" t="s">
        <v>872</v>
      </c>
      <c r="E14" s="284" t="s">
        <v>578</v>
      </c>
      <c r="F14" s="212">
        <v>267.5</v>
      </c>
      <c r="G14" s="207">
        <v>237</v>
      </c>
      <c r="H14" s="212">
        <v>282.5</v>
      </c>
      <c r="I14" s="212" t="s">
        <v>878</v>
      </c>
      <c r="J14" s="285" t="s">
        <v>937</v>
      </c>
      <c r="K14" s="285">
        <f>H14-F14</f>
        <v>15</v>
      </c>
      <c r="L14" s="286">
        <f>(F14*-0.3)/100</f>
        <v>-0.80249999999999999</v>
      </c>
      <c r="M14" s="287">
        <f t="shared" si="2"/>
        <v>5.3074766355140184E-2</v>
      </c>
      <c r="N14" s="285" t="s">
        <v>581</v>
      </c>
      <c r="O14" s="288">
        <v>45330</v>
      </c>
      <c r="P14" s="288"/>
      <c r="Q14" s="264"/>
      <c r="S14" s="37" t="s">
        <v>580</v>
      </c>
    </row>
    <row r="15" spans="1:27" ht="15" customHeight="1">
      <c r="A15" s="214">
        <v>6</v>
      </c>
      <c r="B15" s="210">
        <v>45316</v>
      </c>
      <c r="C15" s="215"/>
      <c r="D15" s="219" t="s">
        <v>397</v>
      </c>
      <c r="E15" s="216" t="s">
        <v>578</v>
      </c>
      <c r="F15" s="209" t="s">
        <v>881</v>
      </c>
      <c r="G15" s="211">
        <v>3280</v>
      </c>
      <c r="H15" s="209"/>
      <c r="I15" s="209" t="s">
        <v>882</v>
      </c>
      <c r="J15" s="211" t="s">
        <v>579</v>
      </c>
      <c r="K15" s="211"/>
      <c r="L15" s="213"/>
      <c r="M15" s="217"/>
      <c r="N15" s="211"/>
      <c r="O15" s="218"/>
      <c r="P15" s="213">
        <f>VLOOKUP(D15,'MidCap Intra'!$B$11:$C$568,2,0)</f>
        <v>3513.6</v>
      </c>
      <c r="Q15" s="264"/>
      <c r="S15" s="37" t="s">
        <v>580</v>
      </c>
    </row>
    <row r="16" spans="1:27" ht="15" customHeight="1">
      <c r="A16" s="280">
        <v>7</v>
      </c>
      <c r="B16" s="281">
        <v>45316</v>
      </c>
      <c r="C16" s="282"/>
      <c r="D16" s="283" t="s">
        <v>536</v>
      </c>
      <c r="E16" s="284" t="s">
        <v>578</v>
      </c>
      <c r="F16" s="212">
        <v>288</v>
      </c>
      <c r="G16" s="207">
        <v>267</v>
      </c>
      <c r="H16" s="212">
        <v>305</v>
      </c>
      <c r="I16" s="212" t="s">
        <v>880</v>
      </c>
      <c r="J16" s="285" t="s">
        <v>896</v>
      </c>
      <c r="K16" s="285">
        <f>H16-F16</f>
        <v>17</v>
      </c>
      <c r="L16" s="286">
        <f>(F16*-0.3)/100</f>
        <v>-0.86399999999999988</v>
      </c>
      <c r="M16" s="287">
        <f t="shared" ref="M16:M17" si="3">(K16+L16)/F16</f>
        <v>5.6027777777777774E-2</v>
      </c>
      <c r="N16" s="285" t="s">
        <v>581</v>
      </c>
      <c r="O16" s="288">
        <v>45323</v>
      </c>
      <c r="P16" s="288"/>
      <c r="Q16" s="264"/>
      <c r="S16" s="37" t="s">
        <v>580</v>
      </c>
    </row>
    <row r="17" spans="1:19" ht="15" customHeight="1">
      <c r="A17" s="303">
        <v>8</v>
      </c>
      <c r="B17" s="304">
        <v>45320</v>
      </c>
      <c r="C17" s="305"/>
      <c r="D17" s="306" t="s">
        <v>385</v>
      </c>
      <c r="E17" s="307" t="s">
        <v>578</v>
      </c>
      <c r="F17" s="292">
        <v>1502.5</v>
      </c>
      <c r="G17" s="295">
        <v>1415</v>
      </c>
      <c r="H17" s="292">
        <v>1400</v>
      </c>
      <c r="I17" s="292" t="s">
        <v>883</v>
      </c>
      <c r="J17" s="308" t="s">
        <v>961</v>
      </c>
      <c r="K17" s="308">
        <f>H17-F17</f>
        <v>-102.5</v>
      </c>
      <c r="L17" s="309">
        <f>(F17*-0.3)/100</f>
        <v>-4.5075000000000003</v>
      </c>
      <c r="M17" s="310">
        <f t="shared" si="3"/>
        <v>-7.1219633943427618E-2</v>
      </c>
      <c r="N17" s="308" t="s">
        <v>591</v>
      </c>
      <c r="O17" s="311">
        <v>45331</v>
      </c>
      <c r="P17" s="311"/>
      <c r="Q17" s="264"/>
      <c r="S17" s="37" t="s">
        <v>580</v>
      </c>
    </row>
    <row r="18" spans="1:19" ht="15" customHeight="1">
      <c r="A18" s="214">
        <v>9</v>
      </c>
      <c r="B18" s="210">
        <v>45321</v>
      </c>
      <c r="C18" s="215"/>
      <c r="D18" s="219" t="s">
        <v>211</v>
      </c>
      <c r="E18" s="216" t="s">
        <v>578</v>
      </c>
      <c r="F18" s="209" t="s">
        <v>886</v>
      </c>
      <c r="G18" s="211">
        <v>2640</v>
      </c>
      <c r="H18" s="209"/>
      <c r="I18" s="209" t="s">
        <v>887</v>
      </c>
      <c r="J18" s="211" t="s">
        <v>579</v>
      </c>
      <c r="K18" s="211"/>
      <c r="L18" s="213"/>
      <c r="M18" s="217"/>
      <c r="N18" s="211"/>
      <c r="O18" s="218"/>
      <c r="P18" s="213">
        <f>VLOOKUP(D18,'MidCap Intra'!$B$11:$C$568,2,0)</f>
        <v>2963.5</v>
      </c>
      <c r="Q18" s="264"/>
      <c r="S18" s="37" t="s">
        <v>580</v>
      </c>
    </row>
    <row r="19" spans="1:19" ht="15" customHeight="1">
      <c r="A19" s="280">
        <v>10</v>
      </c>
      <c r="B19" s="281">
        <v>45321</v>
      </c>
      <c r="C19" s="282"/>
      <c r="D19" s="283" t="s">
        <v>422</v>
      </c>
      <c r="E19" s="284" t="s">
        <v>578</v>
      </c>
      <c r="F19" s="212">
        <v>115.5</v>
      </c>
      <c r="G19" s="207">
        <v>106</v>
      </c>
      <c r="H19" s="212">
        <v>123</v>
      </c>
      <c r="I19" s="212" t="s">
        <v>888</v>
      </c>
      <c r="J19" s="285" t="s">
        <v>934</v>
      </c>
      <c r="K19" s="285">
        <f>H19-F19</f>
        <v>7.5</v>
      </c>
      <c r="L19" s="286">
        <f>(F19*-0.3)/100</f>
        <v>-0.34649999999999997</v>
      </c>
      <c r="M19" s="287">
        <f t="shared" ref="M19" si="4">(K19+L19)/F19</f>
        <v>6.193506493506494E-2</v>
      </c>
      <c r="N19" s="285" t="s">
        <v>581</v>
      </c>
      <c r="O19" s="288">
        <v>45327</v>
      </c>
      <c r="P19" s="288"/>
      <c r="Q19" s="264"/>
      <c r="S19" s="37" t="s">
        <v>580</v>
      </c>
    </row>
    <row r="20" spans="1:19" ht="15" customHeight="1">
      <c r="A20" s="280">
        <v>11</v>
      </c>
      <c r="B20" s="281">
        <v>45324</v>
      </c>
      <c r="C20" s="282"/>
      <c r="D20" s="283" t="s">
        <v>833</v>
      </c>
      <c r="E20" s="284" t="s">
        <v>578</v>
      </c>
      <c r="F20" s="212">
        <v>1880</v>
      </c>
      <c r="G20" s="207">
        <v>1790</v>
      </c>
      <c r="H20" s="212">
        <v>1990</v>
      </c>
      <c r="I20" s="212" t="s">
        <v>895</v>
      </c>
      <c r="J20" s="285" t="s">
        <v>940</v>
      </c>
      <c r="K20" s="285">
        <f>H20-F20</f>
        <v>110</v>
      </c>
      <c r="L20" s="286">
        <f>(F20*-0.3)/100</f>
        <v>-5.64</v>
      </c>
      <c r="M20" s="287">
        <f t="shared" ref="M20" si="5">(K20+L20)/F20</f>
        <v>5.5510638297872339E-2</v>
      </c>
      <c r="N20" s="285" t="s">
        <v>581</v>
      </c>
      <c r="O20" s="288">
        <v>45338</v>
      </c>
      <c r="P20" s="288"/>
      <c r="Q20" s="264"/>
      <c r="S20" s="37" t="s">
        <v>580</v>
      </c>
    </row>
    <row r="21" spans="1:19" ht="15" customHeight="1">
      <c r="A21" s="214">
        <v>12</v>
      </c>
      <c r="B21" s="210">
        <v>45327</v>
      </c>
      <c r="C21" s="215"/>
      <c r="D21" s="219" t="s">
        <v>235</v>
      </c>
      <c r="E21" s="216" t="s">
        <v>578</v>
      </c>
      <c r="F21" s="209" t="s">
        <v>908</v>
      </c>
      <c r="G21" s="211">
        <v>1660</v>
      </c>
      <c r="H21" s="209"/>
      <c r="I21" s="209" t="s">
        <v>909</v>
      </c>
      <c r="J21" s="211" t="s">
        <v>579</v>
      </c>
      <c r="K21" s="211"/>
      <c r="L21" s="213"/>
      <c r="M21" s="217"/>
      <c r="N21" s="211"/>
      <c r="O21" s="218"/>
      <c r="P21" s="213">
        <f>VLOOKUP(D21,'MidCap Intra'!$B$11:$C$568,2,0)</f>
        <v>1732.8</v>
      </c>
      <c r="Q21" s="264"/>
      <c r="S21" s="37" t="s">
        <v>580</v>
      </c>
    </row>
    <row r="22" spans="1:19" ht="15" customHeight="1">
      <c r="A22" s="214">
        <v>13</v>
      </c>
      <c r="B22" s="210">
        <v>45328</v>
      </c>
      <c r="C22" s="215"/>
      <c r="D22" s="219" t="s">
        <v>352</v>
      </c>
      <c r="E22" s="216" t="s">
        <v>578</v>
      </c>
      <c r="F22" s="209" t="s">
        <v>923</v>
      </c>
      <c r="G22" s="211">
        <v>1030</v>
      </c>
      <c r="H22" s="209"/>
      <c r="I22" s="209" t="s">
        <v>924</v>
      </c>
      <c r="J22" s="211" t="s">
        <v>579</v>
      </c>
      <c r="K22" s="211"/>
      <c r="L22" s="213"/>
      <c r="M22" s="217"/>
      <c r="N22" s="211"/>
      <c r="O22" s="218"/>
      <c r="P22" s="213">
        <f>VLOOKUP(D22,'MidCap Intra'!$B$11:$C$568,2,0)</f>
        <v>1087.5</v>
      </c>
      <c r="Q22" s="264"/>
      <c r="S22" s="37" t="s">
        <v>580</v>
      </c>
    </row>
    <row r="23" spans="1:19" ht="15" customHeight="1">
      <c r="A23" s="214">
        <v>14</v>
      </c>
      <c r="B23" s="210">
        <v>45330</v>
      </c>
      <c r="C23" s="215"/>
      <c r="D23" s="219" t="s">
        <v>168</v>
      </c>
      <c r="E23" s="216" t="s">
        <v>578</v>
      </c>
      <c r="F23" s="209" t="s">
        <v>941</v>
      </c>
      <c r="G23" s="211">
        <v>4990</v>
      </c>
      <c r="H23" s="209"/>
      <c r="I23" s="209" t="s">
        <v>942</v>
      </c>
      <c r="J23" s="211" t="s">
        <v>579</v>
      </c>
      <c r="K23" s="211"/>
      <c r="L23" s="213"/>
      <c r="M23" s="217"/>
      <c r="N23" s="211"/>
      <c r="O23" s="218"/>
      <c r="P23" s="213">
        <f>VLOOKUP(D23,'MidCap Intra'!$B$11:$C$568,2,0)</f>
        <v>5486.75</v>
      </c>
      <c r="Q23" s="264"/>
      <c r="S23" s="37" t="s">
        <v>580</v>
      </c>
    </row>
    <row r="24" spans="1:19" ht="15" customHeight="1">
      <c r="A24" s="303">
        <v>15</v>
      </c>
      <c r="B24" s="304">
        <v>45331</v>
      </c>
      <c r="C24" s="305"/>
      <c r="D24" s="306" t="s">
        <v>947</v>
      </c>
      <c r="E24" s="307" t="s">
        <v>578</v>
      </c>
      <c r="F24" s="292">
        <v>266</v>
      </c>
      <c r="G24" s="295">
        <v>248</v>
      </c>
      <c r="H24" s="292">
        <v>247</v>
      </c>
      <c r="I24" s="292" t="s">
        <v>948</v>
      </c>
      <c r="J24" s="308" t="s">
        <v>972</v>
      </c>
      <c r="K24" s="308">
        <f>H24-F24</f>
        <v>-19</v>
      </c>
      <c r="L24" s="309">
        <f>(F24*-0.3)/100</f>
        <v>-0.79799999999999993</v>
      </c>
      <c r="M24" s="310">
        <f t="shared" ref="M24" si="6">(K24+L24)/F24</f>
        <v>-7.4428571428571427E-2</v>
      </c>
      <c r="N24" s="308" t="s">
        <v>591</v>
      </c>
      <c r="O24" s="311">
        <v>45335</v>
      </c>
      <c r="P24" s="311"/>
      <c r="Q24" s="264"/>
      <c r="S24" s="37" t="s">
        <v>580</v>
      </c>
    </row>
    <row r="25" spans="1:19" ht="15" customHeight="1">
      <c r="A25" s="214">
        <v>16</v>
      </c>
      <c r="B25" s="210">
        <v>45331</v>
      </c>
      <c r="C25" s="215"/>
      <c r="D25" s="219" t="s">
        <v>129</v>
      </c>
      <c r="E25" s="216" t="s">
        <v>578</v>
      </c>
      <c r="F25" s="209" t="s">
        <v>949</v>
      </c>
      <c r="G25" s="211">
        <v>1290</v>
      </c>
      <c r="H25" s="209"/>
      <c r="I25" s="209" t="s">
        <v>950</v>
      </c>
      <c r="J25" s="211" t="s">
        <v>579</v>
      </c>
      <c r="K25" s="211"/>
      <c r="L25" s="213"/>
      <c r="M25" s="217"/>
      <c r="N25" s="211"/>
      <c r="O25" s="218"/>
      <c r="P25" s="213">
        <f>VLOOKUP(D25,'MidCap Intra'!$B$11:$C$568,2,0)</f>
        <v>1419.55</v>
      </c>
      <c r="Q25" s="264"/>
      <c r="S25" s="37" t="s">
        <v>580</v>
      </c>
    </row>
    <row r="26" spans="1:19" ht="15" customHeight="1">
      <c r="A26" s="280">
        <v>17</v>
      </c>
      <c r="B26" s="281">
        <v>45335</v>
      </c>
      <c r="C26" s="282"/>
      <c r="D26" s="283" t="s">
        <v>364</v>
      </c>
      <c r="E26" s="284" t="s">
        <v>1011</v>
      </c>
      <c r="F26" s="212">
        <v>2788</v>
      </c>
      <c r="G26" s="207">
        <v>2578</v>
      </c>
      <c r="H26" s="212">
        <v>2960</v>
      </c>
      <c r="I26" s="212" t="s">
        <v>971</v>
      </c>
      <c r="J26" s="285" t="s">
        <v>1086</v>
      </c>
      <c r="K26" s="285">
        <f>H26-F26</f>
        <v>172</v>
      </c>
      <c r="L26" s="286">
        <f>(F26*-0.3)/100</f>
        <v>-8.363999999999999</v>
      </c>
      <c r="M26" s="287">
        <f t="shared" ref="M26" si="7">(K26+L26)/F26</f>
        <v>5.8692969870875175E-2</v>
      </c>
      <c r="N26" s="285" t="s">
        <v>581</v>
      </c>
      <c r="O26" s="288">
        <v>45343</v>
      </c>
      <c r="P26" s="348"/>
      <c r="Q26" s="264"/>
      <c r="S26" s="37" t="s">
        <v>580</v>
      </c>
    </row>
    <row r="27" spans="1:19" ht="15" customHeight="1">
      <c r="A27" s="214">
        <v>18</v>
      </c>
      <c r="B27" s="210">
        <v>45338</v>
      </c>
      <c r="C27" s="215"/>
      <c r="D27" s="219" t="s">
        <v>856</v>
      </c>
      <c r="E27" s="216" t="s">
        <v>578</v>
      </c>
      <c r="F27" s="209" t="s">
        <v>1008</v>
      </c>
      <c r="G27" s="211">
        <v>805</v>
      </c>
      <c r="H27" s="209"/>
      <c r="I27" s="209" t="s">
        <v>1009</v>
      </c>
      <c r="J27" s="211" t="s">
        <v>579</v>
      </c>
      <c r="K27" s="211"/>
      <c r="L27" s="213"/>
      <c r="M27" s="217"/>
      <c r="N27" s="211"/>
      <c r="O27" s="218"/>
      <c r="P27" s="213">
        <f>VLOOKUP(D27,'MidCap Intra'!$B$11:$C$568,2,0)</f>
        <v>834.35</v>
      </c>
      <c r="Q27" s="264"/>
      <c r="S27" s="37" t="s">
        <v>772</v>
      </c>
    </row>
    <row r="28" spans="1:19" ht="15" customHeight="1">
      <c r="A28" s="214">
        <v>19</v>
      </c>
      <c r="B28" s="210">
        <v>45343</v>
      </c>
      <c r="C28" s="215"/>
      <c r="D28" s="219" t="s">
        <v>304</v>
      </c>
      <c r="E28" s="216" t="s">
        <v>578</v>
      </c>
      <c r="F28" s="209" t="s">
        <v>1078</v>
      </c>
      <c r="G28" s="211">
        <v>1195</v>
      </c>
      <c r="H28" s="209"/>
      <c r="I28" s="209" t="s">
        <v>1079</v>
      </c>
      <c r="J28" s="211" t="s">
        <v>579</v>
      </c>
      <c r="K28" s="211"/>
      <c r="L28" s="213"/>
      <c r="M28" s="217"/>
      <c r="N28" s="211"/>
      <c r="O28" s="218"/>
      <c r="P28" s="213">
        <f>VLOOKUP(D28,'MidCap Intra'!$B$11:$C$568,2,0)</f>
        <v>1266.6500000000001</v>
      </c>
      <c r="Q28" s="264"/>
      <c r="S28" s="37" t="s">
        <v>580</v>
      </c>
    </row>
    <row r="29" spans="1:19" ht="15" customHeight="1">
      <c r="A29" s="214">
        <v>20</v>
      </c>
      <c r="B29" s="210">
        <v>45343</v>
      </c>
      <c r="C29" s="215"/>
      <c r="D29" s="219" t="s">
        <v>137</v>
      </c>
      <c r="E29" s="216" t="s">
        <v>578</v>
      </c>
      <c r="F29" s="209" t="s">
        <v>1080</v>
      </c>
      <c r="G29" s="211">
        <v>164</v>
      </c>
      <c r="H29" s="209"/>
      <c r="I29" s="209" t="s">
        <v>1081</v>
      </c>
      <c r="J29" s="211" t="s">
        <v>579</v>
      </c>
      <c r="K29" s="211"/>
      <c r="L29" s="213"/>
      <c r="M29" s="217"/>
      <c r="N29" s="211"/>
      <c r="O29" s="218"/>
      <c r="P29" s="213">
        <f>VLOOKUP(D29,'MidCap Intra'!$B$11:$C$568,2,0)</f>
        <v>188.75</v>
      </c>
      <c r="Q29" s="264"/>
      <c r="S29" s="37" t="s">
        <v>580</v>
      </c>
    </row>
    <row r="30" spans="1:19" ht="15" customHeight="1">
      <c r="A30" s="214">
        <v>21</v>
      </c>
      <c r="B30" s="210">
        <v>45344</v>
      </c>
      <c r="C30" s="215"/>
      <c r="D30" s="219" t="s">
        <v>422</v>
      </c>
      <c r="E30" s="216" t="s">
        <v>578</v>
      </c>
      <c r="F30" s="209" t="s">
        <v>1117</v>
      </c>
      <c r="G30" s="211">
        <v>104</v>
      </c>
      <c r="H30" s="209"/>
      <c r="I30" s="209" t="s">
        <v>1118</v>
      </c>
      <c r="J30" s="211" t="s">
        <v>579</v>
      </c>
      <c r="K30" s="211"/>
      <c r="L30" s="213"/>
      <c r="M30" s="217"/>
      <c r="N30" s="211"/>
      <c r="O30" s="218"/>
      <c r="P30" s="213">
        <f>VLOOKUP(D30,'MidCap Intra'!$B$11:$C$568,2,0)</f>
        <v>113.35</v>
      </c>
      <c r="Q30" s="264"/>
      <c r="S30" s="37" t="s">
        <v>580</v>
      </c>
    </row>
    <row r="31" spans="1:19" ht="15" customHeight="1">
      <c r="A31" s="214"/>
      <c r="B31" s="210"/>
      <c r="C31" s="215"/>
      <c r="D31" s="219"/>
      <c r="E31" s="216"/>
      <c r="F31" s="209"/>
      <c r="G31" s="211"/>
      <c r="H31" s="209"/>
      <c r="I31" s="209"/>
      <c r="J31" s="211"/>
      <c r="K31" s="211"/>
      <c r="L31" s="213"/>
      <c r="M31" s="217"/>
      <c r="N31" s="211"/>
      <c r="O31" s="218"/>
      <c r="P31" s="213"/>
      <c r="Q31" s="264"/>
      <c r="S31" s="37"/>
    </row>
    <row r="32" spans="1:19" ht="15" customHeight="1">
      <c r="A32" s="214"/>
      <c r="B32" s="210"/>
      <c r="C32" s="215"/>
      <c r="D32" s="219"/>
      <c r="E32" s="216"/>
      <c r="F32" s="209"/>
      <c r="G32" s="211"/>
      <c r="H32" s="209"/>
      <c r="I32" s="209"/>
      <c r="J32" s="211"/>
      <c r="K32" s="211"/>
      <c r="L32" s="213"/>
      <c r="M32" s="217"/>
      <c r="N32" s="211"/>
      <c r="O32" s="218"/>
      <c r="P32" s="213"/>
      <c r="Q32" s="264"/>
      <c r="S32" s="37"/>
    </row>
    <row r="34" spans="1:39" ht="14.25" customHeight="1">
      <c r="A34" s="101"/>
      <c r="B34" s="102"/>
      <c r="C34" s="103"/>
      <c r="D34" s="104"/>
      <c r="E34" s="105"/>
      <c r="F34" s="105"/>
      <c r="G34" s="101"/>
      <c r="H34" s="105"/>
      <c r="I34" s="106"/>
      <c r="J34" s="107"/>
      <c r="K34" s="107"/>
      <c r="L34" s="108"/>
      <c r="M34" s="109"/>
      <c r="N34" s="110"/>
      <c r="O34" s="111"/>
      <c r="P34" s="112"/>
      <c r="Q34" s="112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3" t="s">
        <v>582</v>
      </c>
      <c r="B35" s="114"/>
      <c r="C35" s="115"/>
      <c r="E35" s="116"/>
      <c r="F35" s="116"/>
      <c r="G35" s="116"/>
      <c r="H35" s="116"/>
      <c r="I35" s="116"/>
      <c r="J35" s="117"/>
      <c r="K35" s="116"/>
      <c r="L35" s="118"/>
      <c r="M35" s="54"/>
      <c r="N35" s="117"/>
      <c r="O35" s="115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9" t="s">
        <v>583</v>
      </c>
      <c r="B36" s="113"/>
      <c r="C36" s="113"/>
      <c r="D36" s="113"/>
      <c r="E36" s="37"/>
      <c r="F36" s="120" t="s">
        <v>584</v>
      </c>
      <c r="G36" s="6"/>
      <c r="H36" s="6"/>
      <c r="I36" s="6"/>
      <c r="J36" s="121"/>
      <c r="K36" s="122"/>
      <c r="L36" s="122"/>
      <c r="M36" s="123"/>
      <c r="N36" s="1"/>
      <c r="O36" s="124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3" t="s">
        <v>585</v>
      </c>
      <c r="B37" s="113"/>
      <c r="C37" s="113"/>
      <c r="D37" s="113" t="s">
        <v>586</v>
      </c>
      <c r="E37" s="6"/>
      <c r="F37" s="120" t="s">
        <v>587</v>
      </c>
      <c r="G37" s="6"/>
      <c r="H37" s="6"/>
      <c r="I37" s="6"/>
      <c r="J37" s="121"/>
      <c r="K37" s="122"/>
      <c r="L37" s="122"/>
      <c r="M37" s="123"/>
      <c r="N37" s="1"/>
      <c r="O37" s="124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113"/>
      <c r="B38" s="113"/>
      <c r="C38" s="113"/>
      <c r="D38" s="113"/>
      <c r="E38" s="6"/>
      <c r="F38" s="6"/>
      <c r="G38" s="6"/>
      <c r="H38" s="6"/>
      <c r="I38" s="6"/>
      <c r="J38" s="125"/>
      <c r="K38" s="122"/>
      <c r="L38" s="122"/>
      <c r="M38" s="6"/>
      <c r="N38" s="126"/>
      <c r="O38" s="1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" customHeight="1">
      <c r="A39" s="226"/>
      <c r="B39" s="226"/>
      <c r="C39" s="226"/>
      <c r="D39" s="226"/>
      <c r="E39" s="227"/>
      <c r="F39" s="227"/>
      <c r="G39" s="227"/>
      <c r="H39" s="227"/>
      <c r="I39" s="227"/>
      <c r="J39" s="228"/>
      <c r="K39" s="229"/>
      <c r="L39" s="229"/>
      <c r="M39" s="227"/>
      <c r="N39" s="230"/>
      <c r="O39" s="231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4.25" customHeight="1">
      <c r="A40" s="113"/>
      <c r="B40" s="113"/>
      <c r="C40" s="113"/>
      <c r="D40" s="113"/>
      <c r="E40" s="6"/>
      <c r="F40" s="6"/>
      <c r="G40" s="6"/>
      <c r="H40" s="6"/>
      <c r="I40" s="6"/>
      <c r="J40" s="125"/>
      <c r="K40" s="122"/>
      <c r="L40" s="123"/>
      <c r="M40" s="6"/>
      <c r="N40" s="126"/>
      <c r="O40" s="1"/>
      <c r="P40" s="37"/>
      <c r="Q40" s="37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.75" customHeight="1">
      <c r="A41" s="136" t="s">
        <v>592</v>
      </c>
      <c r="B41" s="136"/>
      <c r="C41" s="136"/>
      <c r="D41" s="136"/>
      <c r="E41" s="6"/>
      <c r="F41" s="6"/>
      <c r="G41" s="6"/>
      <c r="H41" s="6"/>
      <c r="I41" s="6"/>
      <c r="J41" s="6"/>
      <c r="K41" s="6"/>
      <c r="L41" s="6"/>
      <c r="M41" s="6"/>
      <c r="N41" s="6"/>
      <c r="O41" s="24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38.25" customHeight="1">
      <c r="A42" s="93" t="s">
        <v>16</v>
      </c>
      <c r="B42" s="93" t="s">
        <v>553</v>
      </c>
      <c r="C42" s="93"/>
      <c r="D42" s="94" t="s">
        <v>565</v>
      </c>
      <c r="E42" s="93" t="s">
        <v>566</v>
      </c>
      <c r="F42" s="93" t="s">
        <v>567</v>
      </c>
      <c r="G42" s="93" t="s">
        <v>588</v>
      </c>
      <c r="H42" s="93" t="s">
        <v>569</v>
      </c>
      <c r="I42" s="220" t="s">
        <v>570</v>
      </c>
      <c r="J42" s="222" t="s">
        <v>571</v>
      </c>
      <c r="K42" s="221" t="s">
        <v>593</v>
      </c>
      <c r="L42" s="95" t="s">
        <v>573</v>
      </c>
      <c r="M42" s="137" t="s">
        <v>594</v>
      </c>
      <c r="N42" s="93" t="s">
        <v>595</v>
      </c>
      <c r="O42" s="92" t="s">
        <v>575</v>
      </c>
      <c r="P42" s="94" t="s">
        <v>576</v>
      </c>
      <c r="Q42" s="268"/>
      <c r="R42" s="37"/>
      <c r="S42" s="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12.75" customHeight="1">
      <c r="A43" s="212">
        <v>1</v>
      </c>
      <c r="B43" s="266">
        <v>45324</v>
      </c>
      <c r="C43" s="240"/>
      <c r="D43" s="240" t="s">
        <v>904</v>
      </c>
      <c r="E43" s="212" t="s">
        <v>590</v>
      </c>
      <c r="F43" s="212">
        <v>146.6</v>
      </c>
      <c r="G43" s="212">
        <v>144.5</v>
      </c>
      <c r="H43" s="212">
        <v>148.35</v>
      </c>
      <c r="I43" s="207" t="s">
        <v>905</v>
      </c>
      <c r="J43" s="315" t="s">
        <v>922</v>
      </c>
      <c r="K43" s="223">
        <f>H43-F43</f>
        <v>1.75</v>
      </c>
      <c r="L43" s="316">
        <f t="shared" ref="L43" si="8">(H43*N43)*0.03%</f>
        <v>222.52499999999998</v>
      </c>
      <c r="M43" s="224">
        <f t="shared" ref="M43" si="9">(K43*N43)-L43</f>
        <v>8527.4750000000004</v>
      </c>
      <c r="N43" s="223">
        <v>5000</v>
      </c>
      <c r="O43" s="100" t="s">
        <v>581</v>
      </c>
      <c r="P43" s="225">
        <v>45328</v>
      </c>
      <c r="Q43" s="262"/>
      <c r="R43" s="138"/>
      <c r="S43" s="54" t="s">
        <v>772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9"/>
      <c r="AH43" s="140"/>
      <c r="AI43" s="138"/>
      <c r="AJ43" s="138"/>
      <c r="AK43" s="139"/>
      <c r="AL43" s="139"/>
      <c r="AM43" s="139"/>
    </row>
    <row r="44" spans="1:39" ht="12.75" customHeight="1">
      <c r="A44" s="212">
        <v>2</v>
      </c>
      <c r="B44" s="266">
        <v>45328</v>
      </c>
      <c r="C44" s="240"/>
      <c r="D44" s="240" t="s">
        <v>929</v>
      </c>
      <c r="E44" s="212" t="s">
        <v>590</v>
      </c>
      <c r="F44" s="212">
        <v>1428.5</v>
      </c>
      <c r="G44" s="212">
        <v>1410</v>
      </c>
      <c r="H44" s="212">
        <v>1453</v>
      </c>
      <c r="I44" s="207" t="s">
        <v>930</v>
      </c>
      <c r="J44" s="315" t="s">
        <v>935</v>
      </c>
      <c r="K44" s="223">
        <f>H44-F44</f>
        <v>24.5</v>
      </c>
      <c r="L44" s="316">
        <f t="shared" ref="L44" si="10">(H44*N44)*0.03%</f>
        <v>283.33499999999998</v>
      </c>
      <c r="M44" s="224">
        <f t="shared" ref="M44" si="11">(K44*N44)-L44</f>
        <v>15641.665000000001</v>
      </c>
      <c r="N44" s="223">
        <v>650</v>
      </c>
      <c r="O44" s="100" t="s">
        <v>581</v>
      </c>
      <c r="P44" s="225">
        <v>45328</v>
      </c>
      <c r="Q44" s="262"/>
      <c r="R44" s="138"/>
      <c r="S44" s="54" t="s">
        <v>772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9"/>
      <c r="AH44" s="140"/>
      <c r="AI44" s="138"/>
      <c r="AJ44" s="138"/>
      <c r="AK44" s="139"/>
      <c r="AL44" s="139"/>
      <c r="AM44" s="139"/>
    </row>
    <row r="45" spans="1:39" ht="12.75" customHeight="1">
      <c r="A45" s="212">
        <v>3</v>
      </c>
      <c r="B45" s="266">
        <v>45330</v>
      </c>
      <c r="C45" s="240"/>
      <c r="D45" s="240" t="s">
        <v>938</v>
      </c>
      <c r="E45" s="212" t="s">
        <v>590</v>
      </c>
      <c r="F45" s="212">
        <v>22035</v>
      </c>
      <c r="G45" s="212">
        <v>22200</v>
      </c>
      <c r="H45" s="212">
        <v>21925</v>
      </c>
      <c r="I45" s="207" t="s">
        <v>939</v>
      </c>
      <c r="J45" s="315" t="s">
        <v>940</v>
      </c>
      <c r="K45" s="223">
        <f>F45-H45</f>
        <v>110</v>
      </c>
      <c r="L45" s="316">
        <f t="shared" ref="L45" si="12">(H45*N45)*0.03%</f>
        <v>328.87499999999994</v>
      </c>
      <c r="M45" s="224">
        <f t="shared" ref="M45" si="13">(K45*N45)-L45</f>
        <v>5171.125</v>
      </c>
      <c r="N45" s="223">
        <v>50</v>
      </c>
      <c r="O45" s="100" t="s">
        <v>581</v>
      </c>
      <c r="P45" s="225">
        <v>45330</v>
      </c>
      <c r="Q45" s="262"/>
      <c r="R45" s="138"/>
      <c r="S45" s="54" t="s">
        <v>580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9"/>
      <c r="AH45" s="140"/>
      <c r="AI45" s="138"/>
      <c r="AJ45" s="138"/>
      <c r="AK45" s="139"/>
      <c r="AL45" s="139"/>
      <c r="AM45" s="139"/>
    </row>
    <row r="46" spans="1:39" ht="12.75" customHeight="1">
      <c r="A46" s="212">
        <v>4</v>
      </c>
      <c r="B46" s="266">
        <v>45334</v>
      </c>
      <c r="C46" s="240"/>
      <c r="D46" s="240" t="s">
        <v>963</v>
      </c>
      <c r="E46" s="212" t="s">
        <v>590</v>
      </c>
      <c r="F46" s="212">
        <v>2660</v>
      </c>
      <c r="G46" s="212">
        <v>2610</v>
      </c>
      <c r="H46" s="212">
        <v>2694</v>
      </c>
      <c r="I46" s="207" t="s">
        <v>964</v>
      </c>
      <c r="J46" s="315" t="s">
        <v>740</v>
      </c>
      <c r="K46" s="223">
        <f>H46-F46</f>
        <v>34</v>
      </c>
      <c r="L46" s="316">
        <f t="shared" ref="L46" si="14">(H46*N46)*0.03%</f>
        <v>202.04999999999998</v>
      </c>
      <c r="M46" s="224">
        <f t="shared" ref="M46" si="15">(K46*N46)-L46</f>
        <v>8297.9500000000007</v>
      </c>
      <c r="N46" s="223">
        <v>250</v>
      </c>
      <c r="O46" s="100" t="s">
        <v>581</v>
      </c>
      <c r="P46" s="225">
        <v>45338</v>
      </c>
      <c r="Q46" s="262"/>
      <c r="R46" s="138"/>
      <c r="S46" s="54" t="s">
        <v>959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9"/>
      <c r="AH46" s="140"/>
      <c r="AI46" s="138"/>
      <c r="AJ46" s="138"/>
      <c r="AK46" s="139"/>
      <c r="AL46" s="139"/>
      <c r="AM46" s="139"/>
    </row>
    <row r="47" spans="1:39" ht="12.75" customHeight="1">
      <c r="A47" s="292">
        <v>4</v>
      </c>
      <c r="B47" s="293">
        <v>45334</v>
      </c>
      <c r="C47" s="294"/>
      <c r="D47" s="294" t="s">
        <v>965</v>
      </c>
      <c r="E47" s="292" t="s">
        <v>590</v>
      </c>
      <c r="F47" s="292">
        <v>393.5</v>
      </c>
      <c r="G47" s="292">
        <v>387</v>
      </c>
      <c r="H47" s="292">
        <v>392.75</v>
      </c>
      <c r="I47" s="295" t="s">
        <v>966</v>
      </c>
      <c r="J47" s="319" t="s">
        <v>970</v>
      </c>
      <c r="K47" s="300">
        <f>H47-F47</f>
        <v>-0.75</v>
      </c>
      <c r="L47" s="320">
        <f t="shared" ref="L47:L48" si="16">(H47*N47)*0.03%</f>
        <v>200.30249999999998</v>
      </c>
      <c r="M47" s="299">
        <f t="shared" ref="M47:M48" si="17">(K47*N47)-L47</f>
        <v>-1475.3025</v>
      </c>
      <c r="N47" s="300">
        <v>1700</v>
      </c>
      <c r="O47" s="301" t="s">
        <v>591</v>
      </c>
      <c r="P47" s="302">
        <v>45335</v>
      </c>
      <c r="Q47" s="262"/>
      <c r="R47" s="138"/>
      <c r="S47" s="54" t="s">
        <v>959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9"/>
      <c r="AH47" s="140"/>
      <c r="AI47" s="138"/>
      <c r="AJ47" s="138"/>
      <c r="AK47" s="139"/>
      <c r="AL47" s="139"/>
      <c r="AM47" s="139"/>
    </row>
    <row r="48" spans="1:39" ht="12.75" customHeight="1">
      <c r="A48" s="212">
        <v>5</v>
      </c>
      <c r="B48" s="266">
        <v>45335</v>
      </c>
      <c r="C48" s="240"/>
      <c r="D48" s="240" t="s">
        <v>973</v>
      </c>
      <c r="E48" s="212" t="s">
        <v>590</v>
      </c>
      <c r="F48" s="212">
        <v>6620</v>
      </c>
      <c r="G48" s="212">
        <v>6520</v>
      </c>
      <c r="H48" s="212">
        <v>6677.5</v>
      </c>
      <c r="I48" s="207" t="s">
        <v>974</v>
      </c>
      <c r="J48" s="315" t="s">
        <v>1037</v>
      </c>
      <c r="K48" s="223">
        <f>H48-F48</f>
        <v>57.5</v>
      </c>
      <c r="L48" s="316">
        <f t="shared" si="16"/>
        <v>250.40624999999997</v>
      </c>
      <c r="M48" s="224">
        <f t="shared" si="17"/>
        <v>6937.09375</v>
      </c>
      <c r="N48" s="223">
        <v>125</v>
      </c>
      <c r="O48" s="100" t="s">
        <v>581</v>
      </c>
      <c r="P48" s="225">
        <v>45341</v>
      </c>
      <c r="Q48" s="262"/>
      <c r="R48" s="138"/>
      <c r="S48" s="54" t="s">
        <v>580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9"/>
      <c r="AH48" s="140"/>
      <c r="AI48" s="138"/>
      <c r="AJ48" s="138"/>
      <c r="AK48" s="139"/>
      <c r="AL48" s="139"/>
      <c r="AM48" s="139"/>
    </row>
    <row r="49" spans="1:39" ht="12.75" customHeight="1">
      <c r="A49" s="292">
        <v>6</v>
      </c>
      <c r="B49" s="293">
        <v>45335</v>
      </c>
      <c r="C49" s="294"/>
      <c r="D49" s="294" t="s">
        <v>975</v>
      </c>
      <c r="E49" s="292" t="s">
        <v>590</v>
      </c>
      <c r="F49" s="292">
        <v>2400</v>
      </c>
      <c r="G49" s="292">
        <v>2360</v>
      </c>
      <c r="H49" s="292">
        <v>2360</v>
      </c>
      <c r="I49" s="295" t="s">
        <v>976</v>
      </c>
      <c r="J49" s="319" t="s">
        <v>991</v>
      </c>
      <c r="K49" s="300">
        <f>H49-F49</f>
        <v>-40</v>
      </c>
      <c r="L49" s="320">
        <f t="shared" ref="L49" si="18">(H49*N49)*0.03%</f>
        <v>212.39999999999998</v>
      </c>
      <c r="M49" s="299">
        <f t="shared" ref="M49" si="19">(K49*N49)-L49</f>
        <v>-12212.4</v>
      </c>
      <c r="N49" s="300">
        <v>300</v>
      </c>
      <c r="O49" s="301" t="s">
        <v>591</v>
      </c>
      <c r="P49" s="302">
        <v>45337</v>
      </c>
      <c r="Q49" s="262"/>
      <c r="R49" s="138"/>
      <c r="S49" s="54" t="s">
        <v>772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9"/>
      <c r="AH49" s="140"/>
      <c r="AI49" s="138"/>
      <c r="AJ49" s="138"/>
      <c r="AK49" s="139"/>
      <c r="AL49" s="139"/>
      <c r="AM49" s="139"/>
    </row>
    <row r="50" spans="1:39" ht="12.75" customHeight="1">
      <c r="A50" s="393">
        <v>7</v>
      </c>
      <c r="B50" s="401">
        <v>45336</v>
      </c>
      <c r="C50" s="240"/>
      <c r="D50" s="240" t="s">
        <v>987</v>
      </c>
      <c r="E50" s="212" t="s">
        <v>590</v>
      </c>
      <c r="F50" s="212">
        <v>21915</v>
      </c>
      <c r="G50" s="393">
        <v>21690</v>
      </c>
      <c r="H50" s="207">
        <v>21935</v>
      </c>
      <c r="I50" s="207"/>
      <c r="J50" s="431" t="s">
        <v>990</v>
      </c>
      <c r="K50" s="223">
        <f>H50-F50</f>
        <v>20</v>
      </c>
      <c r="L50" s="316">
        <f t="shared" ref="L50" si="20">(H50*N50)*0.03%</f>
        <v>329.02499999999998</v>
      </c>
      <c r="M50" s="397">
        <v>2696</v>
      </c>
      <c r="N50" s="223">
        <v>50</v>
      </c>
      <c r="O50" s="433" t="s">
        <v>581</v>
      </c>
      <c r="P50" s="420">
        <v>45337</v>
      </c>
      <c r="Q50" s="262"/>
      <c r="R50" s="138"/>
      <c r="S50" s="54" t="s">
        <v>580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9"/>
      <c r="AH50" s="140"/>
      <c r="AI50" s="138"/>
      <c r="AJ50" s="138"/>
      <c r="AK50" s="139"/>
      <c r="AL50" s="139"/>
      <c r="AM50" s="139"/>
    </row>
    <row r="51" spans="1:39" ht="12.75" customHeight="1">
      <c r="A51" s="394"/>
      <c r="B51" s="402"/>
      <c r="C51" s="240"/>
      <c r="D51" s="240" t="s">
        <v>988</v>
      </c>
      <c r="E51" s="212" t="s">
        <v>866</v>
      </c>
      <c r="F51" s="212">
        <v>69</v>
      </c>
      <c r="G51" s="394"/>
      <c r="H51" s="212">
        <v>27.5</v>
      </c>
      <c r="I51" s="207"/>
      <c r="J51" s="432"/>
      <c r="K51" s="223">
        <f>F51-H51</f>
        <v>41.5</v>
      </c>
      <c r="L51" s="316">
        <v>50</v>
      </c>
      <c r="M51" s="415"/>
      <c r="N51" s="223">
        <v>50</v>
      </c>
      <c r="O51" s="434"/>
      <c r="P51" s="421"/>
      <c r="Q51" s="262"/>
      <c r="R51" s="138"/>
      <c r="S51" s="54" t="s">
        <v>580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9"/>
      <c r="AH51" s="140"/>
      <c r="AI51" s="138"/>
      <c r="AJ51" s="138"/>
      <c r="AK51" s="139"/>
      <c r="AL51" s="139"/>
      <c r="AM51" s="139"/>
    </row>
    <row r="52" spans="1:39" ht="12.75" customHeight="1">
      <c r="A52" s="212">
        <v>8</v>
      </c>
      <c r="B52" s="266">
        <v>45338</v>
      </c>
      <c r="C52" s="240"/>
      <c r="D52" s="240" t="s">
        <v>1000</v>
      </c>
      <c r="E52" s="212" t="s">
        <v>590</v>
      </c>
      <c r="F52" s="212">
        <v>2933.5</v>
      </c>
      <c r="G52" s="212">
        <v>2890</v>
      </c>
      <c r="H52" s="212">
        <v>2969</v>
      </c>
      <c r="I52" s="207" t="s">
        <v>1001</v>
      </c>
      <c r="J52" s="315" t="s">
        <v>893</v>
      </c>
      <c r="K52" s="223">
        <f t="shared" ref="K52:K60" si="21">H52-F52</f>
        <v>35.5</v>
      </c>
      <c r="L52" s="316">
        <f t="shared" ref="L52" si="22">(H52*N52)*0.03%</f>
        <v>222.67499999999998</v>
      </c>
      <c r="M52" s="224">
        <f t="shared" ref="M52" si="23">(K52*N52)-L52</f>
        <v>8652.3250000000007</v>
      </c>
      <c r="N52" s="223">
        <v>250</v>
      </c>
      <c r="O52" s="100" t="s">
        <v>581</v>
      </c>
      <c r="P52" s="225">
        <v>45341</v>
      </c>
      <c r="Q52" s="262"/>
      <c r="R52" s="138"/>
      <c r="S52" s="54" t="s">
        <v>959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9"/>
      <c r="AH52" s="140"/>
      <c r="AI52" s="138"/>
      <c r="AJ52" s="138"/>
      <c r="AK52" s="139"/>
      <c r="AL52" s="139"/>
      <c r="AM52" s="139"/>
    </row>
    <row r="53" spans="1:39" ht="12.75" customHeight="1">
      <c r="A53" s="212">
        <v>9</v>
      </c>
      <c r="B53" s="266">
        <v>45338</v>
      </c>
      <c r="C53" s="240"/>
      <c r="D53" s="240" t="s">
        <v>1002</v>
      </c>
      <c r="E53" s="212" t="s">
        <v>590</v>
      </c>
      <c r="F53" s="212">
        <v>1780</v>
      </c>
      <c r="G53" s="212">
        <v>1752</v>
      </c>
      <c r="H53" s="212">
        <v>1802</v>
      </c>
      <c r="I53" s="207" t="s">
        <v>1003</v>
      </c>
      <c r="J53" s="315" t="s">
        <v>1036</v>
      </c>
      <c r="K53" s="223">
        <f t="shared" si="21"/>
        <v>22</v>
      </c>
      <c r="L53" s="316">
        <f t="shared" ref="L53" si="24">(H53*N53)*0.03%</f>
        <v>216.23999999999998</v>
      </c>
      <c r="M53" s="224">
        <f t="shared" ref="M53" si="25">(K53*N53)-L53</f>
        <v>8583.76</v>
      </c>
      <c r="N53" s="223">
        <v>400</v>
      </c>
      <c r="O53" s="100" t="s">
        <v>581</v>
      </c>
      <c r="P53" s="225">
        <v>45341</v>
      </c>
      <c r="Q53" s="262"/>
      <c r="R53" s="138"/>
      <c r="S53" s="54" t="s">
        <v>959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9"/>
      <c r="AH53" s="140"/>
      <c r="AI53" s="138"/>
      <c r="AJ53" s="138"/>
      <c r="AK53" s="139"/>
      <c r="AL53" s="139"/>
      <c r="AM53" s="139"/>
    </row>
    <row r="54" spans="1:39" ht="12.75" customHeight="1">
      <c r="A54" s="212">
        <v>10</v>
      </c>
      <c r="B54" s="266">
        <v>45338</v>
      </c>
      <c r="C54" s="240"/>
      <c r="D54" s="240" t="s">
        <v>1004</v>
      </c>
      <c r="E54" s="212" t="s">
        <v>590</v>
      </c>
      <c r="F54" s="212">
        <v>1508</v>
      </c>
      <c r="G54" s="212">
        <v>1490</v>
      </c>
      <c r="H54" s="212">
        <v>1521</v>
      </c>
      <c r="I54" s="207" t="s">
        <v>1005</v>
      </c>
      <c r="J54" s="315" t="s">
        <v>1035</v>
      </c>
      <c r="K54" s="223">
        <f t="shared" si="21"/>
        <v>13</v>
      </c>
      <c r="L54" s="316">
        <f t="shared" ref="L54" si="26">(H54*N54)*0.03%</f>
        <v>342.22499999999997</v>
      </c>
      <c r="M54" s="224">
        <f t="shared" ref="M54" si="27">(K54*N54)-L54</f>
        <v>9407.7749999999996</v>
      </c>
      <c r="N54" s="223">
        <v>750</v>
      </c>
      <c r="O54" s="100" t="s">
        <v>581</v>
      </c>
      <c r="P54" s="225">
        <v>45341</v>
      </c>
      <c r="Q54" s="262"/>
      <c r="R54" s="138"/>
      <c r="S54" s="54" t="s">
        <v>580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9"/>
      <c r="AH54" s="140"/>
      <c r="AI54" s="138"/>
      <c r="AJ54" s="138"/>
      <c r="AK54" s="139"/>
      <c r="AL54" s="139"/>
      <c r="AM54" s="139"/>
    </row>
    <row r="55" spans="1:39" ht="12.75" customHeight="1">
      <c r="A55" s="212">
        <v>11</v>
      </c>
      <c r="B55" s="266">
        <v>45341</v>
      </c>
      <c r="C55" s="240"/>
      <c r="D55" s="240" t="s">
        <v>1038</v>
      </c>
      <c r="E55" s="212" t="s">
        <v>590</v>
      </c>
      <c r="F55" s="212">
        <v>535.5</v>
      </c>
      <c r="G55" s="212">
        <v>528</v>
      </c>
      <c r="H55" s="212">
        <v>541.5</v>
      </c>
      <c r="I55" s="207" t="s">
        <v>1039</v>
      </c>
      <c r="J55" s="315" t="s">
        <v>1040</v>
      </c>
      <c r="K55" s="223">
        <f t="shared" si="21"/>
        <v>6</v>
      </c>
      <c r="L55" s="316">
        <f t="shared" ref="L55" si="28">(H55*N55)*0.03%</f>
        <v>243.67499999999998</v>
      </c>
      <c r="M55" s="224">
        <f t="shared" ref="M55" si="29">(K55*N55)-L55</f>
        <v>8756.3250000000007</v>
      </c>
      <c r="N55" s="223">
        <v>1500</v>
      </c>
      <c r="O55" s="100" t="s">
        <v>581</v>
      </c>
      <c r="P55" s="225">
        <v>45341</v>
      </c>
      <c r="Q55" s="262"/>
      <c r="R55" s="138"/>
      <c r="S55" s="54" t="s">
        <v>580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9"/>
      <c r="AH55" s="140"/>
      <c r="AI55" s="138"/>
      <c r="AJ55" s="138"/>
      <c r="AK55" s="139"/>
      <c r="AL55" s="139"/>
      <c r="AM55" s="139"/>
    </row>
    <row r="56" spans="1:39" ht="12.75" customHeight="1">
      <c r="A56" s="323">
        <v>12</v>
      </c>
      <c r="B56" s="342">
        <v>45341</v>
      </c>
      <c r="C56" s="322"/>
      <c r="D56" s="322" t="s">
        <v>1043</v>
      </c>
      <c r="E56" s="323" t="s">
        <v>590</v>
      </c>
      <c r="F56" s="323">
        <v>3348</v>
      </c>
      <c r="G56" s="323">
        <v>3315</v>
      </c>
      <c r="H56" s="323">
        <v>3353.5</v>
      </c>
      <c r="I56" s="324" t="s">
        <v>1044</v>
      </c>
      <c r="J56" s="343" t="s">
        <v>1055</v>
      </c>
      <c r="K56" s="326">
        <f t="shared" si="21"/>
        <v>5.5</v>
      </c>
      <c r="L56" s="344">
        <f t="shared" ref="L56" si="30">(H56*N56)*0.03%</f>
        <v>301.815</v>
      </c>
      <c r="M56" s="345">
        <f t="shared" ref="M56" si="31">(K56*N56)-L56</f>
        <v>1348.1849999999999</v>
      </c>
      <c r="N56" s="326">
        <v>300</v>
      </c>
      <c r="O56" s="346" t="s">
        <v>598</v>
      </c>
      <c r="P56" s="347">
        <v>45342</v>
      </c>
      <c r="Q56" s="262"/>
      <c r="R56" s="138"/>
      <c r="S56" s="54" t="s">
        <v>580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9"/>
      <c r="AH56" s="140"/>
      <c r="AI56" s="138"/>
      <c r="AJ56" s="138"/>
      <c r="AK56" s="139"/>
      <c r="AL56" s="139"/>
      <c r="AM56" s="139"/>
    </row>
    <row r="57" spans="1:39" ht="12.75" customHeight="1">
      <c r="A57" s="323">
        <v>13</v>
      </c>
      <c r="B57" s="342">
        <v>45341</v>
      </c>
      <c r="C57" s="322"/>
      <c r="D57" s="322" t="s">
        <v>1045</v>
      </c>
      <c r="E57" s="323" t="s">
        <v>590</v>
      </c>
      <c r="F57" s="323">
        <v>3015.5</v>
      </c>
      <c r="G57" s="323">
        <v>2960</v>
      </c>
      <c r="H57" s="323">
        <v>3020</v>
      </c>
      <c r="I57" s="324" t="s">
        <v>1046</v>
      </c>
      <c r="J57" s="343" t="s">
        <v>1089</v>
      </c>
      <c r="K57" s="326">
        <f t="shared" si="21"/>
        <v>4.5</v>
      </c>
      <c r="L57" s="344">
        <f t="shared" ref="L57" si="32">(H57*N57)*0.03%</f>
        <v>181.2</v>
      </c>
      <c r="M57" s="345">
        <f t="shared" ref="M57" si="33">(K57*N57)-L57</f>
        <v>718.8</v>
      </c>
      <c r="N57" s="326">
        <v>200</v>
      </c>
      <c r="O57" s="346" t="s">
        <v>598</v>
      </c>
      <c r="P57" s="347">
        <v>45342</v>
      </c>
      <c r="Q57" s="262"/>
      <c r="R57" s="138"/>
      <c r="S57" s="54" t="s">
        <v>959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9"/>
      <c r="AH57" s="140"/>
      <c r="AI57" s="138"/>
      <c r="AJ57" s="138"/>
      <c r="AK57" s="139"/>
      <c r="AL57" s="139"/>
      <c r="AM57" s="139"/>
    </row>
    <row r="58" spans="1:39" ht="12.75" customHeight="1">
      <c r="A58" s="292">
        <v>14</v>
      </c>
      <c r="B58" s="293">
        <v>45341</v>
      </c>
      <c r="C58" s="294"/>
      <c r="D58" s="294" t="s">
        <v>929</v>
      </c>
      <c r="E58" s="292" t="s">
        <v>590</v>
      </c>
      <c r="F58" s="292">
        <v>1461.5</v>
      </c>
      <c r="G58" s="292">
        <v>1444</v>
      </c>
      <c r="H58" s="292">
        <v>1439</v>
      </c>
      <c r="I58" s="295" t="s">
        <v>1047</v>
      </c>
      <c r="J58" s="319" t="s">
        <v>1062</v>
      </c>
      <c r="K58" s="300">
        <f t="shared" si="21"/>
        <v>-22.5</v>
      </c>
      <c r="L58" s="320">
        <f t="shared" ref="L58:L59" si="34">(H58*N58)*0.03%</f>
        <v>280.60499999999996</v>
      </c>
      <c r="M58" s="299">
        <f t="shared" ref="M58:M59" si="35">(K58*N58)-L58</f>
        <v>-14905.605</v>
      </c>
      <c r="N58" s="300">
        <v>650</v>
      </c>
      <c r="O58" s="301" t="s">
        <v>591</v>
      </c>
      <c r="P58" s="302">
        <v>45342</v>
      </c>
      <c r="Q58" s="262"/>
      <c r="R58" s="138"/>
      <c r="S58" s="54" t="s">
        <v>772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9"/>
      <c r="AH58" s="140"/>
      <c r="AI58" s="138"/>
      <c r="AJ58" s="138"/>
      <c r="AK58" s="139"/>
      <c r="AL58" s="139"/>
      <c r="AM58" s="139"/>
    </row>
    <row r="59" spans="1:39" ht="12.75" customHeight="1">
      <c r="A59" s="212">
        <v>15</v>
      </c>
      <c r="B59" s="266">
        <v>45342</v>
      </c>
      <c r="C59" s="240"/>
      <c r="D59" s="240" t="s">
        <v>1058</v>
      </c>
      <c r="E59" s="212" t="s">
        <v>590</v>
      </c>
      <c r="F59" s="212">
        <v>47175</v>
      </c>
      <c r="G59" s="212">
        <v>46800</v>
      </c>
      <c r="H59" s="212">
        <v>47305</v>
      </c>
      <c r="I59" s="207">
        <v>48000</v>
      </c>
      <c r="J59" s="315" t="s">
        <v>1088</v>
      </c>
      <c r="K59" s="223">
        <f t="shared" si="21"/>
        <v>130</v>
      </c>
      <c r="L59" s="316">
        <f t="shared" si="34"/>
        <v>212.87249999999997</v>
      </c>
      <c r="M59" s="224">
        <f t="shared" si="35"/>
        <v>1737.1275000000001</v>
      </c>
      <c r="N59" s="223">
        <v>15</v>
      </c>
      <c r="O59" s="100" t="s">
        <v>581</v>
      </c>
      <c r="P59" s="225">
        <v>45343</v>
      </c>
      <c r="Q59" s="262"/>
      <c r="R59" s="138"/>
      <c r="S59" s="54" t="s">
        <v>580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9"/>
      <c r="AH59" s="140"/>
      <c r="AI59" s="138"/>
      <c r="AJ59" s="138"/>
      <c r="AK59" s="139"/>
      <c r="AL59" s="139"/>
      <c r="AM59" s="139"/>
    </row>
    <row r="60" spans="1:39" ht="12.75" customHeight="1">
      <c r="A60" s="212">
        <v>16</v>
      </c>
      <c r="B60" s="266">
        <v>45342</v>
      </c>
      <c r="C60" s="240"/>
      <c r="D60" s="240" t="s">
        <v>1063</v>
      </c>
      <c r="E60" s="212" t="s">
        <v>590</v>
      </c>
      <c r="F60" s="212">
        <v>4430</v>
      </c>
      <c r="G60" s="212">
        <v>4394</v>
      </c>
      <c r="H60" s="212">
        <v>4522.5</v>
      </c>
      <c r="I60" s="207" t="s">
        <v>1064</v>
      </c>
      <c r="J60" s="315" t="s">
        <v>1082</v>
      </c>
      <c r="K60" s="223">
        <f t="shared" si="21"/>
        <v>92.5</v>
      </c>
      <c r="L60" s="316">
        <f t="shared" ref="L60:L61" si="36">(H60*N60)*0.03%</f>
        <v>203.51249999999999</v>
      </c>
      <c r="M60" s="224">
        <f t="shared" ref="M60:M61" si="37">(K60*N60)-L60</f>
        <v>13671.487499999999</v>
      </c>
      <c r="N60" s="223">
        <v>150</v>
      </c>
      <c r="O60" s="100" t="s">
        <v>581</v>
      </c>
      <c r="P60" s="225">
        <v>45343</v>
      </c>
      <c r="Q60" s="262"/>
      <c r="R60" s="138"/>
      <c r="S60" s="54" t="s">
        <v>772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9"/>
      <c r="AH60" s="140"/>
      <c r="AI60" s="138"/>
      <c r="AJ60" s="138"/>
      <c r="AK60" s="139"/>
      <c r="AL60" s="139"/>
      <c r="AM60" s="139"/>
    </row>
    <row r="61" spans="1:39" ht="12.75" customHeight="1">
      <c r="A61" s="292">
        <v>17</v>
      </c>
      <c r="B61" s="293">
        <v>45343</v>
      </c>
      <c r="C61" s="294"/>
      <c r="D61" s="294" t="s">
        <v>1043</v>
      </c>
      <c r="E61" s="292" t="s">
        <v>590</v>
      </c>
      <c r="F61" s="292">
        <v>3329.5</v>
      </c>
      <c r="G61" s="292">
        <v>3292</v>
      </c>
      <c r="H61" s="292">
        <v>3290</v>
      </c>
      <c r="I61" s="295" t="s">
        <v>1087</v>
      </c>
      <c r="J61" s="319" t="s">
        <v>1116</v>
      </c>
      <c r="K61" s="300">
        <f t="shared" ref="K61" si="38">H61-F61</f>
        <v>-39.5</v>
      </c>
      <c r="L61" s="320">
        <f t="shared" si="36"/>
        <v>296.09999999999997</v>
      </c>
      <c r="M61" s="299">
        <f t="shared" si="37"/>
        <v>-12146.1</v>
      </c>
      <c r="N61" s="300">
        <v>300</v>
      </c>
      <c r="O61" s="301" t="s">
        <v>591</v>
      </c>
      <c r="P61" s="302">
        <v>45344</v>
      </c>
      <c r="Q61" s="262"/>
      <c r="R61" s="138"/>
      <c r="S61" s="54" t="s">
        <v>959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9"/>
      <c r="AH61" s="140"/>
      <c r="AI61" s="138"/>
      <c r="AJ61" s="138"/>
      <c r="AK61" s="139"/>
      <c r="AL61" s="139"/>
      <c r="AM61" s="139"/>
    </row>
    <row r="62" spans="1:39" ht="12.75" customHeight="1">
      <c r="A62" s="212">
        <v>18</v>
      </c>
      <c r="B62" s="266">
        <v>45344</v>
      </c>
      <c r="C62" s="240"/>
      <c r="D62" s="240" t="s">
        <v>938</v>
      </c>
      <c r="E62" s="212" t="s">
        <v>866</v>
      </c>
      <c r="F62" s="212">
        <v>22090</v>
      </c>
      <c r="G62" s="212">
        <v>22270</v>
      </c>
      <c r="H62" s="212">
        <v>21980</v>
      </c>
      <c r="I62" s="207" t="s">
        <v>1115</v>
      </c>
      <c r="J62" s="315" t="s">
        <v>940</v>
      </c>
      <c r="K62" s="223">
        <f>F62-H62</f>
        <v>110</v>
      </c>
      <c r="L62" s="316">
        <f t="shared" ref="L62" si="39">(H62*N62)*0.03%</f>
        <v>329.7</v>
      </c>
      <c r="M62" s="224">
        <f t="shared" ref="M62" si="40">(K62*N62)-L62</f>
        <v>5170.3</v>
      </c>
      <c r="N62" s="223">
        <v>50</v>
      </c>
      <c r="O62" s="100" t="s">
        <v>581</v>
      </c>
      <c r="P62" s="225">
        <v>45344</v>
      </c>
      <c r="Q62" s="262"/>
      <c r="R62" s="138"/>
      <c r="S62" s="54" t="s">
        <v>580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9"/>
      <c r="AH62" s="140"/>
      <c r="AI62" s="138"/>
      <c r="AJ62" s="138"/>
      <c r="AK62" s="139"/>
      <c r="AL62" s="139"/>
      <c r="AM62" s="139"/>
    </row>
    <row r="63" spans="1:39" ht="12.75" customHeight="1">
      <c r="A63" s="292">
        <v>19</v>
      </c>
      <c r="B63" s="293">
        <v>45344</v>
      </c>
      <c r="C63" s="294"/>
      <c r="D63" s="294" t="s">
        <v>938</v>
      </c>
      <c r="E63" s="292" t="s">
        <v>590</v>
      </c>
      <c r="F63" s="292">
        <v>22095</v>
      </c>
      <c r="G63" s="292">
        <v>22270</v>
      </c>
      <c r="H63" s="292">
        <v>22205</v>
      </c>
      <c r="I63" s="295" t="s">
        <v>1115</v>
      </c>
      <c r="J63" s="319" t="s">
        <v>1124</v>
      </c>
      <c r="K63" s="300">
        <f>F63-H63</f>
        <v>-110</v>
      </c>
      <c r="L63" s="320">
        <f t="shared" ref="L63" si="41">(H63*N63)*0.03%</f>
        <v>333.07499999999999</v>
      </c>
      <c r="M63" s="299">
        <f t="shared" ref="M63" si="42">(K63*N63)-L63</f>
        <v>-5833.0749999999998</v>
      </c>
      <c r="N63" s="300">
        <v>50</v>
      </c>
      <c r="O63" s="301" t="s">
        <v>591</v>
      </c>
      <c r="P63" s="302">
        <v>45344</v>
      </c>
      <c r="Q63" s="262"/>
      <c r="R63" s="138"/>
      <c r="S63" s="54" t="s">
        <v>580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9"/>
      <c r="AH63" s="140"/>
      <c r="AI63" s="138"/>
      <c r="AJ63" s="138"/>
      <c r="AK63" s="139"/>
      <c r="AL63" s="139"/>
      <c r="AM63" s="139"/>
    </row>
    <row r="64" spans="1:39" ht="12.75" customHeight="1">
      <c r="A64" s="209"/>
      <c r="B64" s="269"/>
      <c r="C64" s="263"/>
      <c r="D64" s="263"/>
      <c r="E64" s="209"/>
      <c r="F64" s="209"/>
      <c r="G64" s="209"/>
      <c r="H64" s="209"/>
      <c r="I64" s="211"/>
      <c r="J64" s="208"/>
      <c r="K64" s="96"/>
      <c r="L64" s="99"/>
      <c r="M64" s="265"/>
      <c r="N64" s="96"/>
      <c r="O64" s="98"/>
      <c r="P64" s="270"/>
      <c r="Q64" s="262"/>
      <c r="R64" s="138"/>
      <c r="S64" s="5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39"/>
      <c r="AH64" s="140"/>
      <c r="AI64" s="138"/>
      <c r="AJ64" s="138"/>
      <c r="AK64" s="139"/>
      <c r="AL64" s="139"/>
      <c r="AM64" s="139"/>
    </row>
    <row r="66" spans="1:39" ht="12.75" customHeight="1">
      <c r="A66" s="139"/>
      <c r="B66" s="142"/>
      <c r="C66" s="138"/>
      <c r="D66" s="138"/>
      <c r="E66" s="139"/>
      <c r="F66" s="139"/>
      <c r="G66" s="139"/>
      <c r="H66" s="143"/>
      <c r="I66" s="143"/>
      <c r="J66" s="143"/>
      <c r="K66" s="138"/>
      <c r="L66" s="139"/>
      <c r="M66" s="139"/>
      <c r="N66" s="139"/>
      <c r="O66" s="143"/>
      <c r="P66" s="143"/>
      <c r="Q66" s="143"/>
      <c r="R66" s="138"/>
      <c r="S66" s="5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39"/>
      <c r="AH66" s="140"/>
      <c r="AI66" s="138"/>
      <c r="AJ66" s="138"/>
      <c r="AK66" s="139"/>
      <c r="AL66" s="139"/>
      <c r="AM66" s="139"/>
    </row>
    <row r="67" spans="1:39">
      <c r="A67" s="144" t="s">
        <v>596</v>
      </c>
      <c r="B67" s="144"/>
      <c r="C67" s="144"/>
      <c r="D67" s="144"/>
      <c r="E67" s="145"/>
      <c r="F67" s="106"/>
      <c r="G67" s="106"/>
      <c r="H67" s="106"/>
      <c r="I67" s="106"/>
      <c r="J67" s="1"/>
      <c r="K67" s="6"/>
      <c r="L67" s="6"/>
      <c r="M67" s="6"/>
      <c r="N67" s="1"/>
      <c r="O67" s="1"/>
      <c r="P67" s="37"/>
      <c r="Q67" s="37"/>
      <c r="R67" s="37"/>
      <c r="S67" s="6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37"/>
      <c r="AH67" s="37"/>
      <c r="AI67" s="37"/>
      <c r="AJ67" s="37"/>
      <c r="AK67" s="37"/>
      <c r="AL67" s="37"/>
      <c r="AM67" s="37"/>
    </row>
    <row r="68" spans="1:39" ht="38.25">
      <c r="A68" s="93" t="s">
        <v>16</v>
      </c>
      <c r="B68" s="93" t="s">
        <v>553</v>
      </c>
      <c r="C68" s="93"/>
      <c r="D68" s="94" t="s">
        <v>565</v>
      </c>
      <c r="E68" s="93" t="s">
        <v>566</v>
      </c>
      <c r="F68" s="93" t="s">
        <v>567</v>
      </c>
      <c r="G68" s="93" t="s">
        <v>588</v>
      </c>
      <c r="H68" s="93" t="s">
        <v>569</v>
      </c>
      <c r="I68" s="93" t="s">
        <v>570</v>
      </c>
      <c r="J68" s="92" t="s">
        <v>571</v>
      </c>
      <c r="K68" s="92" t="s">
        <v>597</v>
      </c>
      <c r="L68" s="95" t="s">
        <v>573</v>
      </c>
      <c r="M68" s="137" t="s">
        <v>594</v>
      </c>
      <c r="N68" s="93" t="s">
        <v>595</v>
      </c>
      <c r="O68" s="93" t="s">
        <v>575</v>
      </c>
      <c r="P68" s="94" t="s">
        <v>576</v>
      </c>
      <c r="Q68" s="267"/>
      <c r="R68" s="37"/>
      <c r="S68" s="6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37"/>
      <c r="AH68" s="37"/>
      <c r="AI68" s="37"/>
      <c r="AJ68" s="37"/>
      <c r="AK68" s="37"/>
      <c r="AL68" s="37"/>
      <c r="AM68" s="37"/>
    </row>
    <row r="69" spans="1:39" ht="12.75" customHeight="1">
      <c r="A69" s="384">
        <v>1</v>
      </c>
      <c r="B69" s="382">
        <v>45322</v>
      </c>
      <c r="C69" s="294"/>
      <c r="D69" s="294" t="s">
        <v>889</v>
      </c>
      <c r="E69" s="292" t="s">
        <v>590</v>
      </c>
      <c r="F69" s="292">
        <v>220</v>
      </c>
      <c r="G69" s="292">
        <v>82.5</v>
      </c>
      <c r="H69" s="292">
        <v>82.5</v>
      </c>
      <c r="I69" s="295"/>
      <c r="J69" s="411" t="s">
        <v>900</v>
      </c>
      <c r="K69" s="297">
        <f>H69-F69</f>
        <v>-137.5</v>
      </c>
      <c r="L69" s="298">
        <v>50</v>
      </c>
      <c r="M69" s="299">
        <f t="shared" ref="M69" si="43">(K69*N69)-L69</f>
        <v>-6925</v>
      </c>
      <c r="N69" s="300">
        <v>50</v>
      </c>
      <c r="O69" s="407" t="s">
        <v>591</v>
      </c>
      <c r="P69" s="409">
        <v>45324</v>
      </c>
      <c r="Q69" s="262"/>
      <c r="R69" s="138"/>
      <c r="S69" s="54" t="s">
        <v>580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39"/>
      <c r="AH69" s="140"/>
      <c r="AI69" s="138"/>
      <c r="AJ69" s="138"/>
      <c r="AK69" s="139"/>
      <c r="AL69" s="139"/>
      <c r="AM69" s="139"/>
    </row>
    <row r="70" spans="1:39" ht="12.75" customHeight="1">
      <c r="A70" s="385"/>
      <c r="B70" s="386"/>
      <c r="C70" s="294"/>
      <c r="D70" s="294" t="s">
        <v>890</v>
      </c>
      <c r="E70" s="292" t="s">
        <v>866</v>
      </c>
      <c r="F70" s="292">
        <v>34</v>
      </c>
      <c r="G70" s="292"/>
      <c r="H70" s="292">
        <v>0</v>
      </c>
      <c r="I70" s="295"/>
      <c r="J70" s="412"/>
      <c r="K70" s="297">
        <f>F70-H70</f>
        <v>34</v>
      </c>
      <c r="L70" s="298">
        <v>25</v>
      </c>
      <c r="M70" s="299">
        <f t="shared" ref="M70" si="44">(K70*N70)-L70</f>
        <v>1675</v>
      </c>
      <c r="N70" s="300">
        <v>50</v>
      </c>
      <c r="O70" s="408"/>
      <c r="P70" s="410"/>
      <c r="Q70" s="262"/>
      <c r="R70" s="138"/>
      <c r="S70" s="5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39"/>
      <c r="AH70" s="140"/>
      <c r="AI70" s="138"/>
      <c r="AJ70" s="138"/>
      <c r="AK70" s="139"/>
      <c r="AL70" s="139"/>
      <c r="AM70" s="139"/>
    </row>
    <row r="71" spans="1:39" ht="12.75" customHeight="1">
      <c r="A71" s="212">
        <v>2</v>
      </c>
      <c r="B71" s="266">
        <v>45323</v>
      </c>
      <c r="C71" s="240"/>
      <c r="D71" s="240" t="s">
        <v>892</v>
      </c>
      <c r="E71" s="212" t="s">
        <v>866</v>
      </c>
      <c r="F71" s="212">
        <v>122.5</v>
      </c>
      <c r="G71" s="212">
        <v>210</v>
      </c>
      <c r="H71" s="212">
        <v>87</v>
      </c>
      <c r="I71" s="207">
        <v>0.1</v>
      </c>
      <c r="J71" s="289" t="s">
        <v>893</v>
      </c>
      <c r="K71" s="290">
        <f>F71-H71</f>
        <v>35.5</v>
      </c>
      <c r="L71" s="291">
        <v>50</v>
      </c>
      <c r="M71" s="224">
        <f t="shared" ref="M71" si="45">(K71*N71)-L71</f>
        <v>1725</v>
      </c>
      <c r="N71" s="223">
        <v>50</v>
      </c>
      <c r="O71" s="100" t="s">
        <v>581</v>
      </c>
      <c r="P71" s="225">
        <v>45323</v>
      </c>
      <c r="Q71" s="262"/>
      <c r="R71" s="138"/>
      <c r="S71" s="54" t="s">
        <v>580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39"/>
      <c r="AH71" s="140"/>
      <c r="AI71" s="138"/>
      <c r="AJ71" s="138"/>
      <c r="AK71" s="139"/>
      <c r="AL71" s="139"/>
      <c r="AM71" s="139"/>
    </row>
    <row r="72" spans="1:39" ht="12.75" customHeight="1">
      <c r="A72" s="292">
        <v>3</v>
      </c>
      <c r="B72" s="293">
        <v>45324</v>
      </c>
      <c r="C72" s="294"/>
      <c r="D72" s="294" t="s">
        <v>892</v>
      </c>
      <c r="E72" s="292" t="s">
        <v>866</v>
      </c>
      <c r="F72" s="292">
        <v>127</v>
      </c>
      <c r="G72" s="292">
        <v>220</v>
      </c>
      <c r="H72" s="292">
        <v>197.5</v>
      </c>
      <c r="I72" s="295">
        <v>5</v>
      </c>
      <c r="J72" s="296" t="s">
        <v>897</v>
      </c>
      <c r="K72" s="297">
        <f>F72-H72</f>
        <v>-70.5</v>
      </c>
      <c r="L72" s="298">
        <v>50</v>
      </c>
      <c r="M72" s="299">
        <f t="shared" ref="M72" si="46">(K72*N72)-L72</f>
        <v>-3575</v>
      </c>
      <c r="N72" s="300">
        <v>50</v>
      </c>
      <c r="O72" s="301" t="s">
        <v>591</v>
      </c>
      <c r="P72" s="302">
        <v>45324</v>
      </c>
      <c r="Q72" s="262"/>
      <c r="R72" s="138"/>
      <c r="S72" s="54" t="s">
        <v>580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39"/>
      <c r="AH72" s="140"/>
      <c r="AI72" s="138"/>
      <c r="AJ72" s="138"/>
      <c r="AK72" s="139"/>
      <c r="AL72" s="139"/>
      <c r="AM72" s="139"/>
    </row>
    <row r="73" spans="1:39" ht="12.75" customHeight="1">
      <c r="A73" s="393">
        <v>4</v>
      </c>
      <c r="B73" s="401">
        <v>45324</v>
      </c>
      <c r="C73" s="240"/>
      <c r="D73" s="240" t="s">
        <v>898</v>
      </c>
      <c r="E73" s="212" t="s">
        <v>590</v>
      </c>
      <c r="F73" s="212">
        <v>262.5</v>
      </c>
      <c r="G73" s="212"/>
      <c r="H73" s="212"/>
      <c r="I73" s="207">
        <v>422.5</v>
      </c>
      <c r="J73" s="395" t="s">
        <v>795</v>
      </c>
      <c r="K73" s="212">
        <f>I73-F73</f>
        <v>160</v>
      </c>
      <c r="L73" s="318">
        <v>50</v>
      </c>
      <c r="M73" s="397">
        <v>2900</v>
      </c>
      <c r="N73" s="212">
        <v>50</v>
      </c>
      <c r="O73" s="399" t="s">
        <v>581</v>
      </c>
      <c r="P73" s="435">
        <v>45331</v>
      </c>
      <c r="Q73" s="262"/>
      <c r="R73" s="138"/>
      <c r="S73" s="54" t="s">
        <v>580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39"/>
      <c r="AH73" s="140"/>
      <c r="AI73" s="138"/>
      <c r="AJ73" s="138"/>
      <c r="AK73" s="139"/>
      <c r="AL73" s="139"/>
      <c r="AM73" s="139"/>
    </row>
    <row r="74" spans="1:39" ht="12.75" customHeight="1">
      <c r="A74" s="394"/>
      <c r="B74" s="402"/>
      <c r="C74" s="240"/>
      <c r="D74" s="240" t="s">
        <v>899</v>
      </c>
      <c r="E74" s="212" t="s">
        <v>866</v>
      </c>
      <c r="F74" s="212">
        <v>167.5</v>
      </c>
      <c r="G74" s="212"/>
      <c r="H74" s="212"/>
      <c r="I74" s="207">
        <v>267.5</v>
      </c>
      <c r="J74" s="413"/>
      <c r="K74" s="212">
        <f>F74-I74</f>
        <v>-100</v>
      </c>
      <c r="L74" s="318">
        <v>50</v>
      </c>
      <c r="M74" s="398"/>
      <c r="N74" s="212">
        <v>50</v>
      </c>
      <c r="O74" s="400"/>
      <c r="P74" s="436"/>
      <c r="Q74" s="262"/>
      <c r="R74" s="138"/>
      <c r="S74" s="5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39"/>
      <c r="AH74" s="140"/>
      <c r="AI74" s="138"/>
      <c r="AJ74" s="138"/>
      <c r="AK74" s="139"/>
      <c r="AL74" s="139"/>
      <c r="AM74" s="139"/>
    </row>
    <row r="75" spans="1:39" ht="12.75" customHeight="1">
      <c r="A75" s="292">
        <v>5</v>
      </c>
      <c r="B75" s="293">
        <v>45324</v>
      </c>
      <c r="C75" s="294"/>
      <c r="D75" s="294" t="s">
        <v>901</v>
      </c>
      <c r="E75" s="292" t="s">
        <v>590</v>
      </c>
      <c r="F75" s="292">
        <v>12.5</v>
      </c>
      <c r="G75" s="292">
        <v>9</v>
      </c>
      <c r="H75" s="292">
        <v>11.25</v>
      </c>
      <c r="I75" s="295" t="s">
        <v>902</v>
      </c>
      <c r="J75" s="296" t="s">
        <v>903</v>
      </c>
      <c r="K75" s="297">
        <f>H75-F75</f>
        <v>-1.25</v>
      </c>
      <c r="L75" s="298">
        <v>50</v>
      </c>
      <c r="M75" s="299">
        <f t="shared" ref="M75:M76" si="47">(K75*N75)-L75</f>
        <v>-1925</v>
      </c>
      <c r="N75" s="300">
        <v>1500</v>
      </c>
      <c r="O75" s="301" t="s">
        <v>591</v>
      </c>
      <c r="P75" s="302">
        <v>45324</v>
      </c>
      <c r="Q75" s="262"/>
      <c r="R75" s="138"/>
      <c r="S75" s="54" t="s">
        <v>580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39"/>
      <c r="AH75" s="140"/>
      <c r="AI75" s="138"/>
      <c r="AJ75" s="138"/>
      <c r="AK75" s="139"/>
      <c r="AL75" s="139"/>
      <c r="AM75" s="139"/>
    </row>
    <row r="76" spans="1:39" ht="12.75" customHeight="1">
      <c r="A76" s="212">
        <v>6</v>
      </c>
      <c r="B76" s="266">
        <v>45327</v>
      </c>
      <c r="C76" s="240"/>
      <c r="D76" s="240" t="s">
        <v>892</v>
      </c>
      <c r="E76" s="212" t="s">
        <v>866</v>
      </c>
      <c r="F76" s="212">
        <v>145</v>
      </c>
      <c r="G76" s="212">
        <v>235</v>
      </c>
      <c r="H76" s="212">
        <v>95</v>
      </c>
      <c r="I76" s="207">
        <v>5</v>
      </c>
      <c r="J76" s="289" t="s">
        <v>907</v>
      </c>
      <c r="K76" s="290">
        <f>F76-H76</f>
        <v>50</v>
      </c>
      <c r="L76" s="291">
        <v>50</v>
      </c>
      <c r="M76" s="224">
        <f t="shared" si="47"/>
        <v>2450</v>
      </c>
      <c r="N76" s="223">
        <v>50</v>
      </c>
      <c r="O76" s="100" t="s">
        <v>581</v>
      </c>
      <c r="P76" s="266">
        <v>45327</v>
      </c>
      <c r="Q76" s="262"/>
      <c r="R76" s="138"/>
      <c r="S76" s="54" t="s">
        <v>580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39"/>
      <c r="AH76" s="140"/>
      <c r="AI76" s="138"/>
      <c r="AJ76" s="138"/>
      <c r="AK76" s="139"/>
      <c r="AL76" s="139"/>
      <c r="AM76" s="139"/>
    </row>
    <row r="77" spans="1:39" ht="12.75" customHeight="1">
      <c r="A77" s="212">
        <v>7</v>
      </c>
      <c r="B77" s="266">
        <v>45327</v>
      </c>
      <c r="C77" s="240"/>
      <c r="D77" s="240" t="s">
        <v>910</v>
      </c>
      <c r="E77" s="212" t="s">
        <v>590</v>
      </c>
      <c r="F77" s="212">
        <v>72.5</v>
      </c>
      <c r="G77" s="212">
        <v>18</v>
      </c>
      <c r="H77" s="212">
        <v>96</v>
      </c>
      <c r="I77" s="207" t="s">
        <v>911</v>
      </c>
      <c r="J77" s="289" t="s">
        <v>912</v>
      </c>
      <c r="K77" s="290">
        <f>H77-F77</f>
        <v>23.5</v>
      </c>
      <c r="L77" s="291">
        <v>50</v>
      </c>
      <c r="M77" s="224">
        <f t="shared" ref="M77" si="48">(K77*N77)-L77</f>
        <v>1125</v>
      </c>
      <c r="N77" s="223">
        <v>50</v>
      </c>
      <c r="O77" s="100" t="s">
        <v>581</v>
      </c>
      <c r="P77" s="266">
        <v>45327</v>
      </c>
      <c r="Q77" s="262"/>
      <c r="R77" s="138"/>
      <c r="S77" s="54" t="s">
        <v>580</v>
      </c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39"/>
      <c r="AH77" s="140"/>
      <c r="AI77" s="138"/>
      <c r="AJ77" s="138"/>
      <c r="AK77" s="139"/>
      <c r="AL77" s="139"/>
      <c r="AM77" s="139"/>
    </row>
    <row r="78" spans="1:39" ht="12.75" customHeight="1">
      <c r="A78" s="212">
        <v>8</v>
      </c>
      <c r="B78" s="266">
        <v>45327</v>
      </c>
      <c r="C78" s="240"/>
      <c r="D78" s="240" t="s">
        <v>913</v>
      </c>
      <c r="E78" s="212" t="s">
        <v>590</v>
      </c>
      <c r="F78" s="212">
        <v>290</v>
      </c>
      <c r="G78" s="212">
        <v>190</v>
      </c>
      <c r="H78" s="212">
        <v>325</v>
      </c>
      <c r="I78" s="207" t="s">
        <v>914</v>
      </c>
      <c r="J78" s="289" t="s">
        <v>919</v>
      </c>
      <c r="K78" s="290">
        <f>H78-F78</f>
        <v>35</v>
      </c>
      <c r="L78" s="291">
        <v>50</v>
      </c>
      <c r="M78" s="224">
        <f t="shared" ref="M78" si="49">(K78*N78)-L78</f>
        <v>475</v>
      </c>
      <c r="N78" s="223">
        <v>15</v>
      </c>
      <c r="O78" s="100" t="s">
        <v>581</v>
      </c>
      <c r="P78" s="266">
        <v>45327</v>
      </c>
      <c r="Q78" s="262"/>
      <c r="R78" s="138"/>
      <c r="S78" s="54" t="s">
        <v>580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39"/>
      <c r="AH78" s="140"/>
      <c r="AI78" s="138"/>
      <c r="AJ78" s="138"/>
      <c r="AK78" s="139"/>
      <c r="AL78" s="139"/>
      <c r="AM78" s="139"/>
    </row>
    <row r="79" spans="1:39" ht="12.75" customHeight="1">
      <c r="A79" s="393">
        <v>9</v>
      </c>
      <c r="B79" s="401">
        <v>45327</v>
      </c>
      <c r="C79" s="240"/>
      <c r="D79" s="240" t="s">
        <v>915</v>
      </c>
      <c r="E79" s="212" t="s">
        <v>866</v>
      </c>
      <c r="F79" s="212">
        <v>54</v>
      </c>
      <c r="G79" s="212"/>
      <c r="H79" s="212">
        <v>47.5</v>
      </c>
      <c r="I79" s="207"/>
      <c r="J79" s="403" t="s">
        <v>920</v>
      </c>
      <c r="K79" s="290">
        <f>F79-H79</f>
        <v>6.5</v>
      </c>
      <c r="L79" s="291">
        <v>50</v>
      </c>
      <c r="M79" s="397">
        <v>1080</v>
      </c>
      <c r="N79" s="223">
        <v>40</v>
      </c>
      <c r="O79" s="399" t="s">
        <v>581</v>
      </c>
      <c r="P79" s="401">
        <v>45328</v>
      </c>
      <c r="Q79" s="262"/>
      <c r="R79" s="138"/>
      <c r="S79" s="54" t="s">
        <v>580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39"/>
      <c r="AH79" s="140"/>
      <c r="AI79" s="138"/>
      <c r="AJ79" s="138"/>
      <c r="AK79" s="139"/>
      <c r="AL79" s="139"/>
      <c r="AM79" s="139"/>
    </row>
    <row r="80" spans="1:39" ht="12.75" customHeight="1">
      <c r="A80" s="394"/>
      <c r="B80" s="402"/>
      <c r="C80" s="240"/>
      <c r="D80" s="240" t="s">
        <v>916</v>
      </c>
      <c r="E80" s="212" t="s">
        <v>866</v>
      </c>
      <c r="F80" s="212">
        <v>44</v>
      </c>
      <c r="G80" s="212"/>
      <c r="H80" s="212">
        <v>21</v>
      </c>
      <c r="I80" s="207"/>
      <c r="J80" s="404"/>
      <c r="K80" s="290">
        <f>F80-H80</f>
        <v>23</v>
      </c>
      <c r="L80" s="291">
        <v>50</v>
      </c>
      <c r="M80" s="398"/>
      <c r="N80" s="223">
        <v>40</v>
      </c>
      <c r="O80" s="400"/>
      <c r="P80" s="402"/>
      <c r="Q80" s="262"/>
      <c r="R80" s="138"/>
      <c r="S80" s="5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39"/>
      <c r="AH80" s="140"/>
      <c r="AI80" s="138"/>
      <c r="AJ80" s="138"/>
      <c r="AK80" s="139"/>
      <c r="AL80" s="139"/>
      <c r="AM80" s="139"/>
    </row>
    <row r="81" spans="1:39" ht="12.75" customHeight="1">
      <c r="A81" s="212">
        <v>10</v>
      </c>
      <c r="B81" s="266">
        <v>45328</v>
      </c>
      <c r="C81" s="240"/>
      <c r="D81" s="240" t="s">
        <v>892</v>
      </c>
      <c r="E81" s="212" t="s">
        <v>866</v>
      </c>
      <c r="F81" s="212">
        <v>101</v>
      </c>
      <c r="G81" s="212">
        <v>158</v>
      </c>
      <c r="H81" s="212">
        <v>94</v>
      </c>
      <c r="I81" s="207">
        <v>5</v>
      </c>
      <c r="J81" s="289" t="s">
        <v>936</v>
      </c>
      <c r="K81" s="290">
        <f>F81-H81</f>
        <v>7</v>
      </c>
      <c r="L81" s="291">
        <v>50</v>
      </c>
      <c r="M81" s="224">
        <f t="shared" ref="M81" si="50">(K81*N81)-L81</f>
        <v>300</v>
      </c>
      <c r="N81" s="223">
        <v>50</v>
      </c>
      <c r="O81" s="100" t="s">
        <v>581</v>
      </c>
      <c r="P81" s="266">
        <v>45328</v>
      </c>
      <c r="Q81" s="262"/>
      <c r="R81" s="138"/>
      <c r="S81" s="54" t="s">
        <v>580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39"/>
      <c r="AH81" s="140"/>
      <c r="AI81" s="138"/>
      <c r="AJ81" s="138"/>
      <c r="AK81" s="139"/>
      <c r="AL81" s="139"/>
      <c r="AM81" s="139"/>
    </row>
    <row r="82" spans="1:39" ht="12.75" customHeight="1">
      <c r="A82" s="212">
        <v>11</v>
      </c>
      <c r="B82" s="266">
        <v>45328</v>
      </c>
      <c r="C82" s="240"/>
      <c r="D82" s="240" t="s">
        <v>926</v>
      </c>
      <c r="E82" s="212" t="s">
        <v>590</v>
      </c>
      <c r="F82" s="212">
        <v>65</v>
      </c>
      <c r="G82" s="212">
        <v>25</v>
      </c>
      <c r="H82" s="212">
        <v>85</v>
      </c>
      <c r="I82" s="207" t="s">
        <v>927</v>
      </c>
      <c r="J82" s="289" t="s">
        <v>928</v>
      </c>
      <c r="K82" s="290">
        <f>H82-F82</f>
        <v>20</v>
      </c>
      <c r="L82" s="291">
        <v>50</v>
      </c>
      <c r="M82" s="224">
        <f t="shared" ref="M82" si="51">(K82*N82)-L82</f>
        <v>950</v>
      </c>
      <c r="N82" s="223">
        <v>50</v>
      </c>
      <c r="O82" s="100" t="s">
        <v>581</v>
      </c>
      <c r="P82" s="266">
        <v>45328</v>
      </c>
      <c r="Q82" s="262"/>
      <c r="R82" s="138"/>
      <c r="S82" s="54" t="s">
        <v>580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39"/>
      <c r="AH82" s="140"/>
      <c r="AI82" s="138"/>
      <c r="AJ82" s="138"/>
      <c r="AK82" s="139"/>
      <c r="AL82" s="139"/>
      <c r="AM82" s="139"/>
    </row>
    <row r="83" spans="1:39" ht="12.75" customHeight="1">
      <c r="A83" s="212">
        <v>12</v>
      </c>
      <c r="B83" s="266">
        <v>45330</v>
      </c>
      <c r="C83" s="240"/>
      <c r="D83" s="240" t="s">
        <v>910</v>
      </c>
      <c r="E83" s="212" t="s">
        <v>590</v>
      </c>
      <c r="F83" s="212">
        <v>41.5</v>
      </c>
      <c r="G83" s="212">
        <v>9</v>
      </c>
      <c r="H83" s="212">
        <v>67.5</v>
      </c>
      <c r="I83" s="207" t="s">
        <v>943</v>
      </c>
      <c r="J83" s="289" t="s">
        <v>944</v>
      </c>
      <c r="K83" s="290">
        <f>H83-F83</f>
        <v>26</v>
      </c>
      <c r="L83" s="291">
        <v>50</v>
      </c>
      <c r="M83" s="224">
        <f t="shared" ref="M83" si="52">(K83*N83)-L83</f>
        <v>1250</v>
      </c>
      <c r="N83" s="223">
        <v>50</v>
      </c>
      <c r="O83" s="100" t="s">
        <v>581</v>
      </c>
      <c r="P83" s="266">
        <v>45330</v>
      </c>
      <c r="Q83" s="262"/>
      <c r="R83" s="138"/>
      <c r="S83" s="54" t="s">
        <v>772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39"/>
      <c r="AH83" s="140"/>
      <c r="AI83" s="138"/>
      <c r="AJ83" s="138"/>
      <c r="AK83" s="139"/>
      <c r="AL83" s="139"/>
      <c r="AM83" s="139"/>
    </row>
    <row r="84" spans="1:39" ht="12.75" customHeight="1">
      <c r="A84" s="393">
        <v>13</v>
      </c>
      <c r="B84" s="401">
        <v>45330</v>
      </c>
      <c r="C84" s="240"/>
      <c r="D84" s="240" t="s">
        <v>945</v>
      </c>
      <c r="E84" s="212" t="s">
        <v>866</v>
      </c>
      <c r="F84" s="212">
        <v>146</v>
      </c>
      <c r="G84" s="212"/>
      <c r="H84" s="212">
        <v>102.5</v>
      </c>
      <c r="I84" s="207"/>
      <c r="J84" s="395" t="s">
        <v>599</v>
      </c>
      <c r="K84" s="212">
        <f>F84-H84</f>
        <v>43.5</v>
      </c>
      <c r="L84" s="318">
        <v>50</v>
      </c>
      <c r="M84" s="397">
        <v>740</v>
      </c>
      <c r="N84" s="223">
        <v>40</v>
      </c>
      <c r="O84" s="399" t="s">
        <v>581</v>
      </c>
      <c r="P84" s="401">
        <v>45331</v>
      </c>
      <c r="Q84" s="262"/>
      <c r="R84" s="138"/>
      <c r="S84" s="54" t="s">
        <v>959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39"/>
      <c r="AH84" s="140"/>
      <c r="AI84" s="138"/>
      <c r="AJ84" s="138"/>
      <c r="AK84" s="139"/>
      <c r="AL84" s="139"/>
      <c r="AM84" s="139"/>
    </row>
    <row r="85" spans="1:39" ht="12.75" customHeight="1">
      <c r="A85" s="394"/>
      <c r="B85" s="402"/>
      <c r="C85" s="240"/>
      <c r="D85" s="240" t="s">
        <v>946</v>
      </c>
      <c r="E85" s="212" t="s">
        <v>866</v>
      </c>
      <c r="F85" s="212">
        <v>110</v>
      </c>
      <c r="G85" s="212"/>
      <c r="H85" s="212">
        <v>132.5</v>
      </c>
      <c r="I85" s="207"/>
      <c r="J85" s="396"/>
      <c r="K85" s="212">
        <f>F85-H85</f>
        <v>-22.5</v>
      </c>
      <c r="L85" s="318">
        <v>50</v>
      </c>
      <c r="M85" s="398"/>
      <c r="N85" s="223">
        <v>40</v>
      </c>
      <c r="O85" s="400"/>
      <c r="P85" s="402"/>
      <c r="Q85" s="262"/>
      <c r="R85" s="138"/>
      <c r="S85" s="5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39"/>
      <c r="AH85" s="140"/>
      <c r="AI85" s="138"/>
      <c r="AJ85" s="138"/>
      <c r="AK85" s="139"/>
      <c r="AL85" s="139"/>
      <c r="AM85" s="139"/>
    </row>
    <row r="86" spans="1:39" ht="12.75" customHeight="1">
      <c r="A86" s="393">
        <v>14</v>
      </c>
      <c r="B86" s="401">
        <v>45331</v>
      </c>
      <c r="C86" s="240"/>
      <c r="D86" s="240" t="s">
        <v>951</v>
      </c>
      <c r="E86" s="212" t="s">
        <v>590</v>
      </c>
      <c r="F86" s="212">
        <v>31.5</v>
      </c>
      <c r="G86" s="212"/>
      <c r="H86" s="212">
        <v>28</v>
      </c>
      <c r="I86" s="207"/>
      <c r="J86" s="403" t="s">
        <v>1054</v>
      </c>
      <c r="K86" s="290">
        <f>H86-F86</f>
        <v>-3.5</v>
      </c>
      <c r="L86" s="291">
        <v>50</v>
      </c>
      <c r="M86" s="414">
        <v>1000</v>
      </c>
      <c r="N86" s="223">
        <v>550</v>
      </c>
      <c r="O86" s="429" t="s">
        <v>581</v>
      </c>
      <c r="P86" s="401">
        <v>45342</v>
      </c>
      <c r="Q86" s="262"/>
      <c r="R86" s="138"/>
      <c r="S86" s="54" t="s">
        <v>580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39"/>
      <c r="AH86" s="140"/>
      <c r="AI86" s="138"/>
      <c r="AJ86" s="138"/>
      <c r="AK86" s="139"/>
      <c r="AL86" s="139"/>
      <c r="AM86" s="139"/>
    </row>
    <row r="87" spans="1:39" ht="12.75" customHeight="1">
      <c r="A87" s="394"/>
      <c r="B87" s="402"/>
      <c r="C87" s="240"/>
      <c r="D87" s="240" t="s">
        <v>952</v>
      </c>
      <c r="E87" s="212" t="s">
        <v>866</v>
      </c>
      <c r="F87" s="212">
        <v>16</v>
      </c>
      <c r="G87" s="212"/>
      <c r="H87" s="212">
        <v>10.5</v>
      </c>
      <c r="I87" s="207"/>
      <c r="J87" s="404"/>
      <c r="K87" s="290">
        <f>F87-H87</f>
        <v>5.5</v>
      </c>
      <c r="L87" s="291">
        <v>50</v>
      </c>
      <c r="M87" s="398"/>
      <c r="N87" s="223">
        <v>550</v>
      </c>
      <c r="O87" s="400"/>
      <c r="P87" s="402"/>
      <c r="Q87" s="262"/>
      <c r="R87" s="138"/>
      <c r="S87" s="5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39"/>
      <c r="AH87" s="140"/>
      <c r="AI87" s="138"/>
      <c r="AJ87" s="138"/>
      <c r="AK87" s="139"/>
      <c r="AL87" s="139"/>
      <c r="AM87" s="139"/>
    </row>
    <row r="88" spans="1:39" ht="12.75" customHeight="1">
      <c r="A88" s="393">
        <v>15</v>
      </c>
      <c r="B88" s="401">
        <v>45331</v>
      </c>
      <c r="C88" s="240"/>
      <c r="D88" s="240" t="s">
        <v>953</v>
      </c>
      <c r="E88" s="212" t="s">
        <v>590</v>
      </c>
      <c r="F88" s="212">
        <v>86</v>
      </c>
      <c r="G88" s="212"/>
      <c r="H88" s="212">
        <v>108.5</v>
      </c>
      <c r="I88" s="207"/>
      <c r="J88" s="403" t="s">
        <v>962</v>
      </c>
      <c r="K88" s="290">
        <f>H88-F88</f>
        <v>22.5</v>
      </c>
      <c r="L88" s="291">
        <v>50</v>
      </c>
      <c r="M88" s="414">
        <v>1175</v>
      </c>
      <c r="N88" s="223">
        <v>50</v>
      </c>
      <c r="O88" s="429" t="s">
        <v>581</v>
      </c>
      <c r="P88" s="401">
        <v>45334</v>
      </c>
      <c r="Q88" s="262"/>
      <c r="R88" s="138"/>
      <c r="S88" s="54" t="s">
        <v>580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39"/>
      <c r="AH88" s="140"/>
      <c r="AI88" s="138"/>
      <c r="AJ88" s="138"/>
      <c r="AK88" s="139"/>
      <c r="AL88" s="139"/>
      <c r="AM88" s="139"/>
    </row>
    <row r="89" spans="1:39" ht="12.75" customHeight="1">
      <c r="A89" s="394"/>
      <c r="B89" s="402"/>
      <c r="C89" s="240"/>
      <c r="D89" s="240" t="s">
        <v>954</v>
      </c>
      <c r="E89" s="212" t="s">
        <v>866</v>
      </c>
      <c r="F89" s="212">
        <v>34</v>
      </c>
      <c r="G89" s="212"/>
      <c r="H89" s="212">
        <v>31</v>
      </c>
      <c r="I89" s="207"/>
      <c r="J89" s="404"/>
      <c r="K89" s="290">
        <f t="shared" ref="K89:K97" si="53">F89-H89</f>
        <v>3</v>
      </c>
      <c r="L89" s="291">
        <v>50</v>
      </c>
      <c r="M89" s="415"/>
      <c r="N89" s="223">
        <v>50</v>
      </c>
      <c r="O89" s="430"/>
      <c r="P89" s="402"/>
      <c r="Q89" s="262"/>
      <c r="R89" s="138"/>
      <c r="S89" s="5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39"/>
      <c r="AH89" s="140"/>
      <c r="AI89" s="138"/>
      <c r="AJ89" s="138"/>
      <c r="AK89" s="139"/>
      <c r="AL89" s="139"/>
      <c r="AM89" s="139"/>
    </row>
    <row r="90" spans="1:39" ht="12.75" customHeight="1">
      <c r="A90" s="384">
        <v>16</v>
      </c>
      <c r="B90" s="382">
        <v>45331</v>
      </c>
      <c r="C90" s="294"/>
      <c r="D90" s="294" t="s">
        <v>955</v>
      </c>
      <c r="E90" s="292" t="s">
        <v>866</v>
      </c>
      <c r="F90" s="292">
        <v>80</v>
      </c>
      <c r="G90" s="292"/>
      <c r="H90" s="292">
        <v>119</v>
      </c>
      <c r="I90" s="295"/>
      <c r="J90" s="411" t="s">
        <v>957</v>
      </c>
      <c r="K90" s="292">
        <f t="shared" si="53"/>
        <v>-39</v>
      </c>
      <c r="L90" s="317">
        <v>50</v>
      </c>
      <c r="M90" s="389">
        <v>-220</v>
      </c>
      <c r="N90" s="300">
        <v>40</v>
      </c>
      <c r="O90" s="391" t="s">
        <v>591</v>
      </c>
      <c r="P90" s="382">
        <v>45331</v>
      </c>
      <c r="Q90" s="262"/>
      <c r="R90" s="138"/>
      <c r="S90" s="54" t="s">
        <v>959</v>
      </c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39"/>
      <c r="AH90" s="140"/>
      <c r="AI90" s="138"/>
      <c r="AJ90" s="138"/>
      <c r="AK90" s="139"/>
      <c r="AL90" s="139"/>
      <c r="AM90" s="139"/>
    </row>
    <row r="91" spans="1:39" ht="12.75" customHeight="1">
      <c r="A91" s="385"/>
      <c r="B91" s="386"/>
      <c r="C91" s="294"/>
      <c r="D91" s="294" t="s">
        <v>956</v>
      </c>
      <c r="E91" s="292" t="s">
        <v>866</v>
      </c>
      <c r="F91" s="292">
        <v>66</v>
      </c>
      <c r="G91" s="292"/>
      <c r="H91" s="292">
        <v>30</v>
      </c>
      <c r="I91" s="295"/>
      <c r="J91" s="412"/>
      <c r="K91" s="292">
        <f t="shared" si="53"/>
        <v>36</v>
      </c>
      <c r="L91" s="317">
        <v>50</v>
      </c>
      <c r="M91" s="424"/>
      <c r="N91" s="300">
        <v>40</v>
      </c>
      <c r="O91" s="422"/>
      <c r="P91" s="386"/>
      <c r="Q91" s="262"/>
      <c r="R91" s="138"/>
      <c r="S91" s="54" t="s">
        <v>959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39"/>
      <c r="AH91" s="140"/>
      <c r="AI91" s="138"/>
      <c r="AJ91" s="138"/>
      <c r="AK91" s="139"/>
      <c r="AL91" s="139"/>
      <c r="AM91" s="139"/>
    </row>
    <row r="92" spans="1:39" ht="12.75" customHeight="1">
      <c r="A92" s="393">
        <v>17</v>
      </c>
      <c r="B92" s="401">
        <v>45334</v>
      </c>
      <c r="C92" s="240"/>
      <c r="D92" s="240" t="s">
        <v>967</v>
      </c>
      <c r="E92" s="212" t="s">
        <v>866</v>
      </c>
      <c r="F92" s="212">
        <v>44</v>
      </c>
      <c r="G92" s="212"/>
      <c r="H92" s="212">
        <v>21</v>
      </c>
      <c r="I92" s="207"/>
      <c r="J92" s="403" t="s">
        <v>969</v>
      </c>
      <c r="K92" s="290">
        <f t="shared" si="53"/>
        <v>23</v>
      </c>
      <c r="L92" s="291">
        <v>50</v>
      </c>
      <c r="M92" s="414">
        <v>1820</v>
      </c>
      <c r="N92" s="223">
        <v>40</v>
      </c>
      <c r="O92" s="429" t="s">
        <v>581</v>
      </c>
      <c r="P92" s="401">
        <v>13.02</v>
      </c>
      <c r="Q92" s="262"/>
      <c r="R92" s="138"/>
      <c r="S92" s="54" t="s">
        <v>959</v>
      </c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39"/>
      <c r="AH92" s="140"/>
      <c r="AI92" s="138"/>
      <c r="AJ92" s="138"/>
      <c r="AK92" s="139"/>
      <c r="AL92" s="139"/>
      <c r="AM92" s="139"/>
    </row>
    <row r="93" spans="1:39" ht="12.75" customHeight="1">
      <c r="A93" s="394"/>
      <c r="B93" s="402"/>
      <c r="C93" s="240"/>
      <c r="D93" s="240" t="s">
        <v>968</v>
      </c>
      <c r="E93" s="212" t="s">
        <v>866</v>
      </c>
      <c r="F93" s="212">
        <v>46</v>
      </c>
      <c r="G93" s="212"/>
      <c r="H93" s="212">
        <v>21</v>
      </c>
      <c r="I93" s="207"/>
      <c r="J93" s="404"/>
      <c r="K93" s="290">
        <f t="shared" si="53"/>
        <v>25</v>
      </c>
      <c r="L93" s="291">
        <v>50</v>
      </c>
      <c r="M93" s="398"/>
      <c r="N93" s="223">
        <v>40</v>
      </c>
      <c r="O93" s="400"/>
      <c r="P93" s="402"/>
      <c r="Q93" s="262"/>
      <c r="R93" s="138"/>
      <c r="S93" s="54" t="s">
        <v>959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39"/>
      <c r="AH93" s="140"/>
      <c r="AI93" s="138"/>
      <c r="AJ93" s="138"/>
      <c r="AK93" s="139"/>
      <c r="AL93" s="139"/>
      <c r="AM93" s="139"/>
    </row>
    <row r="94" spans="1:39" ht="12.75" customHeight="1">
      <c r="A94" s="416">
        <v>18</v>
      </c>
      <c r="B94" s="418">
        <v>45335</v>
      </c>
      <c r="C94" s="322"/>
      <c r="D94" s="322" t="s">
        <v>977</v>
      </c>
      <c r="E94" s="323" t="s">
        <v>866</v>
      </c>
      <c r="F94" s="323">
        <v>61</v>
      </c>
      <c r="G94" s="323"/>
      <c r="H94" s="323">
        <v>36</v>
      </c>
      <c r="I94" s="324"/>
      <c r="J94" s="405" t="s">
        <v>982</v>
      </c>
      <c r="K94" s="349">
        <f t="shared" si="53"/>
        <v>25</v>
      </c>
      <c r="L94" s="325">
        <v>50</v>
      </c>
      <c r="M94" s="425">
        <v>-180</v>
      </c>
      <c r="N94" s="326">
        <v>40</v>
      </c>
      <c r="O94" s="427" t="s">
        <v>598</v>
      </c>
      <c r="P94" s="418">
        <v>45336</v>
      </c>
      <c r="Q94" s="262"/>
      <c r="R94" s="138"/>
      <c r="S94" s="54" t="s">
        <v>959</v>
      </c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39"/>
      <c r="AH94" s="140"/>
      <c r="AI94" s="138"/>
      <c r="AJ94" s="138"/>
      <c r="AK94" s="139"/>
      <c r="AL94" s="139"/>
      <c r="AM94" s="139"/>
    </row>
    <row r="95" spans="1:39" ht="12.75" customHeight="1">
      <c r="A95" s="417"/>
      <c r="B95" s="419"/>
      <c r="C95" s="322"/>
      <c r="D95" s="322" t="s">
        <v>978</v>
      </c>
      <c r="E95" s="323" t="s">
        <v>866</v>
      </c>
      <c r="F95" s="323">
        <v>62</v>
      </c>
      <c r="G95" s="323"/>
      <c r="H95" s="323">
        <v>89</v>
      </c>
      <c r="I95" s="324"/>
      <c r="J95" s="406"/>
      <c r="K95" s="349">
        <f t="shared" si="53"/>
        <v>-27</v>
      </c>
      <c r="L95" s="325">
        <v>50</v>
      </c>
      <c r="M95" s="426"/>
      <c r="N95" s="326">
        <v>40</v>
      </c>
      <c r="O95" s="428"/>
      <c r="P95" s="419"/>
      <c r="Q95" s="262"/>
      <c r="R95" s="138"/>
      <c r="S95" s="54" t="s">
        <v>959</v>
      </c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39"/>
      <c r="AH95" s="140"/>
      <c r="AI95" s="138"/>
      <c r="AJ95" s="138"/>
      <c r="AK95" s="139"/>
      <c r="AL95" s="139"/>
      <c r="AM95" s="139"/>
    </row>
    <row r="96" spans="1:39" ht="12.75" customHeight="1">
      <c r="A96" s="384">
        <v>19</v>
      </c>
      <c r="B96" s="382">
        <v>45336</v>
      </c>
      <c r="C96" s="294"/>
      <c r="D96" s="294" t="s">
        <v>983</v>
      </c>
      <c r="E96" s="292" t="s">
        <v>866</v>
      </c>
      <c r="F96" s="292">
        <v>76</v>
      </c>
      <c r="G96" s="292"/>
      <c r="H96" s="292">
        <v>164</v>
      </c>
      <c r="I96" s="295"/>
      <c r="J96" s="411" t="s">
        <v>1010</v>
      </c>
      <c r="K96" s="297">
        <f t="shared" si="53"/>
        <v>-88</v>
      </c>
      <c r="L96" s="298">
        <v>50</v>
      </c>
      <c r="M96" s="423">
        <v>-2500</v>
      </c>
      <c r="N96" s="300">
        <v>50</v>
      </c>
      <c r="O96" s="391" t="s">
        <v>591</v>
      </c>
      <c r="P96" s="382">
        <v>45338</v>
      </c>
      <c r="Q96" s="262"/>
      <c r="R96" s="138"/>
      <c r="S96" s="54" t="s">
        <v>580</v>
      </c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39"/>
      <c r="AH96" s="140"/>
      <c r="AI96" s="138"/>
      <c r="AJ96" s="138"/>
      <c r="AK96" s="139"/>
      <c r="AL96" s="139"/>
      <c r="AM96" s="139"/>
    </row>
    <row r="97" spans="1:39" ht="12.75" customHeight="1">
      <c r="A97" s="385"/>
      <c r="B97" s="386"/>
      <c r="C97" s="294"/>
      <c r="D97" s="294" t="s">
        <v>984</v>
      </c>
      <c r="E97" s="292" t="s">
        <v>866</v>
      </c>
      <c r="F97" s="292">
        <v>57</v>
      </c>
      <c r="G97" s="292"/>
      <c r="H97" s="292">
        <v>17</v>
      </c>
      <c r="I97" s="295"/>
      <c r="J97" s="412"/>
      <c r="K97" s="297">
        <f t="shared" si="53"/>
        <v>40</v>
      </c>
      <c r="L97" s="298">
        <v>50</v>
      </c>
      <c r="M97" s="424"/>
      <c r="N97" s="300">
        <v>50</v>
      </c>
      <c r="O97" s="422"/>
      <c r="P97" s="386"/>
      <c r="Q97" s="262"/>
      <c r="R97" s="138"/>
      <c r="S97" s="54" t="s">
        <v>580</v>
      </c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39"/>
      <c r="AH97" s="140"/>
      <c r="AI97" s="138"/>
      <c r="AJ97" s="138"/>
      <c r="AK97" s="139"/>
      <c r="AL97" s="139"/>
      <c r="AM97" s="139"/>
    </row>
    <row r="98" spans="1:39" ht="12.75" customHeight="1">
      <c r="A98" s="393">
        <v>20</v>
      </c>
      <c r="B98" s="401">
        <v>45336</v>
      </c>
      <c r="C98" s="240"/>
      <c r="D98" s="240" t="s">
        <v>985</v>
      </c>
      <c r="E98" s="212" t="s">
        <v>590</v>
      </c>
      <c r="F98" s="212">
        <v>92</v>
      </c>
      <c r="G98" s="212"/>
      <c r="H98" s="212">
        <v>177.5</v>
      </c>
      <c r="I98" s="207"/>
      <c r="J98" s="403" t="s">
        <v>893</v>
      </c>
      <c r="K98" s="290">
        <f>H98-F98</f>
        <v>85.5</v>
      </c>
      <c r="L98" s="291">
        <v>50</v>
      </c>
      <c r="M98" s="414">
        <v>432.5</v>
      </c>
      <c r="N98" s="223">
        <v>15</v>
      </c>
      <c r="O98" s="429" t="s">
        <v>581</v>
      </c>
      <c r="P98" s="401">
        <v>45336</v>
      </c>
      <c r="Q98" s="262"/>
      <c r="R98" s="138"/>
      <c r="S98" s="54" t="s">
        <v>959</v>
      </c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39"/>
      <c r="AH98" s="140"/>
      <c r="AI98" s="138"/>
      <c r="AJ98" s="138"/>
      <c r="AK98" s="139"/>
      <c r="AL98" s="139"/>
      <c r="AM98" s="139"/>
    </row>
    <row r="99" spans="1:39" ht="12.75" customHeight="1">
      <c r="A99" s="394"/>
      <c r="B99" s="402"/>
      <c r="C99" s="240"/>
      <c r="D99" s="240" t="s">
        <v>986</v>
      </c>
      <c r="E99" s="212" t="s">
        <v>866</v>
      </c>
      <c r="F99" s="212">
        <v>60</v>
      </c>
      <c r="G99" s="212"/>
      <c r="H99" s="212">
        <v>110</v>
      </c>
      <c r="I99" s="207"/>
      <c r="J99" s="404"/>
      <c r="K99" s="290">
        <f>F99-H99</f>
        <v>-50</v>
      </c>
      <c r="L99" s="291">
        <v>50</v>
      </c>
      <c r="M99" s="398"/>
      <c r="N99" s="223">
        <v>15</v>
      </c>
      <c r="O99" s="400"/>
      <c r="P99" s="402"/>
      <c r="Q99" s="262"/>
      <c r="R99" s="138"/>
      <c r="S99" s="54" t="s">
        <v>959</v>
      </c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39"/>
      <c r="AH99" s="140"/>
      <c r="AI99" s="138"/>
      <c r="AJ99" s="138"/>
      <c r="AK99" s="139"/>
      <c r="AL99" s="139"/>
      <c r="AM99" s="139"/>
    </row>
    <row r="100" spans="1:39" ht="12.75" customHeight="1">
      <c r="A100" s="212">
        <v>21</v>
      </c>
      <c r="B100" s="266">
        <v>45338</v>
      </c>
      <c r="C100" s="240"/>
      <c r="D100" s="240" t="s">
        <v>997</v>
      </c>
      <c r="E100" s="212" t="s">
        <v>590</v>
      </c>
      <c r="F100" s="212">
        <v>109</v>
      </c>
      <c r="G100" s="329">
        <v>70</v>
      </c>
      <c r="H100" s="329">
        <v>138</v>
      </c>
      <c r="I100" s="331" t="s">
        <v>998</v>
      </c>
      <c r="J100" s="339" t="s">
        <v>999</v>
      </c>
      <c r="K100" s="340">
        <f>H100-F100</f>
        <v>29</v>
      </c>
      <c r="L100" s="341">
        <v>50</v>
      </c>
      <c r="M100" s="327">
        <f t="shared" ref="M100" si="54">(K100*N100)-L100</f>
        <v>1110</v>
      </c>
      <c r="N100" s="340">
        <v>40</v>
      </c>
      <c r="O100" s="328" t="s">
        <v>581</v>
      </c>
      <c r="P100" s="330">
        <v>45338</v>
      </c>
      <c r="Q100" s="262"/>
      <c r="R100" s="138"/>
      <c r="S100" s="54" t="s">
        <v>959</v>
      </c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39"/>
      <c r="AH100" s="140"/>
      <c r="AI100" s="138"/>
      <c r="AJ100" s="138"/>
      <c r="AK100" s="139"/>
      <c r="AL100" s="139"/>
      <c r="AM100" s="139"/>
    </row>
    <row r="101" spans="1:39" ht="12.75" customHeight="1">
      <c r="A101" s="393">
        <v>22</v>
      </c>
      <c r="B101" s="401">
        <v>45338</v>
      </c>
      <c r="C101" s="240"/>
      <c r="D101" s="240" t="s">
        <v>1006</v>
      </c>
      <c r="E101" s="212" t="s">
        <v>866</v>
      </c>
      <c r="F101" s="212">
        <v>48</v>
      </c>
      <c r="G101" s="212"/>
      <c r="H101" s="212">
        <v>41</v>
      </c>
      <c r="I101" s="207"/>
      <c r="J101" s="403" t="s">
        <v>928</v>
      </c>
      <c r="K101" s="290">
        <f t="shared" ref="K101:K107" si="55">F101-H101</f>
        <v>7</v>
      </c>
      <c r="L101" s="291">
        <v>50</v>
      </c>
      <c r="M101" s="397">
        <v>700</v>
      </c>
      <c r="N101" s="223">
        <v>40</v>
      </c>
      <c r="O101" s="399" t="s">
        <v>581</v>
      </c>
      <c r="P101" s="401">
        <v>45341</v>
      </c>
      <c r="Q101" s="262"/>
      <c r="R101" s="138"/>
      <c r="S101" s="54" t="s">
        <v>959</v>
      </c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39"/>
      <c r="AH101" s="140"/>
      <c r="AI101" s="138"/>
      <c r="AJ101" s="138"/>
      <c r="AK101" s="139"/>
      <c r="AL101" s="139"/>
      <c r="AM101" s="139"/>
    </row>
    <row r="102" spans="1:39" ht="12.75" customHeight="1">
      <c r="A102" s="394"/>
      <c r="B102" s="402"/>
      <c r="C102" s="240"/>
      <c r="D102" s="240" t="s">
        <v>1007</v>
      </c>
      <c r="E102" s="212" t="s">
        <v>866</v>
      </c>
      <c r="F102" s="212">
        <v>49</v>
      </c>
      <c r="G102" s="212"/>
      <c r="H102" s="212">
        <v>36</v>
      </c>
      <c r="I102" s="207"/>
      <c r="J102" s="404"/>
      <c r="K102" s="290">
        <f t="shared" si="55"/>
        <v>13</v>
      </c>
      <c r="L102" s="291">
        <v>50</v>
      </c>
      <c r="M102" s="398"/>
      <c r="N102" s="223">
        <v>40</v>
      </c>
      <c r="O102" s="400"/>
      <c r="P102" s="402"/>
      <c r="Q102" s="262"/>
      <c r="R102" s="138"/>
      <c r="S102" s="54" t="s">
        <v>959</v>
      </c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39"/>
      <c r="AH102" s="140"/>
      <c r="AI102" s="138"/>
      <c r="AJ102" s="138"/>
      <c r="AK102" s="139"/>
      <c r="AL102" s="139"/>
      <c r="AM102" s="139"/>
    </row>
    <row r="103" spans="1:39" ht="12.75" customHeight="1">
      <c r="A103" s="393">
        <v>23</v>
      </c>
      <c r="B103" s="401">
        <v>45341</v>
      </c>
      <c r="C103" s="240"/>
      <c r="D103" s="240" t="s">
        <v>1041</v>
      </c>
      <c r="E103" s="212" t="s">
        <v>866</v>
      </c>
      <c r="F103" s="212">
        <v>43</v>
      </c>
      <c r="G103" s="212"/>
      <c r="H103" s="212">
        <v>10.5</v>
      </c>
      <c r="I103" s="207"/>
      <c r="J103" s="395" t="s">
        <v>1111</v>
      </c>
      <c r="K103" s="290">
        <f t="shared" si="55"/>
        <v>32.5</v>
      </c>
      <c r="L103" s="291">
        <v>50</v>
      </c>
      <c r="M103" s="397">
        <f>(24*125)-100</f>
        <v>2900</v>
      </c>
      <c r="N103" s="212">
        <v>125</v>
      </c>
      <c r="O103" s="399" t="s">
        <v>581</v>
      </c>
      <c r="P103" s="401">
        <v>45344</v>
      </c>
      <c r="Q103" s="262"/>
      <c r="R103" s="138"/>
      <c r="S103" s="54" t="s">
        <v>580</v>
      </c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39"/>
      <c r="AH103" s="140"/>
      <c r="AI103" s="138"/>
      <c r="AJ103" s="138"/>
      <c r="AK103" s="139"/>
      <c r="AL103" s="139"/>
      <c r="AM103" s="139"/>
    </row>
    <row r="104" spans="1:39" ht="12.75" customHeight="1">
      <c r="A104" s="394"/>
      <c r="B104" s="402"/>
      <c r="C104" s="240"/>
      <c r="D104" s="240" t="s">
        <v>1042</v>
      </c>
      <c r="E104" s="212" t="s">
        <v>866</v>
      </c>
      <c r="F104" s="212">
        <v>44</v>
      </c>
      <c r="G104" s="212"/>
      <c r="H104" s="212">
        <v>52.5</v>
      </c>
      <c r="I104" s="207"/>
      <c r="J104" s="396"/>
      <c r="K104" s="290">
        <f t="shared" si="55"/>
        <v>-8.5</v>
      </c>
      <c r="L104" s="291">
        <v>50</v>
      </c>
      <c r="M104" s="398"/>
      <c r="N104" s="212">
        <v>125</v>
      </c>
      <c r="O104" s="400"/>
      <c r="P104" s="402"/>
      <c r="Q104" s="262"/>
      <c r="R104" s="138"/>
      <c r="S104" s="54" t="s">
        <v>580</v>
      </c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39"/>
      <c r="AH104" s="140"/>
      <c r="AI104" s="138"/>
      <c r="AJ104" s="138"/>
      <c r="AK104" s="139"/>
      <c r="AL104" s="139"/>
      <c r="AM104" s="139"/>
    </row>
    <row r="105" spans="1:39" ht="12.75" customHeight="1">
      <c r="A105" s="212">
        <v>24</v>
      </c>
      <c r="B105" s="266">
        <v>45341</v>
      </c>
      <c r="C105" s="240"/>
      <c r="D105" s="240" t="s">
        <v>892</v>
      </c>
      <c r="E105" s="212" t="s">
        <v>866</v>
      </c>
      <c r="F105" s="212">
        <v>98</v>
      </c>
      <c r="G105" s="212">
        <v>130</v>
      </c>
      <c r="H105" s="212">
        <v>77</v>
      </c>
      <c r="I105" s="207">
        <v>50</v>
      </c>
      <c r="J105" s="339" t="s">
        <v>599</v>
      </c>
      <c r="K105" s="340">
        <f t="shared" si="55"/>
        <v>21</v>
      </c>
      <c r="L105" s="341">
        <v>50</v>
      </c>
      <c r="M105" s="327">
        <f t="shared" ref="M105" si="56">(K105*N105)-L105</f>
        <v>1000</v>
      </c>
      <c r="N105" s="340">
        <v>50</v>
      </c>
      <c r="O105" s="328" t="s">
        <v>581</v>
      </c>
      <c r="P105" s="330">
        <v>45341</v>
      </c>
      <c r="Q105" s="262"/>
      <c r="R105" s="138"/>
      <c r="S105" s="54" t="s">
        <v>580</v>
      </c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39"/>
      <c r="AH105" s="140"/>
      <c r="AI105" s="138"/>
      <c r="AJ105" s="138"/>
      <c r="AK105" s="139"/>
      <c r="AL105" s="139"/>
      <c r="AM105" s="139"/>
    </row>
    <row r="106" spans="1:39" ht="12.75" customHeight="1">
      <c r="A106" s="393">
        <v>25</v>
      </c>
      <c r="B106" s="401">
        <v>45341</v>
      </c>
      <c r="C106" s="240"/>
      <c r="D106" s="240" t="s">
        <v>1048</v>
      </c>
      <c r="E106" s="212" t="s">
        <v>866</v>
      </c>
      <c r="F106" s="212">
        <v>28.5</v>
      </c>
      <c r="G106" s="212"/>
      <c r="H106" s="212">
        <v>24</v>
      </c>
      <c r="I106" s="207"/>
      <c r="J106" s="403" t="s">
        <v>1077</v>
      </c>
      <c r="K106" s="290">
        <f t="shared" si="55"/>
        <v>4.5</v>
      </c>
      <c r="L106" s="291">
        <v>50</v>
      </c>
      <c r="M106" s="397">
        <f>(31*40)-100</f>
        <v>1140</v>
      </c>
      <c r="N106" s="223">
        <v>40</v>
      </c>
      <c r="O106" s="399" t="s">
        <v>581</v>
      </c>
      <c r="P106" s="401">
        <v>45342</v>
      </c>
      <c r="Q106" s="262"/>
      <c r="R106" s="138"/>
      <c r="S106" s="54" t="s">
        <v>959</v>
      </c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39"/>
      <c r="AH106" s="140"/>
      <c r="AI106" s="138"/>
      <c r="AJ106" s="138"/>
      <c r="AK106" s="139"/>
      <c r="AL106" s="139"/>
      <c r="AM106" s="139"/>
    </row>
    <row r="107" spans="1:39" ht="12.75" customHeight="1">
      <c r="A107" s="394"/>
      <c r="B107" s="402"/>
      <c r="C107" s="240"/>
      <c r="D107" s="240" t="s">
        <v>1049</v>
      </c>
      <c r="E107" s="212" t="s">
        <v>866</v>
      </c>
      <c r="F107" s="212">
        <v>37</v>
      </c>
      <c r="G107" s="212"/>
      <c r="H107" s="212">
        <v>10.5</v>
      </c>
      <c r="I107" s="207"/>
      <c r="J107" s="404"/>
      <c r="K107" s="290">
        <f t="shared" si="55"/>
        <v>26.5</v>
      </c>
      <c r="L107" s="291">
        <v>50</v>
      </c>
      <c r="M107" s="398"/>
      <c r="N107" s="223">
        <v>40</v>
      </c>
      <c r="O107" s="400"/>
      <c r="P107" s="402"/>
      <c r="Q107" s="262"/>
      <c r="R107" s="138"/>
      <c r="S107" s="54" t="s">
        <v>959</v>
      </c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39"/>
      <c r="AH107" s="140"/>
      <c r="AI107" s="138"/>
      <c r="AJ107" s="138"/>
      <c r="AK107" s="139"/>
      <c r="AL107" s="139"/>
      <c r="AM107" s="139"/>
    </row>
    <row r="108" spans="1:39" ht="12.75" customHeight="1">
      <c r="A108" s="393">
        <v>26</v>
      </c>
      <c r="B108" s="401">
        <v>45342</v>
      </c>
      <c r="C108" s="240"/>
      <c r="D108" s="240" t="s">
        <v>1056</v>
      </c>
      <c r="E108" s="212" t="s">
        <v>590</v>
      </c>
      <c r="F108" s="212">
        <v>155</v>
      </c>
      <c r="G108" s="212"/>
      <c r="H108" s="212">
        <v>181</v>
      </c>
      <c r="I108" s="207"/>
      <c r="J108" s="395" t="s">
        <v>928</v>
      </c>
      <c r="K108" s="212">
        <f>H108-F108</f>
        <v>26</v>
      </c>
      <c r="L108" s="348">
        <v>50</v>
      </c>
      <c r="M108" s="397">
        <f>(20*50)-100</f>
        <v>900</v>
      </c>
      <c r="N108" s="212">
        <v>50</v>
      </c>
      <c r="O108" s="399" t="s">
        <v>581</v>
      </c>
      <c r="P108" s="401">
        <v>45344</v>
      </c>
      <c r="Q108" s="262"/>
      <c r="R108" s="138"/>
      <c r="S108" s="54" t="s">
        <v>580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39"/>
      <c r="AH108" s="140"/>
      <c r="AI108" s="138"/>
      <c r="AJ108" s="138"/>
      <c r="AK108" s="139"/>
      <c r="AL108" s="139"/>
      <c r="AM108" s="139"/>
    </row>
    <row r="109" spans="1:39" ht="12.75" customHeight="1">
      <c r="A109" s="394"/>
      <c r="B109" s="402"/>
      <c r="C109" s="240"/>
      <c r="D109" s="240" t="s">
        <v>1059</v>
      </c>
      <c r="E109" s="212" t="s">
        <v>866</v>
      </c>
      <c r="F109" s="212">
        <v>95</v>
      </c>
      <c r="G109" s="212"/>
      <c r="H109" s="212">
        <v>101</v>
      </c>
      <c r="I109" s="207"/>
      <c r="J109" s="396"/>
      <c r="K109" s="212">
        <f>F109-H109</f>
        <v>-6</v>
      </c>
      <c r="L109" s="348">
        <v>50</v>
      </c>
      <c r="M109" s="398"/>
      <c r="N109" s="212">
        <v>50</v>
      </c>
      <c r="O109" s="400"/>
      <c r="P109" s="402"/>
      <c r="Q109" s="262"/>
      <c r="R109" s="138"/>
      <c r="S109" s="54" t="s">
        <v>580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39"/>
      <c r="AH109" s="140"/>
      <c r="AI109" s="138"/>
      <c r="AJ109" s="138"/>
      <c r="AK109" s="139"/>
      <c r="AL109" s="139"/>
      <c r="AM109" s="139"/>
    </row>
    <row r="110" spans="1:39" ht="12.75" customHeight="1">
      <c r="A110" s="292">
        <v>27</v>
      </c>
      <c r="B110" s="293">
        <v>45342</v>
      </c>
      <c r="C110" s="294"/>
      <c r="D110" s="294" t="s">
        <v>1057</v>
      </c>
      <c r="E110" s="292" t="s">
        <v>590</v>
      </c>
      <c r="F110" s="292">
        <v>14</v>
      </c>
      <c r="G110" s="292">
        <v>0</v>
      </c>
      <c r="H110" s="292">
        <v>0</v>
      </c>
      <c r="I110" s="295" t="s">
        <v>1060</v>
      </c>
      <c r="J110" s="296" t="s">
        <v>1061</v>
      </c>
      <c r="K110" s="297">
        <f>H110-F110</f>
        <v>-14</v>
      </c>
      <c r="L110" s="298">
        <v>25</v>
      </c>
      <c r="M110" s="299">
        <f t="shared" ref="M110:M111" si="57">(K110*N110)-L110</f>
        <v>-585</v>
      </c>
      <c r="N110" s="300">
        <v>40</v>
      </c>
      <c r="O110" s="301" t="s">
        <v>591</v>
      </c>
      <c r="P110" s="302">
        <v>45342</v>
      </c>
      <c r="Q110" s="262"/>
      <c r="R110" s="138"/>
      <c r="S110" s="54" t="s">
        <v>959</v>
      </c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39"/>
      <c r="AH110" s="140"/>
      <c r="AI110" s="138"/>
      <c r="AJ110" s="138"/>
      <c r="AK110" s="139"/>
      <c r="AL110" s="139"/>
      <c r="AM110" s="139"/>
    </row>
    <row r="111" spans="1:39" ht="12.75" customHeight="1">
      <c r="A111" s="212">
        <v>28</v>
      </c>
      <c r="B111" s="266">
        <v>45343</v>
      </c>
      <c r="C111" s="240"/>
      <c r="D111" s="240" t="s">
        <v>1083</v>
      </c>
      <c r="E111" s="212" t="s">
        <v>590</v>
      </c>
      <c r="F111" s="212">
        <v>95</v>
      </c>
      <c r="G111" s="212">
        <v>15</v>
      </c>
      <c r="H111" s="212">
        <v>157.5</v>
      </c>
      <c r="I111" s="207" t="s">
        <v>1084</v>
      </c>
      <c r="J111" s="339" t="s">
        <v>1085</v>
      </c>
      <c r="K111" s="340">
        <f>H111-F111</f>
        <v>62.5</v>
      </c>
      <c r="L111" s="341">
        <v>50</v>
      </c>
      <c r="M111" s="327">
        <f t="shared" si="57"/>
        <v>887.5</v>
      </c>
      <c r="N111" s="340">
        <v>15</v>
      </c>
      <c r="O111" s="328" t="s">
        <v>581</v>
      </c>
      <c r="P111" s="330">
        <v>45343</v>
      </c>
      <c r="Q111" s="262"/>
      <c r="R111" s="138"/>
      <c r="S111" s="54" t="s">
        <v>580</v>
      </c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39"/>
      <c r="AH111" s="140"/>
      <c r="AI111" s="138"/>
      <c r="AJ111" s="138"/>
      <c r="AK111" s="139"/>
      <c r="AL111" s="139"/>
      <c r="AM111" s="139"/>
    </row>
    <row r="112" spans="1:39" ht="12.75" customHeight="1">
      <c r="A112" s="292">
        <v>29</v>
      </c>
      <c r="B112" s="293">
        <v>45343</v>
      </c>
      <c r="C112" s="294"/>
      <c r="D112" s="294" t="s">
        <v>1090</v>
      </c>
      <c r="E112" s="292" t="s">
        <v>590</v>
      </c>
      <c r="F112" s="292">
        <v>32</v>
      </c>
      <c r="G112" s="292">
        <v>0</v>
      </c>
      <c r="H112" s="292">
        <v>1</v>
      </c>
      <c r="I112" s="295" t="s">
        <v>1091</v>
      </c>
      <c r="J112" s="296" t="s">
        <v>1092</v>
      </c>
      <c r="K112" s="297">
        <f>H112-F112</f>
        <v>-31</v>
      </c>
      <c r="L112" s="298">
        <v>50</v>
      </c>
      <c r="M112" s="299">
        <f t="shared" ref="M112" si="58">(K112*N112)-L112</f>
        <v>-515</v>
      </c>
      <c r="N112" s="300">
        <v>15</v>
      </c>
      <c r="O112" s="301" t="s">
        <v>591</v>
      </c>
      <c r="P112" s="302">
        <v>45343</v>
      </c>
      <c r="Q112" s="262"/>
      <c r="R112" s="138"/>
      <c r="S112" s="54" t="s">
        <v>580</v>
      </c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39"/>
      <c r="AH112" s="140"/>
      <c r="AI112" s="138"/>
      <c r="AJ112" s="138"/>
      <c r="AK112" s="139"/>
      <c r="AL112" s="139"/>
      <c r="AM112" s="139"/>
    </row>
    <row r="113" spans="1:39" s="361" customFormat="1" ht="12.75" customHeight="1">
      <c r="A113" s="393">
        <v>30</v>
      </c>
      <c r="B113" s="401">
        <v>45344</v>
      </c>
      <c r="C113" s="240"/>
      <c r="D113" s="240" t="s">
        <v>1112</v>
      </c>
      <c r="E113" s="212" t="s">
        <v>866</v>
      </c>
      <c r="F113" s="212">
        <v>39</v>
      </c>
      <c r="G113" s="212"/>
      <c r="H113" s="212">
        <v>20</v>
      </c>
      <c r="I113" s="207"/>
      <c r="J113" s="395" t="s">
        <v>1114</v>
      </c>
      <c r="K113" s="290">
        <f>F113-H113</f>
        <v>19</v>
      </c>
      <c r="L113" s="291">
        <v>50</v>
      </c>
      <c r="M113" s="397">
        <f>(11*125)-100</f>
        <v>1275</v>
      </c>
      <c r="N113" s="212">
        <v>125</v>
      </c>
      <c r="O113" s="399" t="s">
        <v>581</v>
      </c>
      <c r="P113" s="401">
        <v>45344</v>
      </c>
      <c r="Q113" s="355"/>
      <c r="R113" s="356"/>
      <c r="S113" s="357" t="s">
        <v>580</v>
      </c>
      <c r="T113" s="358"/>
      <c r="U113" s="358"/>
      <c r="V113" s="358"/>
      <c r="W113" s="358"/>
      <c r="X113" s="358"/>
      <c r="Y113" s="358"/>
      <c r="Z113" s="358"/>
      <c r="AA113" s="358"/>
      <c r="AB113" s="358"/>
      <c r="AC113" s="358"/>
      <c r="AD113" s="358"/>
      <c r="AE113" s="358"/>
      <c r="AF113" s="358"/>
      <c r="AG113" s="359"/>
      <c r="AH113" s="360"/>
      <c r="AI113" s="356"/>
      <c r="AJ113" s="356"/>
      <c r="AK113" s="359"/>
      <c r="AL113" s="359"/>
      <c r="AM113" s="359"/>
    </row>
    <row r="114" spans="1:39" s="361" customFormat="1" ht="12.75" customHeight="1">
      <c r="A114" s="394"/>
      <c r="B114" s="402"/>
      <c r="C114" s="240"/>
      <c r="D114" s="240" t="s">
        <v>1113</v>
      </c>
      <c r="E114" s="212" t="s">
        <v>866</v>
      </c>
      <c r="F114" s="212">
        <v>26</v>
      </c>
      <c r="G114" s="212"/>
      <c r="H114" s="212">
        <v>34</v>
      </c>
      <c r="I114" s="207"/>
      <c r="J114" s="396"/>
      <c r="K114" s="290">
        <f>F114-H114</f>
        <v>-8</v>
      </c>
      <c r="L114" s="291">
        <v>50</v>
      </c>
      <c r="M114" s="398"/>
      <c r="N114" s="212">
        <v>125</v>
      </c>
      <c r="O114" s="400"/>
      <c r="P114" s="402"/>
      <c r="Q114" s="355"/>
      <c r="R114" s="356"/>
      <c r="S114" s="357" t="s">
        <v>580</v>
      </c>
      <c r="T114" s="358"/>
      <c r="U114" s="358"/>
      <c r="V114" s="358"/>
      <c r="W114" s="358"/>
      <c r="X114" s="358"/>
      <c r="Y114" s="358"/>
      <c r="Z114" s="358"/>
      <c r="AA114" s="358"/>
      <c r="AB114" s="358"/>
      <c r="AC114" s="358"/>
      <c r="AD114" s="358"/>
      <c r="AE114" s="358"/>
      <c r="AF114" s="358"/>
      <c r="AG114" s="359"/>
      <c r="AH114" s="360"/>
      <c r="AI114" s="356"/>
      <c r="AJ114" s="356"/>
      <c r="AK114" s="359"/>
      <c r="AL114" s="359"/>
      <c r="AM114" s="359"/>
    </row>
    <row r="115" spans="1:39" s="361" customFormat="1" ht="12.75" customHeight="1">
      <c r="A115" s="384">
        <v>30</v>
      </c>
      <c r="B115" s="382">
        <v>45344</v>
      </c>
      <c r="C115" s="294"/>
      <c r="D115" s="294" t="s">
        <v>1056</v>
      </c>
      <c r="E115" s="292" t="s">
        <v>590</v>
      </c>
      <c r="F115" s="292">
        <v>169</v>
      </c>
      <c r="G115" s="292"/>
      <c r="H115" s="292">
        <v>110</v>
      </c>
      <c r="I115" s="295"/>
      <c r="J115" s="387" t="s">
        <v>1122</v>
      </c>
      <c r="K115" s="297">
        <f>H115-F115</f>
        <v>-59</v>
      </c>
      <c r="L115" s="298">
        <v>50</v>
      </c>
      <c r="M115" s="389">
        <f>(-34.75*50)-100</f>
        <v>-1837.5</v>
      </c>
      <c r="N115" s="300">
        <v>50</v>
      </c>
      <c r="O115" s="391" t="s">
        <v>591</v>
      </c>
      <c r="P115" s="382">
        <v>45344</v>
      </c>
      <c r="Q115" s="355"/>
      <c r="R115" s="356"/>
      <c r="S115" s="357" t="s">
        <v>580</v>
      </c>
      <c r="T115" s="358"/>
      <c r="U115" s="358"/>
      <c r="V115" s="358"/>
      <c r="W115" s="358"/>
      <c r="X115" s="358"/>
      <c r="Y115" s="358"/>
      <c r="Z115" s="358"/>
      <c r="AA115" s="358"/>
      <c r="AB115" s="358"/>
      <c r="AC115" s="358"/>
      <c r="AD115" s="358"/>
      <c r="AE115" s="358"/>
      <c r="AF115" s="358"/>
      <c r="AG115" s="359"/>
      <c r="AH115" s="360"/>
      <c r="AI115" s="356"/>
      <c r="AJ115" s="356"/>
      <c r="AK115" s="359"/>
      <c r="AL115" s="359"/>
      <c r="AM115" s="359"/>
    </row>
    <row r="116" spans="1:39" s="361" customFormat="1" ht="12.75" customHeight="1">
      <c r="A116" s="385"/>
      <c r="B116" s="386"/>
      <c r="C116" s="294"/>
      <c r="D116" s="294" t="s">
        <v>1119</v>
      </c>
      <c r="E116" s="292" t="s">
        <v>866</v>
      </c>
      <c r="F116" s="292">
        <v>25</v>
      </c>
      <c r="G116" s="292"/>
      <c r="H116" s="292">
        <v>0.75</v>
      </c>
      <c r="I116" s="295"/>
      <c r="J116" s="388"/>
      <c r="K116" s="365">
        <f>F116-H116</f>
        <v>24.25</v>
      </c>
      <c r="L116" s="366">
        <v>50</v>
      </c>
      <c r="M116" s="390"/>
      <c r="N116" s="367">
        <v>50</v>
      </c>
      <c r="O116" s="392"/>
      <c r="P116" s="383"/>
      <c r="Q116" s="355"/>
      <c r="R116" s="356"/>
      <c r="S116" s="357" t="s">
        <v>580</v>
      </c>
      <c r="T116" s="358"/>
      <c r="U116" s="358"/>
      <c r="V116" s="358"/>
      <c r="W116" s="358"/>
      <c r="X116" s="358"/>
      <c r="Y116" s="358"/>
      <c r="Z116" s="358"/>
      <c r="AA116" s="358"/>
      <c r="AB116" s="358"/>
      <c r="AC116" s="358"/>
      <c r="AD116" s="358"/>
      <c r="AE116" s="358"/>
      <c r="AF116" s="358"/>
      <c r="AG116" s="359"/>
      <c r="AH116" s="360"/>
      <c r="AI116" s="356"/>
      <c r="AJ116" s="356"/>
      <c r="AK116" s="359"/>
      <c r="AL116" s="359"/>
      <c r="AM116" s="359"/>
    </row>
    <row r="117" spans="1:39" s="361" customFormat="1" ht="12.75" customHeight="1">
      <c r="A117" s="212">
        <v>31</v>
      </c>
      <c r="B117" s="266">
        <v>45344</v>
      </c>
      <c r="C117" s="240"/>
      <c r="D117" s="240" t="s">
        <v>1120</v>
      </c>
      <c r="E117" s="212" t="s">
        <v>590</v>
      </c>
      <c r="F117" s="212">
        <v>123</v>
      </c>
      <c r="G117" s="212">
        <v>85</v>
      </c>
      <c r="H117" s="212">
        <v>143.5</v>
      </c>
      <c r="I117" s="207" t="s">
        <v>1121</v>
      </c>
      <c r="J117" s="289" t="s">
        <v>1123</v>
      </c>
      <c r="K117" s="290">
        <f>H117-F117</f>
        <v>20.5</v>
      </c>
      <c r="L117" s="291">
        <v>50</v>
      </c>
      <c r="M117" s="224">
        <f t="shared" ref="M117" si="59">(K117*N117)-L117</f>
        <v>770</v>
      </c>
      <c r="N117" s="223">
        <v>40</v>
      </c>
      <c r="O117" s="100" t="s">
        <v>581</v>
      </c>
      <c r="P117" s="266">
        <v>45344</v>
      </c>
      <c r="Q117" s="355"/>
      <c r="R117" s="356"/>
      <c r="S117" s="357" t="s">
        <v>959</v>
      </c>
      <c r="T117" s="358"/>
      <c r="U117" s="358"/>
      <c r="V117" s="358"/>
      <c r="W117" s="358"/>
      <c r="X117" s="358"/>
      <c r="Y117" s="358"/>
      <c r="Z117" s="358"/>
      <c r="AA117" s="358"/>
      <c r="AB117" s="358"/>
      <c r="AC117" s="358"/>
      <c r="AD117" s="358"/>
      <c r="AE117" s="358"/>
      <c r="AF117" s="358"/>
      <c r="AG117" s="359"/>
      <c r="AH117" s="360"/>
      <c r="AI117" s="356"/>
      <c r="AJ117" s="356"/>
      <c r="AK117" s="359"/>
      <c r="AL117" s="359"/>
      <c r="AM117" s="359"/>
    </row>
    <row r="118" spans="1:39" s="361" customFormat="1" ht="12.75" customHeight="1">
      <c r="A118" s="350"/>
      <c r="B118" s="351"/>
      <c r="C118" s="352"/>
      <c r="D118" s="352"/>
      <c r="E118" s="350"/>
      <c r="F118" s="350"/>
      <c r="G118" s="350"/>
      <c r="H118" s="350"/>
      <c r="I118" s="353"/>
      <c r="J118" s="354"/>
      <c r="K118" s="368"/>
      <c r="L118" s="364"/>
      <c r="M118" s="369"/>
      <c r="N118" s="368"/>
      <c r="O118" s="354"/>
      <c r="P118" s="351"/>
      <c r="Q118" s="355"/>
      <c r="R118" s="356"/>
      <c r="S118" s="357"/>
      <c r="T118" s="358"/>
      <c r="U118" s="358"/>
      <c r="V118" s="358"/>
      <c r="W118" s="358"/>
      <c r="X118" s="358"/>
      <c r="Y118" s="358"/>
      <c r="Z118" s="358"/>
      <c r="AA118" s="358"/>
      <c r="AB118" s="358"/>
      <c r="AC118" s="358"/>
      <c r="AD118" s="358"/>
      <c r="AE118" s="358"/>
      <c r="AF118" s="358"/>
      <c r="AG118" s="359"/>
      <c r="AH118" s="360"/>
      <c r="AI118" s="356"/>
      <c r="AJ118" s="356"/>
      <c r="AK118" s="359"/>
      <c r="AL118" s="359"/>
      <c r="AM118" s="359"/>
    </row>
    <row r="119" spans="1:39" s="361" customFormat="1" ht="12.75" customHeight="1">
      <c r="A119" s="350"/>
      <c r="B119" s="351"/>
      <c r="C119" s="352"/>
      <c r="D119" s="352"/>
      <c r="E119" s="350"/>
      <c r="F119" s="350"/>
      <c r="G119" s="350"/>
      <c r="H119" s="350"/>
      <c r="I119" s="353"/>
      <c r="J119" s="354"/>
      <c r="K119" s="368"/>
      <c r="L119" s="364"/>
      <c r="M119" s="369"/>
      <c r="N119" s="368"/>
      <c r="O119" s="354"/>
      <c r="P119" s="351"/>
      <c r="Q119" s="355"/>
      <c r="R119" s="356"/>
      <c r="S119" s="357"/>
      <c r="T119" s="358"/>
      <c r="U119" s="358"/>
      <c r="V119" s="358"/>
      <c r="W119" s="358"/>
      <c r="X119" s="358"/>
      <c r="Y119" s="358"/>
      <c r="Z119" s="358"/>
      <c r="AA119" s="358"/>
      <c r="AB119" s="358"/>
      <c r="AC119" s="358"/>
      <c r="AD119" s="358"/>
      <c r="AE119" s="358"/>
      <c r="AF119" s="358"/>
      <c r="AG119" s="359"/>
      <c r="AH119" s="360"/>
      <c r="AI119" s="356"/>
      <c r="AJ119" s="356"/>
      <c r="AK119" s="359"/>
      <c r="AL119" s="359"/>
      <c r="AM119" s="359"/>
    </row>
    <row r="120" spans="1:39" s="361" customFormat="1" ht="12.75" customHeight="1">
      <c r="A120" s="350"/>
      <c r="B120" s="351"/>
      <c r="C120" s="352"/>
      <c r="D120" s="352"/>
      <c r="E120" s="350"/>
      <c r="F120" s="350"/>
      <c r="G120" s="350"/>
      <c r="H120" s="350"/>
      <c r="I120" s="353"/>
      <c r="J120" s="354"/>
      <c r="K120" s="368"/>
      <c r="L120" s="364"/>
      <c r="M120" s="369"/>
      <c r="N120" s="368"/>
      <c r="O120" s="354"/>
      <c r="P120" s="351"/>
      <c r="Q120" s="355"/>
      <c r="R120" s="356"/>
      <c r="S120" s="357"/>
      <c r="T120" s="358"/>
      <c r="U120" s="358"/>
      <c r="V120" s="358"/>
      <c r="W120" s="358"/>
      <c r="X120" s="358"/>
      <c r="Y120" s="358"/>
      <c r="Z120" s="358"/>
      <c r="AA120" s="358"/>
      <c r="AB120" s="358"/>
      <c r="AC120" s="358"/>
      <c r="AD120" s="358"/>
      <c r="AE120" s="358"/>
      <c r="AF120" s="358"/>
      <c r="AG120" s="359"/>
      <c r="AH120" s="360"/>
      <c r="AI120" s="356"/>
      <c r="AJ120" s="356"/>
      <c r="AK120" s="359"/>
      <c r="AL120" s="359"/>
      <c r="AM120" s="359"/>
    </row>
    <row r="121" spans="1:39" s="361" customFormat="1" ht="12.75" customHeight="1">
      <c r="A121" s="350"/>
      <c r="B121" s="351"/>
      <c r="C121" s="352"/>
      <c r="D121" s="352"/>
      <c r="E121" s="350"/>
      <c r="F121" s="350"/>
      <c r="G121" s="350"/>
      <c r="H121" s="350"/>
      <c r="I121" s="353"/>
      <c r="J121" s="353"/>
      <c r="K121" s="350"/>
      <c r="L121" s="362"/>
      <c r="M121" s="363"/>
      <c r="N121" s="350"/>
      <c r="O121" s="353"/>
      <c r="P121" s="351"/>
      <c r="Q121" s="355"/>
      <c r="R121" s="356"/>
      <c r="S121" s="357"/>
      <c r="T121" s="358"/>
      <c r="U121" s="358"/>
      <c r="V121" s="358"/>
      <c r="W121" s="358"/>
      <c r="X121" s="358"/>
      <c r="Y121" s="358"/>
      <c r="Z121" s="358"/>
      <c r="AA121" s="358"/>
      <c r="AB121" s="358"/>
      <c r="AC121" s="358"/>
      <c r="AD121" s="358"/>
      <c r="AE121" s="358"/>
      <c r="AF121" s="358"/>
      <c r="AG121" s="359"/>
      <c r="AH121" s="360"/>
      <c r="AI121" s="356"/>
      <c r="AJ121" s="356"/>
      <c r="AK121" s="359"/>
      <c r="AL121" s="359"/>
      <c r="AM121" s="359"/>
    </row>
    <row r="122" spans="1:39" s="361" customFormat="1" ht="12.75" customHeight="1">
      <c r="A122" s="350"/>
      <c r="B122" s="351"/>
      <c r="C122" s="352"/>
      <c r="D122" s="352"/>
      <c r="E122" s="350"/>
      <c r="F122" s="350"/>
      <c r="G122" s="350"/>
      <c r="H122" s="350"/>
      <c r="I122" s="353"/>
      <c r="J122" s="353"/>
      <c r="K122" s="350"/>
      <c r="L122" s="364"/>
      <c r="M122" s="363"/>
      <c r="N122" s="350"/>
      <c r="O122" s="353"/>
      <c r="P122" s="351"/>
      <c r="Q122" s="355"/>
      <c r="R122" s="356"/>
      <c r="S122" s="357"/>
      <c r="T122" s="358"/>
      <c r="U122" s="358"/>
      <c r="V122" s="358"/>
      <c r="W122" s="358"/>
      <c r="X122" s="358"/>
      <c r="Y122" s="358"/>
      <c r="Z122" s="358"/>
      <c r="AA122" s="358"/>
      <c r="AB122" s="358"/>
      <c r="AC122" s="358"/>
      <c r="AD122" s="358"/>
      <c r="AE122" s="358"/>
      <c r="AF122" s="358"/>
      <c r="AG122" s="359"/>
      <c r="AH122" s="360"/>
      <c r="AI122" s="356"/>
      <c r="AJ122" s="356"/>
      <c r="AK122" s="359"/>
      <c r="AL122" s="359"/>
      <c r="AM122" s="359"/>
    </row>
    <row r="123" spans="1:39" ht="38.25" customHeight="1">
      <c r="A123" s="91" t="s">
        <v>602</v>
      </c>
      <c r="B123" s="146"/>
      <c r="C123" s="146"/>
      <c r="D123" s="147"/>
      <c r="E123" s="127"/>
      <c r="F123" s="6"/>
      <c r="G123" s="6"/>
      <c r="H123" s="128"/>
      <c r="I123" s="148"/>
      <c r="J123" s="1"/>
      <c r="K123" s="6"/>
      <c r="L123" s="6"/>
      <c r="M123" s="6"/>
      <c r="N123" s="1"/>
      <c r="O123" s="1"/>
      <c r="R123" s="1"/>
      <c r="S123" s="6"/>
      <c r="T123" s="1"/>
      <c r="U123" s="1"/>
      <c r="V123" s="1"/>
      <c r="W123" s="1"/>
      <c r="X123" s="1"/>
      <c r="Y123" s="6"/>
      <c r="Z123" s="1"/>
      <c r="AA123" s="1"/>
      <c r="AB123" s="1"/>
      <c r="AC123" s="1"/>
      <c r="AD123" s="1"/>
      <c r="AE123" s="6"/>
      <c r="AF123" s="1"/>
      <c r="AG123" s="1"/>
      <c r="AH123" s="1"/>
      <c r="AI123" s="1"/>
      <c r="AJ123" s="1"/>
      <c r="AK123" s="6"/>
      <c r="AL123" s="1"/>
    </row>
    <row r="124" spans="1:39" ht="38.25">
      <c r="A124" s="92" t="s">
        <v>16</v>
      </c>
      <c r="B124" s="93" t="s">
        <v>553</v>
      </c>
      <c r="C124" s="93"/>
      <c r="D124" s="94" t="s">
        <v>565</v>
      </c>
      <c r="E124" s="93" t="s">
        <v>566</v>
      </c>
      <c r="F124" s="93" t="s">
        <v>567</v>
      </c>
      <c r="G124" s="93" t="s">
        <v>568</v>
      </c>
      <c r="H124" s="93" t="s">
        <v>569</v>
      </c>
      <c r="I124" s="93" t="s">
        <v>570</v>
      </c>
      <c r="J124" s="92" t="s">
        <v>571</v>
      </c>
      <c r="K124" s="131" t="s">
        <v>589</v>
      </c>
      <c r="L124" s="132" t="s">
        <v>573</v>
      </c>
      <c r="M124" s="95" t="s">
        <v>574</v>
      </c>
      <c r="N124" s="93" t="s">
        <v>575</v>
      </c>
      <c r="O124" s="94" t="s">
        <v>576</v>
      </c>
      <c r="P124" s="220" t="s">
        <v>577</v>
      </c>
      <c r="Q124" s="222" t="s">
        <v>855</v>
      </c>
      <c r="R124" s="37"/>
      <c r="S124" s="6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</row>
    <row r="125" spans="1:39" ht="14.25" customHeight="1">
      <c r="A125" s="312">
        <v>1</v>
      </c>
      <c r="B125" s="313">
        <v>45252</v>
      </c>
      <c r="C125" s="314"/>
      <c r="D125" s="314" t="s">
        <v>364</v>
      </c>
      <c r="E125" s="312" t="s">
        <v>578</v>
      </c>
      <c r="F125" s="312">
        <v>2715</v>
      </c>
      <c r="G125" s="312">
        <v>2480</v>
      </c>
      <c r="H125" s="312">
        <v>2975</v>
      </c>
      <c r="I125" s="312" t="s">
        <v>863</v>
      </c>
      <c r="J125" s="285" t="s">
        <v>925</v>
      </c>
      <c r="K125" s="285">
        <f>H125-F125</f>
        <v>260</v>
      </c>
      <c r="L125" s="286">
        <f>(F125*-0.3)/100</f>
        <v>-8.1449999999999996</v>
      </c>
      <c r="M125" s="287">
        <f t="shared" ref="M125:M126" si="60">(K125+L125)/F125</f>
        <v>9.2764272559852673E-2</v>
      </c>
      <c r="N125" s="285" t="s">
        <v>581</v>
      </c>
      <c r="O125" s="288">
        <v>45328</v>
      </c>
      <c r="P125" s="288"/>
      <c r="Q125" s="210"/>
      <c r="R125" s="37"/>
      <c r="S125" s="37" t="s">
        <v>580</v>
      </c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</row>
    <row r="126" spans="1:39" ht="14.25" customHeight="1">
      <c r="A126" s="332">
        <v>2</v>
      </c>
      <c r="B126" s="333">
        <v>45261</v>
      </c>
      <c r="C126" s="334"/>
      <c r="D126" s="334" t="s">
        <v>402</v>
      </c>
      <c r="E126" s="332" t="s">
        <v>578</v>
      </c>
      <c r="F126" s="332">
        <v>522.5</v>
      </c>
      <c r="G126" s="332">
        <v>477</v>
      </c>
      <c r="H126" s="332">
        <v>525.5</v>
      </c>
      <c r="I126" s="332" t="s">
        <v>865</v>
      </c>
      <c r="J126" s="335" t="s">
        <v>996</v>
      </c>
      <c r="K126" s="335">
        <f>H126-F126</f>
        <v>3</v>
      </c>
      <c r="L126" s="336">
        <f>(F126*-0.3)/100</f>
        <v>-1.5674999999999999</v>
      </c>
      <c r="M126" s="337">
        <f t="shared" si="60"/>
        <v>2.7416267942583735E-3</v>
      </c>
      <c r="N126" s="335" t="s">
        <v>598</v>
      </c>
      <c r="O126" s="338">
        <v>45338</v>
      </c>
      <c r="P126" s="338"/>
      <c r="Q126" s="210"/>
      <c r="R126" s="37"/>
      <c r="S126" s="37" t="s">
        <v>580</v>
      </c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</row>
    <row r="127" spans="1:39" ht="14.25" customHeight="1">
      <c r="A127" s="312">
        <v>3</v>
      </c>
      <c r="B127" s="313">
        <v>45271</v>
      </c>
      <c r="C127" s="314"/>
      <c r="D127" s="314" t="s">
        <v>440</v>
      </c>
      <c r="E127" s="312" t="s">
        <v>578</v>
      </c>
      <c r="F127" s="312">
        <v>465</v>
      </c>
      <c r="G127" s="312">
        <v>390</v>
      </c>
      <c r="H127" s="312">
        <v>517.5</v>
      </c>
      <c r="I127" s="312" t="s">
        <v>868</v>
      </c>
      <c r="J127" s="285" t="s">
        <v>921</v>
      </c>
      <c r="K127" s="285">
        <f>H127-F127</f>
        <v>52.5</v>
      </c>
      <c r="L127" s="286">
        <f>(F127*-0.3)/100</f>
        <v>-1.395</v>
      </c>
      <c r="M127" s="287">
        <f t="shared" ref="M127" si="61">(K127+L127)/F127</f>
        <v>0.10990322580645161</v>
      </c>
      <c r="N127" s="285" t="s">
        <v>581</v>
      </c>
      <c r="O127" s="288">
        <v>45328</v>
      </c>
      <c r="P127" s="288"/>
      <c r="Q127" s="210"/>
      <c r="R127" s="37"/>
      <c r="S127" s="37" t="s">
        <v>580</v>
      </c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</row>
    <row r="128" spans="1:39" ht="14.25" customHeight="1">
      <c r="A128" s="96">
        <v>4</v>
      </c>
      <c r="B128" s="97">
        <v>45336</v>
      </c>
      <c r="C128" s="141"/>
      <c r="D128" s="141" t="s">
        <v>981</v>
      </c>
      <c r="E128" s="96" t="s">
        <v>578</v>
      </c>
      <c r="F128" s="96" t="s">
        <v>979</v>
      </c>
      <c r="G128" s="96">
        <v>818</v>
      </c>
      <c r="H128" s="96"/>
      <c r="I128" s="96" t="s">
        <v>980</v>
      </c>
      <c r="J128" s="98" t="s">
        <v>579</v>
      </c>
      <c r="K128" s="98"/>
      <c r="L128" s="271"/>
      <c r="M128" s="217"/>
      <c r="N128" s="211"/>
      <c r="O128" s="218"/>
      <c r="P128" s="210"/>
      <c r="Q128" s="210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</row>
    <row r="129" spans="1:27" ht="12.75" customHeight="1">
      <c r="A129" s="96"/>
      <c r="B129" s="97"/>
      <c r="C129" s="141"/>
      <c r="D129" s="141"/>
      <c r="E129" s="96"/>
      <c r="F129" s="96"/>
      <c r="G129" s="96"/>
      <c r="H129" s="96"/>
      <c r="I129" s="96"/>
      <c r="J129" s="98"/>
      <c r="K129" s="98"/>
      <c r="L129" s="271"/>
      <c r="M129" s="272"/>
      <c r="N129" s="211"/>
      <c r="O129" s="211"/>
      <c r="P129" s="210"/>
      <c r="Q129" s="210"/>
      <c r="S129" s="6"/>
      <c r="T129" s="1"/>
      <c r="U129" s="1"/>
      <c r="V129" s="1"/>
      <c r="W129" s="1"/>
      <c r="X129" s="1"/>
      <c r="Y129" s="1"/>
      <c r="Z129" s="1"/>
    </row>
    <row r="130" spans="1:27" ht="12.75" customHeight="1">
      <c r="A130" s="113" t="s">
        <v>582</v>
      </c>
      <c r="B130" s="113"/>
      <c r="C130" s="113"/>
      <c r="D130" s="113"/>
      <c r="E130" s="37"/>
      <c r="F130" s="120" t="s">
        <v>584</v>
      </c>
      <c r="G130" s="54"/>
      <c r="H130" s="54"/>
      <c r="I130" s="54"/>
      <c r="J130" s="6"/>
      <c r="K130" s="133"/>
      <c r="L130" s="134"/>
      <c r="M130" s="6"/>
      <c r="N130" s="103"/>
      <c r="O130" s="149"/>
      <c r="P130" s="1"/>
      <c r="Q130" s="231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19" t="s">
        <v>583</v>
      </c>
      <c r="B131" s="113"/>
      <c r="C131" s="113"/>
      <c r="D131" s="113"/>
      <c r="E131" s="6"/>
      <c r="F131" s="120" t="s">
        <v>587</v>
      </c>
      <c r="G131" s="6"/>
      <c r="H131" s="6" t="s">
        <v>604</v>
      </c>
      <c r="I131" s="6"/>
      <c r="J131" s="1"/>
      <c r="K131" s="6"/>
      <c r="L131" s="6"/>
      <c r="M131" s="6"/>
      <c r="N131" s="1"/>
      <c r="O131" s="1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19"/>
      <c r="B132" s="113"/>
      <c r="C132" s="113"/>
      <c r="D132" s="113"/>
      <c r="E132" s="6"/>
      <c r="F132" s="120"/>
      <c r="G132" s="6"/>
      <c r="H132" s="6"/>
      <c r="I132" s="6"/>
      <c r="J132" s="1"/>
      <c r="K132" s="6"/>
      <c r="L132" s="6"/>
      <c r="M132" s="6"/>
      <c r="N132" s="1"/>
      <c r="O132" s="1"/>
      <c r="R132" s="1"/>
      <c r="S132" s="54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19"/>
      <c r="B133" s="113"/>
      <c r="C133" s="113"/>
      <c r="D133" s="113"/>
      <c r="E133" s="6"/>
      <c r="F133" s="120"/>
      <c r="G133" s="54"/>
      <c r="H133" s="37"/>
      <c r="I133" s="54"/>
      <c r="J133" s="6"/>
      <c r="K133" s="133"/>
      <c r="L133" s="134"/>
      <c r="M133" s="6"/>
      <c r="N133" s="103"/>
      <c r="O133" s="135"/>
      <c r="P133" s="1"/>
      <c r="Q133" s="231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19"/>
      <c r="B134" s="113"/>
      <c r="C134" s="113"/>
      <c r="D134" s="113"/>
      <c r="E134" s="6"/>
      <c r="F134" s="120"/>
      <c r="G134" s="54"/>
      <c r="H134" s="37"/>
      <c r="I134" s="54"/>
      <c r="J134" s="6"/>
      <c r="K134" s="133"/>
      <c r="L134" s="134"/>
      <c r="M134" s="6"/>
      <c r="N134" s="103"/>
      <c r="O134" s="135"/>
      <c r="P134" s="1"/>
      <c r="Q134" s="231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19"/>
      <c r="B135" s="113"/>
      <c r="C135" s="113"/>
      <c r="D135" s="113"/>
      <c r="E135" s="6"/>
      <c r="F135" s="120"/>
      <c r="G135" s="54"/>
      <c r="H135" s="37"/>
      <c r="I135" s="54"/>
      <c r="J135" s="6"/>
      <c r="K135" s="133"/>
      <c r="L135" s="134"/>
      <c r="M135" s="6"/>
      <c r="N135" s="103"/>
      <c r="O135" s="135"/>
      <c r="P135" s="1"/>
      <c r="Q135" s="231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19"/>
      <c r="B136" s="113"/>
      <c r="C136" s="113"/>
      <c r="D136" s="113"/>
      <c r="E136" s="6"/>
      <c r="F136" s="120"/>
      <c r="G136" s="54"/>
      <c r="H136" s="37"/>
      <c r="I136" s="54"/>
      <c r="J136" s="6"/>
      <c r="K136" s="133"/>
      <c r="L136" s="134"/>
      <c r="M136" s="6"/>
      <c r="N136" s="103"/>
      <c r="O136" s="135"/>
      <c r="P136" s="1"/>
      <c r="Q136" s="231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19"/>
      <c r="B137" s="113"/>
      <c r="C137" s="113"/>
      <c r="D137" s="113"/>
      <c r="E137" s="6"/>
      <c r="F137" s="120"/>
      <c r="G137" s="54"/>
      <c r="H137" s="37"/>
      <c r="I137" s="54"/>
      <c r="J137" s="6"/>
      <c r="K137" s="133"/>
      <c r="L137" s="134"/>
      <c r="M137" s="6"/>
      <c r="N137" s="103"/>
      <c r="O137" s="135"/>
      <c r="P137" s="1"/>
      <c r="Q137" s="231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19"/>
      <c r="B138" s="113"/>
      <c r="C138" s="113"/>
      <c r="D138" s="113"/>
      <c r="E138" s="6"/>
      <c r="F138" s="120"/>
      <c r="G138" s="54"/>
      <c r="H138" s="37"/>
      <c r="I138" s="54"/>
      <c r="J138" s="6"/>
      <c r="K138" s="133"/>
      <c r="L138" s="134"/>
      <c r="M138" s="6"/>
      <c r="N138" s="103"/>
      <c r="O138" s="135"/>
      <c r="P138" s="1"/>
      <c r="Q138" s="231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54"/>
      <c r="B139" s="102"/>
      <c r="C139" s="102"/>
      <c r="D139" s="37"/>
      <c r="E139" s="54"/>
      <c r="F139" s="54"/>
      <c r="G139" s="54"/>
      <c r="H139" s="37"/>
      <c r="I139" s="54"/>
      <c r="J139" s="6"/>
      <c r="K139" s="133"/>
      <c r="L139" s="134"/>
      <c r="M139" s="6"/>
      <c r="N139" s="103"/>
      <c r="O139" s="135"/>
      <c r="P139" s="1"/>
      <c r="Q139" s="231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38.25" customHeight="1">
      <c r="A140" s="37"/>
      <c r="B140" s="150" t="s">
        <v>605</v>
      </c>
      <c r="C140" s="150"/>
      <c r="D140" s="150"/>
      <c r="E140" s="150"/>
      <c r="F140" s="6"/>
      <c r="G140" s="6"/>
      <c r="H140" s="129"/>
      <c r="I140" s="6"/>
      <c r="J140" s="129"/>
      <c r="K140" s="130"/>
      <c r="L140" s="6"/>
      <c r="M140" s="6"/>
      <c r="N140" s="1"/>
      <c r="O140" s="1"/>
      <c r="P140" s="1"/>
      <c r="Q140" s="231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92" t="s">
        <v>16</v>
      </c>
      <c r="B141" s="93" t="s">
        <v>553</v>
      </c>
      <c r="C141" s="93"/>
      <c r="D141" s="94" t="s">
        <v>565</v>
      </c>
      <c r="E141" s="93" t="s">
        <v>566</v>
      </c>
      <c r="F141" s="93" t="s">
        <v>567</v>
      </c>
      <c r="G141" s="93" t="s">
        <v>606</v>
      </c>
      <c r="H141" s="93" t="s">
        <v>607</v>
      </c>
      <c r="I141" s="93" t="s">
        <v>570</v>
      </c>
      <c r="J141" s="151" t="s">
        <v>571</v>
      </c>
      <c r="K141" s="93" t="s">
        <v>572</v>
      </c>
      <c r="L141" s="93" t="s">
        <v>608</v>
      </c>
      <c r="M141" s="93" t="s">
        <v>575</v>
      </c>
      <c r="N141" s="94" t="s">
        <v>576</v>
      </c>
      <c r="O141" s="1"/>
      <c r="P141" s="1"/>
      <c r="Q141" s="231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2">
        <v>1</v>
      </c>
      <c r="B142" s="153">
        <v>41579</v>
      </c>
      <c r="C142" s="153"/>
      <c r="D142" s="154" t="s">
        <v>609</v>
      </c>
      <c r="E142" s="155" t="s">
        <v>578</v>
      </c>
      <c r="F142" s="156">
        <v>82</v>
      </c>
      <c r="G142" s="155" t="s">
        <v>610</v>
      </c>
      <c r="H142" s="155">
        <v>100</v>
      </c>
      <c r="I142" s="157">
        <v>100</v>
      </c>
      <c r="J142" s="158" t="s">
        <v>611</v>
      </c>
      <c r="K142" s="159">
        <f t="shared" ref="K142:K194" si="62">H142-F142</f>
        <v>18</v>
      </c>
      <c r="L142" s="160">
        <f t="shared" ref="L142:L194" si="63">K142/F142</f>
        <v>0.21951219512195122</v>
      </c>
      <c r="M142" s="155" t="s">
        <v>581</v>
      </c>
      <c r="N142" s="161">
        <v>42657</v>
      </c>
      <c r="O142" s="1"/>
      <c r="P142" s="1"/>
      <c r="Q142" s="231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2">
        <v>2</v>
      </c>
      <c r="B143" s="153">
        <v>41794</v>
      </c>
      <c r="C143" s="153"/>
      <c r="D143" s="154" t="s">
        <v>612</v>
      </c>
      <c r="E143" s="155" t="s">
        <v>590</v>
      </c>
      <c r="F143" s="156">
        <v>257</v>
      </c>
      <c r="G143" s="155" t="s">
        <v>610</v>
      </c>
      <c r="H143" s="155">
        <v>300</v>
      </c>
      <c r="I143" s="157">
        <v>300</v>
      </c>
      <c r="J143" s="158" t="s">
        <v>611</v>
      </c>
      <c r="K143" s="159">
        <f t="shared" si="62"/>
        <v>43</v>
      </c>
      <c r="L143" s="160">
        <f t="shared" si="63"/>
        <v>0.16731517509727625</v>
      </c>
      <c r="M143" s="155" t="s">
        <v>581</v>
      </c>
      <c r="N143" s="161">
        <v>41822</v>
      </c>
      <c r="O143" s="1"/>
      <c r="P143" s="1"/>
      <c r="Q143" s="231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2">
        <v>3</v>
      </c>
      <c r="B144" s="153">
        <v>41828</v>
      </c>
      <c r="C144" s="153"/>
      <c r="D144" s="154" t="s">
        <v>613</v>
      </c>
      <c r="E144" s="155" t="s">
        <v>590</v>
      </c>
      <c r="F144" s="156">
        <v>393</v>
      </c>
      <c r="G144" s="155" t="s">
        <v>610</v>
      </c>
      <c r="H144" s="155">
        <v>468</v>
      </c>
      <c r="I144" s="157">
        <v>468</v>
      </c>
      <c r="J144" s="158" t="s">
        <v>611</v>
      </c>
      <c r="K144" s="159">
        <f t="shared" si="62"/>
        <v>75</v>
      </c>
      <c r="L144" s="160">
        <f t="shared" si="63"/>
        <v>0.19083969465648856</v>
      </c>
      <c r="M144" s="155" t="s">
        <v>581</v>
      </c>
      <c r="N144" s="161">
        <v>41863</v>
      </c>
      <c r="O144" s="1"/>
      <c r="P144" s="1"/>
      <c r="Q144" s="231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2">
        <v>4</v>
      </c>
      <c r="B145" s="153">
        <v>41857</v>
      </c>
      <c r="C145" s="153"/>
      <c r="D145" s="154" t="s">
        <v>614</v>
      </c>
      <c r="E145" s="155" t="s">
        <v>590</v>
      </c>
      <c r="F145" s="156">
        <v>205</v>
      </c>
      <c r="G145" s="155" t="s">
        <v>610</v>
      </c>
      <c r="H145" s="155">
        <v>275</v>
      </c>
      <c r="I145" s="157">
        <v>250</v>
      </c>
      <c r="J145" s="158" t="s">
        <v>611</v>
      </c>
      <c r="K145" s="159">
        <f t="shared" si="62"/>
        <v>70</v>
      </c>
      <c r="L145" s="160">
        <f t="shared" si="63"/>
        <v>0.34146341463414637</v>
      </c>
      <c r="M145" s="155" t="s">
        <v>581</v>
      </c>
      <c r="N145" s="161">
        <v>41962</v>
      </c>
      <c r="O145" s="1"/>
      <c r="P145" s="1"/>
      <c r="Q145" s="231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2">
        <v>5</v>
      </c>
      <c r="B146" s="153">
        <v>41886</v>
      </c>
      <c r="C146" s="153"/>
      <c r="D146" s="154" t="s">
        <v>615</v>
      </c>
      <c r="E146" s="155" t="s">
        <v>590</v>
      </c>
      <c r="F146" s="156">
        <v>162</v>
      </c>
      <c r="G146" s="155" t="s">
        <v>610</v>
      </c>
      <c r="H146" s="155">
        <v>190</v>
      </c>
      <c r="I146" s="157">
        <v>190</v>
      </c>
      <c r="J146" s="158" t="s">
        <v>611</v>
      </c>
      <c r="K146" s="159">
        <f t="shared" si="62"/>
        <v>28</v>
      </c>
      <c r="L146" s="160">
        <f t="shared" si="63"/>
        <v>0.1728395061728395</v>
      </c>
      <c r="M146" s="155" t="s">
        <v>581</v>
      </c>
      <c r="N146" s="161">
        <v>42006</v>
      </c>
      <c r="O146" s="1"/>
      <c r="P146" s="1"/>
      <c r="Q146" s="231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2">
        <v>6</v>
      </c>
      <c r="B147" s="153">
        <v>41886</v>
      </c>
      <c r="C147" s="153"/>
      <c r="D147" s="154" t="s">
        <v>616</v>
      </c>
      <c r="E147" s="155" t="s">
        <v>590</v>
      </c>
      <c r="F147" s="156">
        <v>75</v>
      </c>
      <c r="G147" s="155" t="s">
        <v>610</v>
      </c>
      <c r="H147" s="155">
        <v>91.5</v>
      </c>
      <c r="I147" s="157" t="s">
        <v>603</v>
      </c>
      <c r="J147" s="158" t="s">
        <v>617</v>
      </c>
      <c r="K147" s="159">
        <f t="shared" si="62"/>
        <v>16.5</v>
      </c>
      <c r="L147" s="160">
        <f t="shared" si="63"/>
        <v>0.22</v>
      </c>
      <c r="M147" s="155" t="s">
        <v>581</v>
      </c>
      <c r="N147" s="161">
        <v>41954</v>
      </c>
      <c r="O147" s="1"/>
      <c r="P147" s="1"/>
      <c r="Q147" s="231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2">
        <v>7</v>
      </c>
      <c r="B148" s="153">
        <v>41913</v>
      </c>
      <c r="C148" s="153"/>
      <c r="D148" s="154" t="s">
        <v>618</v>
      </c>
      <c r="E148" s="155" t="s">
        <v>590</v>
      </c>
      <c r="F148" s="156">
        <v>850</v>
      </c>
      <c r="G148" s="155" t="s">
        <v>610</v>
      </c>
      <c r="H148" s="155">
        <v>982.5</v>
      </c>
      <c r="I148" s="157">
        <v>1050</v>
      </c>
      <c r="J148" s="158" t="s">
        <v>619</v>
      </c>
      <c r="K148" s="159">
        <f t="shared" si="62"/>
        <v>132.5</v>
      </c>
      <c r="L148" s="160">
        <f t="shared" si="63"/>
        <v>0.15588235294117647</v>
      </c>
      <c r="M148" s="155" t="s">
        <v>581</v>
      </c>
      <c r="N148" s="161">
        <v>42039</v>
      </c>
      <c r="O148" s="1"/>
      <c r="P148" s="1"/>
      <c r="Q148" s="231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2">
        <v>8</v>
      </c>
      <c r="B149" s="153">
        <v>41913</v>
      </c>
      <c r="C149" s="153"/>
      <c r="D149" s="154" t="s">
        <v>620</v>
      </c>
      <c r="E149" s="155" t="s">
        <v>590</v>
      </c>
      <c r="F149" s="156">
        <v>475</v>
      </c>
      <c r="G149" s="155" t="s">
        <v>610</v>
      </c>
      <c r="H149" s="155">
        <v>515</v>
      </c>
      <c r="I149" s="157">
        <v>600</v>
      </c>
      <c r="J149" s="158" t="s">
        <v>621</v>
      </c>
      <c r="K149" s="159">
        <f t="shared" si="62"/>
        <v>40</v>
      </c>
      <c r="L149" s="160">
        <f t="shared" si="63"/>
        <v>8.4210526315789472E-2</v>
      </c>
      <c r="M149" s="155" t="s">
        <v>581</v>
      </c>
      <c r="N149" s="161">
        <v>41939</v>
      </c>
      <c r="O149" s="1"/>
      <c r="P149" s="1"/>
      <c r="Q149" s="231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2">
        <v>9</v>
      </c>
      <c r="B150" s="153">
        <v>41913</v>
      </c>
      <c r="C150" s="153"/>
      <c r="D150" s="154" t="s">
        <v>622</v>
      </c>
      <c r="E150" s="155" t="s">
        <v>590</v>
      </c>
      <c r="F150" s="156">
        <v>86</v>
      </c>
      <c r="G150" s="155" t="s">
        <v>610</v>
      </c>
      <c r="H150" s="155">
        <v>99</v>
      </c>
      <c r="I150" s="157">
        <v>140</v>
      </c>
      <c r="J150" s="158" t="s">
        <v>623</v>
      </c>
      <c r="K150" s="159">
        <f t="shared" si="62"/>
        <v>13</v>
      </c>
      <c r="L150" s="160">
        <f t="shared" si="63"/>
        <v>0.15116279069767441</v>
      </c>
      <c r="M150" s="155" t="s">
        <v>581</v>
      </c>
      <c r="N150" s="161">
        <v>41939</v>
      </c>
      <c r="O150" s="1"/>
      <c r="P150" s="1"/>
      <c r="Q150" s="231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2">
        <v>10</v>
      </c>
      <c r="B151" s="153">
        <v>41926</v>
      </c>
      <c r="C151" s="153"/>
      <c r="D151" s="154" t="s">
        <v>624</v>
      </c>
      <c r="E151" s="155" t="s">
        <v>590</v>
      </c>
      <c r="F151" s="156">
        <v>496.6</v>
      </c>
      <c r="G151" s="155" t="s">
        <v>610</v>
      </c>
      <c r="H151" s="155">
        <v>621</v>
      </c>
      <c r="I151" s="157">
        <v>580</v>
      </c>
      <c r="J151" s="158" t="s">
        <v>611</v>
      </c>
      <c r="K151" s="159">
        <f t="shared" si="62"/>
        <v>124.39999999999998</v>
      </c>
      <c r="L151" s="160">
        <f t="shared" si="63"/>
        <v>0.25050342327829234</v>
      </c>
      <c r="M151" s="155" t="s">
        <v>581</v>
      </c>
      <c r="N151" s="161">
        <v>42605</v>
      </c>
      <c r="O151" s="1"/>
      <c r="P151" s="1"/>
      <c r="Q151" s="231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2">
        <v>11</v>
      </c>
      <c r="B152" s="153">
        <v>41926</v>
      </c>
      <c r="C152" s="153"/>
      <c r="D152" s="154" t="s">
        <v>625</v>
      </c>
      <c r="E152" s="155" t="s">
        <v>590</v>
      </c>
      <c r="F152" s="156">
        <v>2481.9</v>
      </c>
      <c r="G152" s="155" t="s">
        <v>610</v>
      </c>
      <c r="H152" s="155">
        <v>2840</v>
      </c>
      <c r="I152" s="157">
        <v>2870</v>
      </c>
      <c r="J152" s="158" t="s">
        <v>626</v>
      </c>
      <c r="K152" s="159">
        <f t="shared" si="62"/>
        <v>358.09999999999991</v>
      </c>
      <c r="L152" s="160">
        <f t="shared" si="63"/>
        <v>0.14428462065353154</v>
      </c>
      <c r="M152" s="155" t="s">
        <v>581</v>
      </c>
      <c r="N152" s="161">
        <v>42017</v>
      </c>
      <c r="O152" s="1"/>
      <c r="P152" s="1"/>
      <c r="Q152" s="231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2">
        <v>12</v>
      </c>
      <c r="B153" s="153">
        <v>41928</v>
      </c>
      <c r="C153" s="153"/>
      <c r="D153" s="154" t="s">
        <v>627</v>
      </c>
      <c r="E153" s="155" t="s">
        <v>590</v>
      </c>
      <c r="F153" s="156">
        <v>84.5</v>
      </c>
      <c r="G153" s="155" t="s">
        <v>610</v>
      </c>
      <c r="H153" s="155">
        <v>93</v>
      </c>
      <c r="I153" s="157">
        <v>110</v>
      </c>
      <c r="J153" s="158" t="s">
        <v>628</v>
      </c>
      <c r="K153" s="159">
        <f t="shared" si="62"/>
        <v>8.5</v>
      </c>
      <c r="L153" s="160">
        <f t="shared" si="63"/>
        <v>0.10059171597633136</v>
      </c>
      <c r="M153" s="155" t="s">
        <v>581</v>
      </c>
      <c r="N153" s="161">
        <v>41939</v>
      </c>
      <c r="O153" s="1"/>
      <c r="P153" s="1"/>
      <c r="Q153" s="231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2">
        <v>13</v>
      </c>
      <c r="B154" s="153">
        <v>41928</v>
      </c>
      <c r="C154" s="153"/>
      <c r="D154" s="154" t="s">
        <v>629</v>
      </c>
      <c r="E154" s="155" t="s">
        <v>590</v>
      </c>
      <c r="F154" s="156">
        <v>401</v>
      </c>
      <c r="G154" s="155" t="s">
        <v>610</v>
      </c>
      <c r="H154" s="155">
        <v>428</v>
      </c>
      <c r="I154" s="157">
        <v>450</v>
      </c>
      <c r="J154" s="158" t="s">
        <v>630</v>
      </c>
      <c r="K154" s="159">
        <f t="shared" si="62"/>
        <v>27</v>
      </c>
      <c r="L154" s="160">
        <f t="shared" si="63"/>
        <v>6.7331670822942641E-2</v>
      </c>
      <c r="M154" s="155" t="s">
        <v>581</v>
      </c>
      <c r="N154" s="161">
        <v>42020</v>
      </c>
      <c r="O154" s="1"/>
      <c r="P154" s="1"/>
      <c r="Q154" s="231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2">
        <v>14</v>
      </c>
      <c r="B155" s="153">
        <v>41928</v>
      </c>
      <c r="C155" s="153"/>
      <c r="D155" s="154" t="s">
        <v>631</v>
      </c>
      <c r="E155" s="155" t="s">
        <v>590</v>
      </c>
      <c r="F155" s="156">
        <v>101</v>
      </c>
      <c r="G155" s="155" t="s">
        <v>610</v>
      </c>
      <c r="H155" s="155">
        <v>112</v>
      </c>
      <c r="I155" s="157">
        <v>120</v>
      </c>
      <c r="J155" s="158" t="s">
        <v>632</v>
      </c>
      <c r="K155" s="159">
        <f t="shared" si="62"/>
        <v>11</v>
      </c>
      <c r="L155" s="160">
        <f t="shared" si="63"/>
        <v>0.10891089108910891</v>
      </c>
      <c r="M155" s="155" t="s">
        <v>581</v>
      </c>
      <c r="N155" s="161">
        <v>41939</v>
      </c>
      <c r="O155" s="1"/>
      <c r="P155" s="1"/>
      <c r="Q155" s="231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2">
        <v>15</v>
      </c>
      <c r="B156" s="153">
        <v>41954</v>
      </c>
      <c r="C156" s="153"/>
      <c r="D156" s="154" t="s">
        <v>633</v>
      </c>
      <c r="E156" s="155" t="s">
        <v>590</v>
      </c>
      <c r="F156" s="156">
        <v>59</v>
      </c>
      <c r="G156" s="155" t="s">
        <v>610</v>
      </c>
      <c r="H156" s="155">
        <v>76</v>
      </c>
      <c r="I156" s="157">
        <v>76</v>
      </c>
      <c r="J156" s="158" t="s">
        <v>611</v>
      </c>
      <c r="K156" s="159">
        <f t="shared" si="62"/>
        <v>17</v>
      </c>
      <c r="L156" s="160">
        <f t="shared" si="63"/>
        <v>0.28813559322033899</v>
      </c>
      <c r="M156" s="155" t="s">
        <v>581</v>
      </c>
      <c r="N156" s="161">
        <v>43032</v>
      </c>
      <c r="O156" s="1"/>
      <c r="P156" s="1"/>
      <c r="Q156" s="231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2">
        <v>16</v>
      </c>
      <c r="B157" s="153">
        <v>41954</v>
      </c>
      <c r="C157" s="153"/>
      <c r="D157" s="154" t="s">
        <v>622</v>
      </c>
      <c r="E157" s="155" t="s">
        <v>590</v>
      </c>
      <c r="F157" s="156">
        <v>99</v>
      </c>
      <c r="G157" s="155" t="s">
        <v>610</v>
      </c>
      <c r="H157" s="155">
        <v>120</v>
      </c>
      <c r="I157" s="157">
        <v>120</v>
      </c>
      <c r="J157" s="158" t="s">
        <v>599</v>
      </c>
      <c r="K157" s="159">
        <f t="shared" si="62"/>
        <v>21</v>
      </c>
      <c r="L157" s="160">
        <f t="shared" si="63"/>
        <v>0.21212121212121213</v>
      </c>
      <c r="M157" s="155" t="s">
        <v>581</v>
      </c>
      <c r="N157" s="161">
        <v>41960</v>
      </c>
      <c r="O157" s="1"/>
      <c r="P157" s="1"/>
      <c r="Q157" s="231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2">
        <v>17</v>
      </c>
      <c r="B158" s="153">
        <v>41956</v>
      </c>
      <c r="C158" s="153"/>
      <c r="D158" s="154" t="s">
        <v>634</v>
      </c>
      <c r="E158" s="155" t="s">
        <v>590</v>
      </c>
      <c r="F158" s="156">
        <v>22</v>
      </c>
      <c r="G158" s="155" t="s">
        <v>610</v>
      </c>
      <c r="H158" s="155">
        <v>33.549999999999997</v>
      </c>
      <c r="I158" s="157">
        <v>32</v>
      </c>
      <c r="J158" s="158" t="s">
        <v>635</v>
      </c>
      <c r="K158" s="159">
        <f t="shared" si="62"/>
        <v>11.549999999999997</v>
      </c>
      <c r="L158" s="160">
        <f t="shared" si="63"/>
        <v>0.52499999999999991</v>
      </c>
      <c r="M158" s="155" t="s">
        <v>581</v>
      </c>
      <c r="N158" s="161">
        <v>42188</v>
      </c>
      <c r="O158" s="1"/>
      <c r="P158" s="1"/>
      <c r="Q158" s="231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2">
        <v>18</v>
      </c>
      <c r="B159" s="153">
        <v>41976</v>
      </c>
      <c r="C159" s="153"/>
      <c r="D159" s="154" t="s">
        <v>636</v>
      </c>
      <c r="E159" s="155" t="s">
        <v>590</v>
      </c>
      <c r="F159" s="156">
        <v>440</v>
      </c>
      <c r="G159" s="155" t="s">
        <v>610</v>
      </c>
      <c r="H159" s="155">
        <v>520</v>
      </c>
      <c r="I159" s="157">
        <v>520</v>
      </c>
      <c r="J159" s="158" t="s">
        <v>637</v>
      </c>
      <c r="K159" s="159">
        <f t="shared" si="62"/>
        <v>80</v>
      </c>
      <c r="L159" s="160">
        <f t="shared" si="63"/>
        <v>0.18181818181818182</v>
      </c>
      <c r="M159" s="155" t="s">
        <v>581</v>
      </c>
      <c r="N159" s="161">
        <v>42208</v>
      </c>
      <c r="O159" s="1"/>
      <c r="P159" s="1"/>
      <c r="Q159" s="231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2">
        <v>19</v>
      </c>
      <c r="B160" s="153">
        <v>41976</v>
      </c>
      <c r="C160" s="153"/>
      <c r="D160" s="154" t="s">
        <v>638</v>
      </c>
      <c r="E160" s="155" t="s">
        <v>590</v>
      </c>
      <c r="F160" s="156">
        <v>360</v>
      </c>
      <c r="G160" s="155" t="s">
        <v>610</v>
      </c>
      <c r="H160" s="155">
        <v>427</v>
      </c>
      <c r="I160" s="157">
        <v>425</v>
      </c>
      <c r="J160" s="158" t="s">
        <v>639</v>
      </c>
      <c r="K160" s="159">
        <f t="shared" si="62"/>
        <v>67</v>
      </c>
      <c r="L160" s="160">
        <f t="shared" si="63"/>
        <v>0.18611111111111112</v>
      </c>
      <c r="M160" s="155" t="s">
        <v>581</v>
      </c>
      <c r="N160" s="161">
        <v>42058</v>
      </c>
      <c r="O160" s="1"/>
      <c r="P160" s="1"/>
      <c r="Q160" s="231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2">
        <v>20</v>
      </c>
      <c r="B161" s="153">
        <v>42012</v>
      </c>
      <c r="C161" s="153"/>
      <c r="D161" s="154" t="s">
        <v>640</v>
      </c>
      <c r="E161" s="155" t="s">
        <v>590</v>
      </c>
      <c r="F161" s="156">
        <v>360</v>
      </c>
      <c r="G161" s="155" t="s">
        <v>610</v>
      </c>
      <c r="H161" s="155">
        <v>455</v>
      </c>
      <c r="I161" s="157">
        <v>420</v>
      </c>
      <c r="J161" s="158" t="s">
        <v>641</v>
      </c>
      <c r="K161" s="159">
        <f t="shared" si="62"/>
        <v>95</v>
      </c>
      <c r="L161" s="160">
        <f t="shared" si="63"/>
        <v>0.2638888888888889</v>
      </c>
      <c r="M161" s="155" t="s">
        <v>581</v>
      </c>
      <c r="N161" s="161">
        <v>42024</v>
      </c>
      <c r="O161" s="1"/>
      <c r="P161" s="1"/>
      <c r="Q161" s="231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2">
        <v>21</v>
      </c>
      <c r="B162" s="153">
        <v>42012</v>
      </c>
      <c r="C162" s="153"/>
      <c r="D162" s="154" t="s">
        <v>642</v>
      </c>
      <c r="E162" s="155" t="s">
        <v>590</v>
      </c>
      <c r="F162" s="156">
        <v>130</v>
      </c>
      <c r="G162" s="155"/>
      <c r="H162" s="155">
        <v>175.5</v>
      </c>
      <c r="I162" s="157">
        <v>165</v>
      </c>
      <c r="J162" s="158" t="s">
        <v>643</v>
      </c>
      <c r="K162" s="159">
        <f t="shared" si="62"/>
        <v>45.5</v>
      </c>
      <c r="L162" s="160">
        <f t="shared" si="63"/>
        <v>0.35</v>
      </c>
      <c r="M162" s="155" t="s">
        <v>581</v>
      </c>
      <c r="N162" s="161">
        <v>43088</v>
      </c>
      <c r="O162" s="1"/>
      <c r="P162" s="1"/>
      <c r="Q162" s="231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2">
        <v>22</v>
      </c>
      <c r="B163" s="153">
        <v>42040</v>
      </c>
      <c r="C163" s="153"/>
      <c r="D163" s="154" t="s">
        <v>399</v>
      </c>
      <c r="E163" s="155" t="s">
        <v>578</v>
      </c>
      <c r="F163" s="156">
        <v>98</v>
      </c>
      <c r="G163" s="155"/>
      <c r="H163" s="155">
        <v>120</v>
      </c>
      <c r="I163" s="157">
        <v>120</v>
      </c>
      <c r="J163" s="158" t="s">
        <v>611</v>
      </c>
      <c r="K163" s="159">
        <f t="shared" si="62"/>
        <v>22</v>
      </c>
      <c r="L163" s="160">
        <f t="shared" si="63"/>
        <v>0.22448979591836735</v>
      </c>
      <c r="M163" s="155" t="s">
        <v>581</v>
      </c>
      <c r="N163" s="161">
        <v>42753</v>
      </c>
      <c r="O163" s="1"/>
      <c r="P163" s="1"/>
      <c r="Q163" s="231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2">
        <v>23</v>
      </c>
      <c r="B164" s="153">
        <v>42040</v>
      </c>
      <c r="C164" s="153"/>
      <c r="D164" s="154" t="s">
        <v>644</v>
      </c>
      <c r="E164" s="155" t="s">
        <v>578</v>
      </c>
      <c r="F164" s="156">
        <v>196</v>
      </c>
      <c r="G164" s="155"/>
      <c r="H164" s="155">
        <v>262</v>
      </c>
      <c r="I164" s="157">
        <v>255</v>
      </c>
      <c r="J164" s="158" t="s">
        <v>611</v>
      </c>
      <c r="K164" s="159">
        <f t="shared" si="62"/>
        <v>66</v>
      </c>
      <c r="L164" s="160">
        <f t="shared" si="63"/>
        <v>0.33673469387755101</v>
      </c>
      <c r="M164" s="155" t="s">
        <v>581</v>
      </c>
      <c r="N164" s="161">
        <v>42599</v>
      </c>
      <c r="O164" s="1"/>
      <c r="P164" s="1"/>
      <c r="Q164" s="231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62">
        <v>24</v>
      </c>
      <c r="B165" s="163">
        <v>42067</v>
      </c>
      <c r="C165" s="163"/>
      <c r="D165" s="164" t="s">
        <v>398</v>
      </c>
      <c r="E165" s="165" t="s">
        <v>578</v>
      </c>
      <c r="F165" s="166">
        <v>235</v>
      </c>
      <c r="G165" s="166"/>
      <c r="H165" s="167">
        <v>77</v>
      </c>
      <c r="I165" s="167" t="s">
        <v>645</v>
      </c>
      <c r="J165" s="168" t="s">
        <v>646</v>
      </c>
      <c r="K165" s="169">
        <f t="shared" si="62"/>
        <v>-158</v>
      </c>
      <c r="L165" s="170">
        <f t="shared" si="63"/>
        <v>-0.67234042553191486</v>
      </c>
      <c r="M165" s="166" t="s">
        <v>591</v>
      </c>
      <c r="N165" s="163">
        <v>43522</v>
      </c>
      <c r="O165" s="1"/>
      <c r="P165" s="1"/>
      <c r="Q165" s="231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2">
        <v>25</v>
      </c>
      <c r="B166" s="153">
        <v>42067</v>
      </c>
      <c r="C166" s="153"/>
      <c r="D166" s="154" t="s">
        <v>647</v>
      </c>
      <c r="E166" s="155" t="s">
        <v>578</v>
      </c>
      <c r="F166" s="156">
        <v>185</v>
      </c>
      <c r="G166" s="155"/>
      <c r="H166" s="155">
        <v>224</v>
      </c>
      <c r="I166" s="157" t="s">
        <v>648</v>
      </c>
      <c r="J166" s="158" t="s">
        <v>611</v>
      </c>
      <c r="K166" s="159">
        <f t="shared" si="62"/>
        <v>39</v>
      </c>
      <c r="L166" s="160">
        <f t="shared" si="63"/>
        <v>0.21081081081081082</v>
      </c>
      <c r="M166" s="155" t="s">
        <v>581</v>
      </c>
      <c r="N166" s="161">
        <v>42647</v>
      </c>
      <c r="O166" s="1"/>
      <c r="P166" s="1"/>
      <c r="Q166" s="231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62">
        <v>26</v>
      </c>
      <c r="B167" s="163">
        <v>42090</v>
      </c>
      <c r="C167" s="163"/>
      <c r="D167" s="171" t="s">
        <v>649</v>
      </c>
      <c r="E167" s="166" t="s">
        <v>578</v>
      </c>
      <c r="F167" s="166">
        <v>49.5</v>
      </c>
      <c r="G167" s="167"/>
      <c r="H167" s="167">
        <v>15.85</v>
      </c>
      <c r="I167" s="167">
        <v>67</v>
      </c>
      <c r="J167" s="168" t="s">
        <v>650</v>
      </c>
      <c r="K167" s="167">
        <f t="shared" si="62"/>
        <v>-33.65</v>
      </c>
      <c r="L167" s="172">
        <f t="shared" si="63"/>
        <v>-0.67979797979797973</v>
      </c>
      <c r="M167" s="166" t="s">
        <v>591</v>
      </c>
      <c r="N167" s="173">
        <v>43627</v>
      </c>
      <c r="O167" s="1"/>
      <c r="P167" s="1"/>
      <c r="Q167" s="231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2">
        <v>27</v>
      </c>
      <c r="B168" s="153">
        <v>42093</v>
      </c>
      <c r="C168" s="153"/>
      <c r="D168" s="154" t="s">
        <v>651</v>
      </c>
      <c r="E168" s="155" t="s">
        <v>578</v>
      </c>
      <c r="F168" s="156">
        <v>183.5</v>
      </c>
      <c r="G168" s="155"/>
      <c r="H168" s="155">
        <v>219</v>
      </c>
      <c r="I168" s="157">
        <v>218</v>
      </c>
      <c r="J168" s="158" t="s">
        <v>652</v>
      </c>
      <c r="K168" s="159">
        <f t="shared" si="62"/>
        <v>35.5</v>
      </c>
      <c r="L168" s="160">
        <f t="shared" si="63"/>
        <v>0.19346049046321526</v>
      </c>
      <c r="M168" s="155" t="s">
        <v>581</v>
      </c>
      <c r="N168" s="161">
        <v>42103</v>
      </c>
      <c r="O168" s="1"/>
      <c r="P168" s="1"/>
      <c r="Q168" s="231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2">
        <v>28</v>
      </c>
      <c r="B169" s="153">
        <v>42114</v>
      </c>
      <c r="C169" s="153"/>
      <c r="D169" s="154" t="s">
        <v>653</v>
      </c>
      <c r="E169" s="155" t="s">
        <v>578</v>
      </c>
      <c r="F169" s="156">
        <f>(227+237)/2</f>
        <v>232</v>
      </c>
      <c r="G169" s="155"/>
      <c r="H169" s="155">
        <v>298</v>
      </c>
      <c r="I169" s="157">
        <v>298</v>
      </c>
      <c r="J169" s="158" t="s">
        <v>611</v>
      </c>
      <c r="K169" s="159">
        <f t="shared" si="62"/>
        <v>66</v>
      </c>
      <c r="L169" s="160">
        <f t="shared" si="63"/>
        <v>0.28448275862068967</v>
      </c>
      <c r="M169" s="155" t="s">
        <v>581</v>
      </c>
      <c r="N169" s="161">
        <v>42823</v>
      </c>
      <c r="O169" s="1"/>
      <c r="P169" s="1"/>
      <c r="Q169" s="231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2">
        <v>29</v>
      </c>
      <c r="B170" s="153">
        <v>42128</v>
      </c>
      <c r="C170" s="153"/>
      <c r="D170" s="154" t="s">
        <v>654</v>
      </c>
      <c r="E170" s="155" t="s">
        <v>590</v>
      </c>
      <c r="F170" s="156">
        <v>385</v>
      </c>
      <c r="G170" s="155"/>
      <c r="H170" s="155">
        <f>212.5+331</f>
        <v>543.5</v>
      </c>
      <c r="I170" s="157">
        <v>510</v>
      </c>
      <c r="J170" s="158" t="s">
        <v>655</v>
      </c>
      <c r="K170" s="159">
        <f t="shared" si="62"/>
        <v>158.5</v>
      </c>
      <c r="L170" s="160">
        <f t="shared" si="63"/>
        <v>0.41168831168831171</v>
      </c>
      <c r="M170" s="155" t="s">
        <v>581</v>
      </c>
      <c r="N170" s="161">
        <v>42235</v>
      </c>
      <c r="O170" s="1"/>
      <c r="P170" s="1"/>
      <c r="Q170" s="231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2">
        <v>30</v>
      </c>
      <c r="B171" s="153">
        <v>42128</v>
      </c>
      <c r="C171" s="153"/>
      <c r="D171" s="154" t="s">
        <v>656</v>
      </c>
      <c r="E171" s="155" t="s">
        <v>590</v>
      </c>
      <c r="F171" s="156">
        <v>115.5</v>
      </c>
      <c r="G171" s="155"/>
      <c r="H171" s="155">
        <v>146</v>
      </c>
      <c r="I171" s="157">
        <v>142</v>
      </c>
      <c r="J171" s="158" t="s">
        <v>657</v>
      </c>
      <c r="K171" s="159">
        <f t="shared" si="62"/>
        <v>30.5</v>
      </c>
      <c r="L171" s="160">
        <f t="shared" si="63"/>
        <v>0.26406926406926406</v>
      </c>
      <c r="M171" s="155" t="s">
        <v>581</v>
      </c>
      <c r="N171" s="161">
        <v>42202</v>
      </c>
      <c r="O171" s="1"/>
      <c r="P171" s="1"/>
      <c r="Q171" s="231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2">
        <v>31</v>
      </c>
      <c r="B172" s="153">
        <v>42151</v>
      </c>
      <c r="C172" s="153"/>
      <c r="D172" s="154" t="s">
        <v>530</v>
      </c>
      <c r="E172" s="155" t="s">
        <v>590</v>
      </c>
      <c r="F172" s="156">
        <v>237.5</v>
      </c>
      <c r="G172" s="155"/>
      <c r="H172" s="155">
        <v>279.5</v>
      </c>
      <c r="I172" s="157">
        <v>278</v>
      </c>
      <c r="J172" s="158" t="s">
        <v>611</v>
      </c>
      <c r="K172" s="159">
        <f t="shared" si="62"/>
        <v>42</v>
      </c>
      <c r="L172" s="160">
        <f t="shared" si="63"/>
        <v>0.17684210526315788</v>
      </c>
      <c r="M172" s="155" t="s">
        <v>581</v>
      </c>
      <c r="N172" s="161">
        <v>42222</v>
      </c>
      <c r="O172" s="1"/>
      <c r="P172" s="1"/>
      <c r="Q172" s="231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2">
        <v>32</v>
      </c>
      <c r="B173" s="153">
        <v>42174</v>
      </c>
      <c r="C173" s="153"/>
      <c r="D173" s="154" t="s">
        <v>629</v>
      </c>
      <c r="E173" s="155" t="s">
        <v>578</v>
      </c>
      <c r="F173" s="156">
        <v>340</v>
      </c>
      <c r="G173" s="155"/>
      <c r="H173" s="155">
        <v>448</v>
      </c>
      <c r="I173" s="157">
        <v>448</v>
      </c>
      <c r="J173" s="158" t="s">
        <v>611</v>
      </c>
      <c r="K173" s="159">
        <f t="shared" si="62"/>
        <v>108</v>
      </c>
      <c r="L173" s="160">
        <f t="shared" si="63"/>
        <v>0.31764705882352939</v>
      </c>
      <c r="M173" s="155" t="s">
        <v>581</v>
      </c>
      <c r="N173" s="161">
        <v>43018</v>
      </c>
      <c r="O173" s="1"/>
      <c r="P173" s="1"/>
      <c r="Q173" s="231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2">
        <v>33</v>
      </c>
      <c r="B174" s="153">
        <v>42191</v>
      </c>
      <c r="C174" s="153"/>
      <c r="D174" s="154" t="s">
        <v>658</v>
      </c>
      <c r="E174" s="155" t="s">
        <v>578</v>
      </c>
      <c r="F174" s="156">
        <v>390</v>
      </c>
      <c r="G174" s="155"/>
      <c r="H174" s="155">
        <v>460</v>
      </c>
      <c r="I174" s="157">
        <v>460</v>
      </c>
      <c r="J174" s="158" t="s">
        <v>611</v>
      </c>
      <c r="K174" s="159">
        <f t="shared" si="62"/>
        <v>70</v>
      </c>
      <c r="L174" s="160">
        <f t="shared" si="63"/>
        <v>0.17948717948717949</v>
      </c>
      <c r="M174" s="155" t="s">
        <v>581</v>
      </c>
      <c r="N174" s="161">
        <v>42478</v>
      </c>
      <c r="O174" s="1"/>
      <c r="P174" s="1"/>
      <c r="Q174" s="231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62">
        <v>34</v>
      </c>
      <c r="B175" s="163">
        <v>42195</v>
      </c>
      <c r="C175" s="163"/>
      <c r="D175" s="164" t="s">
        <v>659</v>
      </c>
      <c r="E175" s="165" t="s">
        <v>578</v>
      </c>
      <c r="F175" s="166">
        <v>122.5</v>
      </c>
      <c r="G175" s="166"/>
      <c r="H175" s="167">
        <v>61</v>
      </c>
      <c r="I175" s="167">
        <v>172</v>
      </c>
      <c r="J175" s="168" t="s">
        <v>660</v>
      </c>
      <c r="K175" s="169">
        <f t="shared" si="62"/>
        <v>-61.5</v>
      </c>
      <c r="L175" s="170">
        <f t="shared" si="63"/>
        <v>-0.50204081632653064</v>
      </c>
      <c r="M175" s="166" t="s">
        <v>591</v>
      </c>
      <c r="N175" s="163">
        <v>43333</v>
      </c>
      <c r="O175" s="1"/>
      <c r="P175" s="1"/>
      <c r="Q175" s="231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2">
        <v>35</v>
      </c>
      <c r="B176" s="153">
        <v>42219</v>
      </c>
      <c r="C176" s="153"/>
      <c r="D176" s="154" t="s">
        <v>661</v>
      </c>
      <c r="E176" s="155" t="s">
        <v>578</v>
      </c>
      <c r="F176" s="156">
        <v>297.5</v>
      </c>
      <c r="G176" s="155"/>
      <c r="H176" s="155">
        <v>350</v>
      </c>
      <c r="I176" s="157">
        <v>360</v>
      </c>
      <c r="J176" s="158" t="s">
        <v>662</v>
      </c>
      <c r="K176" s="159">
        <f t="shared" si="62"/>
        <v>52.5</v>
      </c>
      <c r="L176" s="160">
        <f t="shared" si="63"/>
        <v>0.17647058823529413</v>
      </c>
      <c r="M176" s="155" t="s">
        <v>581</v>
      </c>
      <c r="N176" s="161">
        <v>42232</v>
      </c>
      <c r="O176" s="1"/>
      <c r="P176" s="1"/>
      <c r="Q176" s="231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2">
        <v>36</v>
      </c>
      <c r="B177" s="153">
        <v>42219</v>
      </c>
      <c r="C177" s="153"/>
      <c r="D177" s="154" t="s">
        <v>663</v>
      </c>
      <c r="E177" s="155" t="s">
        <v>578</v>
      </c>
      <c r="F177" s="156">
        <v>115.5</v>
      </c>
      <c r="G177" s="155"/>
      <c r="H177" s="155">
        <v>149</v>
      </c>
      <c r="I177" s="157">
        <v>140</v>
      </c>
      <c r="J177" s="158" t="s">
        <v>664</v>
      </c>
      <c r="K177" s="159">
        <f t="shared" si="62"/>
        <v>33.5</v>
      </c>
      <c r="L177" s="160">
        <f t="shared" si="63"/>
        <v>0.29004329004329005</v>
      </c>
      <c r="M177" s="155" t="s">
        <v>581</v>
      </c>
      <c r="N177" s="161">
        <v>42740</v>
      </c>
      <c r="O177" s="1"/>
      <c r="P177" s="1"/>
      <c r="Q177" s="231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2">
        <v>37</v>
      </c>
      <c r="B178" s="153">
        <v>42251</v>
      </c>
      <c r="C178" s="153"/>
      <c r="D178" s="154" t="s">
        <v>530</v>
      </c>
      <c r="E178" s="155" t="s">
        <v>578</v>
      </c>
      <c r="F178" s="156">
        <v>226</v>
      </c>
      <c r="G178" s="155"/>
      <c r="H178" s="155">
        <v>292</v>
      </c>
      <c r="I178" s="157">
        <v>292</v>
      </c>
      <c r="J178" s="158" t="s">
        <v>665</v>
      </c>
      <c r="K178" s="159">
        <f t="shared" si="62"/>
        <v>66</v>
      </c>
      <c r="L178" s="160">
        <f t="shared" si="63"/>
        <v>0.29203539823008851</v>
      </c>
      <c r="M178" s="155" t="s">
        <v>581</v>
      </c>
      <c r="N178" s="161">
        <v>42286</v>
      </c>
      <c r="O178" s="1"/>
      <c r="P178" s="1"/>
      <c r="Q178" s="231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2">
        <v>38</v>
      </c>
      <c r="B179" s="153">
        <v>42254</v>
      </c>
      <c r="C179" s="153"/>
      <c r="D179" s="154" t="s">
        <v>653</v>
      </c>
      <c r="E179" s="155" t="s">
        <v>578</v>
      </c>
      <c r="F179" s="156">
        <v>232.5</v>
      </c>
      <c r="G179" s="155"/>
      <c r="H179" s="155">
        <v>312.5</v>
      </c>
      <c r="I179" s="157">
        <v>310</v>
      </c>
      <c r="J179" s="158" t="s">
        <v>611</v>
      </c>
      <c r="K179" s="159">
        <f t="shared" si="62"/>
        <v>80</v>
      </c>
      <c r="L179" s="160">
        <f t="shared" si="63"/>
        <v>0.34408602150537637</v>
      </c>
      <c r="M179" s="155" t="s">
        <v>581</v>
      </c>
      <c r="N179" s="161">
        <v>42823</v>
      </c>
      <c r="O179" s="1"/>
      <c r="P179" s="1"/>
      <c r="Q179" s="231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2">
        <v>39</v>
      </c>
      <c r="B180" s="153">
        <v>42268</v>
      </c>
      <c r="C180" s="153"/>
      <c r="D180" s="154" t="s">
        <v>666</v>
      </c>
      <c r="E180" s="155" t="s">
        <v>578</v>
      </c>
      <c r="F180" s="156">
        <v>196.5</v>
      </c>
      <c r="G180" s="155"/>
      <c r="H180" s="155">
        <v>238</v>
      </c>
      <c r="I180" s="157">
        <v>238</v>
      </c>
      <c r="J180" s="158" t="s">
        <v>665</v>
      </c>
      <c r="K180" s="159">
        <f t="shared" si="62"/>
        <v>41.5</v>
      </c>
      <c r="L180" s="160">
        <f t="shared" si="63"/>
        <v>0.21119592875318066</v>
      </c>
      <c r="M180" s="155" t="s">
        <v>581</v>
      </c>
      <c r="N180" s="161">
        <v>42291</v>
      </c>
      <c r="O180" s="1"/>
      <c r="P180" s="1"/>
      <c r="Q180" s="231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2">
        <v>40</v>
      </c>
      <c r="B181" s="153">
        <v>42271</v>
      </c>
      <c r="C181" s="153"/>
      <c r="D181" s="154" t="s">
        <v>609</v>
      </c>
      <c r="E181" s="155" t="s">
        <v>578</v>
      </c>
      <c r="F181" s="156">
        <v>65</v>
      </c>
      <c r="G181" s="155"/>
      <c r="H181" s="155">
        <v>82</v>
      </c>
      <c r="I181" s="157">
        <v>82</v>
      </c>
      <c r="J181" s="158" t="s">
        <v>665</v>
      </c>
      <c r="K181" s="159">
        <f t="shared" si="62"/>
        <v>17</v>
      </c>
      <c r="L181" s="160">
        <f t="shared" si="63"/>
        <v>0.26153846153846155</v>
      </c>
      <c r="M181" s="155" t="s">
        <v>581</v>
      </c>
      <c r="N181" s="161">
        <v>42578</v>
      </c>
      <c r="O181" s="1"/>
      <c r="P181" s="1"/>
      <c r="Q181" s="231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2">
        <v>41</v>
      </c>
      <c r="B182" s="153">
        <v>42291</v>
      </c>
      <c r="C182" s="153"/>
      <c r="D182" s="154" t="s">
        <v>667</v>
      </c>
      <c r="E182" s="155" t="s">
        <v>578</v>
      </c>
      <c r="F182" s="156">
        <v>144</v>
      </c>
      <c r="G182" s="155"/>
      <c r="H182" s="155">
        <v>182.5</v>
      </c>
      <c r="I182" s="157">
        <v>181</v>
      </c>
      <c r="J182" s="158" t="s">
        <v>665</v>
      </c>
      <c r="K182" s="159">
        <f t="shared" si="62"/>
        <v>38.5</v>
      </c>
      <c r="L182" s="160">
        <f t="shared" si="63"/>
        <v>0.2673611111111111</v>
      </c>
      <c r="M182" s="155" t="s">
        <v>581</v>
      </c>
      <c r="N182" s="161">
        <v>42817</v>
      </c>
      <c r="O182" s="1"/>
      <c r="P182" s="1"/>
      <c r="Q182" s="231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2">
        <v>42</v>
      </c>
      <c r="B183" s="153">
        <v>42291</v>
      </c>
      <c r="C183" s="153"/>
      <c r="D183" s="154" t="s">
        <v>668</v>
      </c>
      <c r="E183" s="155" t="s">
        <v>578</v>
      </c>
      <c r="F183" s="156">
        <v>264</v>
      </c>
      <c r="G183" s="155"/>
      <c r="H183" s="155">
        <v>311</v>
      </c>
      <c r="I183" s="157">
        <v>311</v>
      </c>
      <c r="J183" s="158" t="s">
        <v>665</v>
      </c>
      <c r="K183" s="159">
        <f t="shared" si="62"/>
        <v>47</v>
      </c>
      <c r="L183" s="160">
        <f t="shared" si="63"/>
        <v>0.17803030303030304</v>
      </c>
      <c r="M183" s="155" t="s">
        <v>581</v>
      </c>
      <c r="N183" s="161">
        <v>42604</v>
      </c>
      <c r="O183" s="1"/>
      <c r="P183" s="1"/>
      <c r="Q183" s="231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2">
        <v>43</v>
      </c>
      <c r="B184" s="153">
        <v>42318</v>
      </c>
      <c r="C184" s="153"/>
      <c r="D184" s="154" t="s">
        <v>669</v>
      </c>
      <c r="E184" s="155" t="s">
        <v>590</v>
      </c>
      <c r="F184" s="156">
        <v>549.5</v>
      </c>
      <c r="G184" s="155"/>
      <c r="H184" s="155">
        <v>630</v>
      </c>
      <c r="I184" s="157">
        <v>630</v>
      </c>
      <c r="J184" s="158" t="s">
        <v>665</v>
      </c>
      <c r="K184" s="159">
        <f t="shared" si="62"/>
        <v>80.5</v>
      </c>
      <c r="L184" s="160">
        <f t="shared" si="63"/>
        <v>0.1464968152866242</v>
      </c>
      <c r="M184" s="155" t="s">
        <v>581</v>
      </c>
      <c r="N184" s="161">
        <v>42419</v>
      </c>
      <c r="O184" s="1"/>
      <c r="P184" s="1"/>
      <c r="Q184" s="231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2">
        <v>44</v>
      </c>
      <c r="B185" s="153">
        <v>42342</v>
      </c>
      <c r="C185" s="153"/>
      <c r="D185" s="154" t="s">
        <v>670</v>
      </c>
      <c r="E185" s="155" t="s">
        <v>578</v>
      </c>
      <c r="F185" s="156">
        <v>1027.5</v>
      </c>
      <c r="G185" s="155"/>
      <c r="H185" s="155">
        <v>1315</v>
      </c>
      <c r="I185" s="157">
        <v>1250</v>
      </c>
      <c r="J185" s="158" t="s">
        <v>665</v>
      </c>
      <c r="K185" s="159">
        <f t="shared" si="62"/>
        <v>287.5</v>
      </c>
      <c r="L185" s="160">
        <f t="shared" si="63"/>
        <v>0.27980535279805352</v>
      </c>
      <c r="M185" s="155" t="s">
        <v>581</v>
      </c>
      <c r="N185" s="161">
        <v>43244</v>
      </c>
      <c r="O185" s="1"/>
      <c r="P185" s="1"/>
      <c r="Q185" s="231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2">
        <v>45</v>
      </c>
      <c r="B186" s="153">
        <v>42367</v>
      </c>
      <c r="C186" s="153"/>
      <c r="D186" s="154" t="s">
        <v>671</v>
      </c>
      <c r="E186" s="155" t="s">
        <v>578</v>
      </c>
      <c r="F186" s="156">
        <v>465</v>
      </c>
      <c r="G186" s="155"/>
      <c r="H186" s="155">
        <v>540</v>
      </c>
      <c r="I186" s="157">
        <v>540</v>
      </c>
      <c r="J186" s="158" t="s">
        <v>665</v>
      </c>
      <c r="K186" s="159">
        <f t="shared" si="62"/>
        <v>75</v>
      </c>
      <c r="L186" s="160">
        <f t="shared" si="63"/>
        <v>0.16129032258064516</v>
      </c>
      <c r="M186" s="155" t="s">
        <v>581</v>
      </c>
      <c r="N186" s="161">
        <v>42530</v>
      </c>
      <c r="O186" s="1"/>
      <c r="P186" s="1"/>
      <c r="Q186" s="231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2">
        <v>46</v>
      </c>
      <c r="B187" s="153">
        <v>42380</v>
      </c>
      <c r="C187" s="153"/>
      <c r="D187" s="154" t="s">
        <v>399</v>
      </c>
      <c r="E187" s="155" t="s">
        <v>590</v>
      </c>
      <c r="F187" s="156">
        <v>81</v>
      </c>
      <c r="G187" s="155"/>
      <c r="H187" s="155">
        <v>110</v>
      </c>
      <c r="I187" s="157">
        <v>110</v>
      </c>
      <c r="J187" s="158" t="s">
        <v>665</v>
      </c>
      <c r="K187" s="159">
        <f t="shared" si="62"/>
        <v>29</v>
      </c>
      <c r="L187" s="160">
        <f t="shared" si="63"/>
        <v>0.35802469135802467</v>
      </c>
      <c r="M187" s="155" t="s">
        <v>581</v>
      </c>
      <c r="N187" s="161">
        <v>42745</v>
      </c>
      <c r="O187" s="1"/>
      <c r="P187" s="1"/>
      <c r="Q187" s="231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2">
        <v>47</v>
      </c>
      <c r="B188" s="153">
        <v>42382</v>
      </c>
      <c r="C188" s="153"/>
      <c r="D188" s="154" t="s">
        <v>672</v>
      </c>
      <c r="E188" s="155" t="s">
        <v>590</v>
      </c>
      <c r="F188" s="156">
        <v>417.5</v>
      </c>
      <c r="G188" s="155"/>
      <c r="H188" s="155">
        <v>547</v>
      </c>
      <c r="I188" s="157">
        <v>535</v>
      </c>
      <c r="J188" s="158" t="s">
        <v>665</v>
      </c>
      <c r="K188" s="159">
        <f t="shared" si="62"/>
        <v>129.5</v>
      </c>
      <c r="L188" s="160">
        <f t="shared" si="63"/>
        <v>0.31017964071856285</v>
      </c>
      <c r="M188" s="155" t="s">
        <v>581</v>
      </c>
      <c r="N188" s="161">
        <v>42578</v>
      </c>
      <c r="O188" s="1"/>
      <c r="P188" s="1"/>
      <c r="Q188" s="231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2">
        <v>48</v>
      </c>
      <c r="B189" s="153">
        <v>42408</v>
      </c>
      <c r="C189" s="153"/>
      <c r="D189" s="154" t="s">
        <v>673</v>
      </c>
      <c r="E189" s="155" t="s">
        <v>578</v>
      </c>
      <c r="F189" s="156">
        <v>650</v>
      </c>
      <c r="G189" s="155"/>
      <c r="H189" s="155">
        <v>800</v>
      </c>
      <c r="I189" s="157">
        <v>800</v>
      </c>
      <c r="J189" s="158" t="s">
        <v>665</v>
      </c>
      <c r="K189" s="159">
        <f t="shared" si="62"/>
        <v>150</v>
      </c>
      <c r="L189" s="160">
        <f t="shared" si="63"/>
        <v>0.23076923076923078</v>
      </c>
      <c r="M189" s="155" t="s">
        <v>581</v>
      </c>
      <c r="N189" s="161">
        <v>43154</v>
      </c>
      <c r="O189" s="1"/>
      <c r="P189" s="1"/>
      <c r="Q189" s="231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2">
        <v>49</v>
      </c>
      <c r="B190" s="153">
        <v>42433</v>
      </c>
      <c r="C190" s="153"/>
      <c r="D190" s="154" t="s">
        <v>237</v>
      </c>
      <c r="E190" s="155" t="s">
        <v>578</v>
      </c>
      <c r="F190" s="156">
        <v>437.5</v>
      </c>
      <c r="G190" s="155"/>
      <c r="H190" s="155">
        <v>504.5</v>
      </c>
      <c r="I190" s="157">
        <v>522</v>
      </c>
      <c r="J190" s="158" t="s">
        <v>674</v>
      </c>
      <c r="K190" s="159">
        <f t="shared" si="62"/>
        <v>67</v>
      </c>
      <c r="L190" s="160">
        <f t="shared" si="63"/>
        <v>0.15314285714285714</v>
      </c>
      <c r="M190" s="155" t="s">
        <v>581</v>
      </c>
      <c r="N190" s="161">
        <v>42480</v>
      </c>
      <c r="O190" s="1"/>
      <c r="P190" s="1"/>
      <c r="Q190" s="231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2">
        <v>50</v>
      </c>
      <c r="B191" s="153">
        <v>42438</v>
      </c>
      <c r="C191" s="153"/>
      <c r="D191" s="154" t="s">
        <v>675</v>
      </c>
      <c r="E191" s="155" t="s">
        <v>578</v>
      </c>
      <c r="F191" s="156">
        <v>189.5</v>
      </c>
      <c r="G191" s="155"/>
      <c r="H191" s="155">
        <v>218</v>
      </c>
      <c r="I191" s="157">
        <v>218</v>
      </c>
      <c r="J191" s="158" t="s">
        <v>665</v>
      </c>
      <c r="K191" s="159">
        <f t="shared" si="62"/>
        <v>28.5</v>
      </c>
      <c r="L191" s="160">
        <f t="shared" si="63"/>
        <v>0.15039577836411611</v>
      </c>
      <c r="M191" s="155" t="s">
        <v>581</v>
      </c>
      <c r="N191" s="161">
        <v>43034</v>
      </c>
      <c r="O191" s="1"/>
      <c r="P191" s="1"/>
      <c r="Q191" s="231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62">
        <v>51</v>
      </c>
      <c r="B192" s="163">
        <v>42471</v>
      </c>
      <c r="C192" s="163"/>
      <c r="D192" s="171" t="s">
        <v>676</v>
      </c>
      <c r="E192" s="166" t="s">
        <v>578</v>
      </c>
      <c r="F192" s="166">
        <v>36.5</v>
      </c>
      <c r="G192" s="167"/>
      <c r="H192" s="167">
        <v>15.85</v>
      </c>
      <c r="I192" s="167">
        <v>60</v>
      </c>
      <c r="J192" s="168" t="s">
        <v>677</v>
      </c>
      <c r="K192" s="169">
        <f t="shared" si="62"/>
        <v>-20.65</v>
      </c>
      <c r="L192" s="170">
        <f t="shared" si="63"/>
        <v>-0.5657534246575342</v>
      </c>
      <c r="M192" s="166" t="s">
        <v>591</v>
      </c>
      <c r="N192" s="174">
        <v>43627</v>
      </c>
      <c r="O192" s="1"/>
      <c r="P192" s="1"/>
      <c r="Q192" s="231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2">
        <v>52</v>
      </c>
      <c r="B193" s="153">
        <v>42472</v>
      </c>
      <c r="C193" s="153"/>
      <c r="D193" s="154" t="s">
        <v>678</v>
      </c>
      <c r="E193" s="155" t="s">
        <v>578</v>
      </c>
      <c r="F193" s="156">
        <v>93</v>
      </c>
      <c r="G193" s="155"/>
      <c r="H193" s="155">
        <v>149</v>
      </c>
      <c r="I193" s="157">
        <v>140</v>
      </c>
      <c r="J193" s="158" t="s">
        <v>679</v>
      </c>
      <c r="K193" s="159">
        <f t="shared" si="62"/>
        <v>56</v>
      </c>
      <c r="L193" s="160">
        <f t="shared" si="63"/>
        <v>0.60215053763440862</v>
      </c>
      <c r="M193" s="155" t="s">
        <v>581</v>
      </c>
      <c r="N193" s="161">
        <v>42740</v>
      </c>
      <c r="O193" s="1"/>
      <c r="P193" s="1"/>
      <c r="Q193" s="231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2">
        <v>53</v>
      </c>
      <c r="B194" s="153">
        <v>42472</v>
      </c>
      <c r="C194" s="153"/>
      <c r="D194" s="154" t="s">
        <v>680</v>
      </c>
      <c r="E194" s="155" t="s">
        <v>578</v>
      </c>
      <c r="F194" s="156">
        <v>130</v>
      </c>
      <c r="G194" s="155"/>
      <c r="H194" s="155">
        <v>150</v>
      </c>
      <c r="I194" s="157" t="s">
        <v>681</v>
      </c>
      <c r="J194" s="158" t="s">
        <v>665</v>
      </c>
      <c r="K194" s="159">
        <f t="shared" si="62"/>
        <v>20</v>
      </c>
      <c r="L194" s="160">
        <f t="shared" si="63"/>
        <v>0.15384615384615385</v>
      </c>
      <c r="M194" s="155" t="s">
        <v>581</v>
      </c>
      <c r="N194" s="161">
        <v>42564</v>
      </c>
      <c r="O194" s="1"/>
      <c r="P194" s="1"/>
      <c r="Q194" s="231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2">
        <v>54</v>
      </c>
      <c r="B195" s="153">
        <v>42473</v>
      </c>
      <c r="C195" s="153"/>
      <c r="D195" s="154" t="s">
        <v>682</v>
      </c>
      <c r="E195" s="155" t="s">
        <v>578</v>
      </c>
      <c r="F195" s="156">
        <v>196</v>
      </c>
      <c r="G195" s="155"/>
      <c r="H195" s="155">
        <v>299</v>
      </c>
      <c r="I195" s="157">
        <v>299</v>
      </c>
      <c r="J195" s="158" t="s">
        <v>665</v>
      </c>
      <c r="K195" s="159">
        <v>103</v>
      </c>
      <c r="L195" s="160">
        <v>0.52551020408163296</v>
      </c>
      <c r="M195" s="155" t="s">
        <v>581</v>
      </c>
      <c r="N195" s="161">
        <v>42620</v>
      </c>
      <c r="O195" s="1"/>
      <c r="P195" s="1"/>
      <c r="Q195" s="231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2">
        <v>55</v>
      </c>
      <c r="B196" s="153">
        <v>42473</v>
      </c>
      <c r="C196" s="153"/>
      <c r="D196" s="154" t="s">
        <v>683</v>
      </c>
      <c r="E196" s="155" t="s">
        <v>578</v>
      </c>
      <c r="F196" s="156">
        <v>88</v>
      </c>
      <c r="G196" s="155"/>
      <c r="H196" s="155">
        <v>103</v>
      </c>
      <c r="I196" s="157">
        <v>103</v>
      </c>
      <c r="J196" s="158" t="s">
        <v>665</v>
      </c>
      <c r="K196" s="159">
        <v>15</v>
      </c>
      <c r="L196" s="160">
        <v>0.170454545454545</v>
      </c>
      <c r="M196" s="155" t="s">
        <v>581</v>
      </c>
      <c r="N196" s="161">
        <v>42530</v>
      </c>
      <c r="O196" s="1"/>
      <c r="P196" s="1"/>
      <c r="Q196" s="231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2">
        <v>56</v>
      </c>
      <c r="B197" s="153">
        <v>42492</v>
      </c>
      <c r="C197" s="153"/>
      <c r="D197" s="154" t="s">
        <v>684</v>
      </c>
      <c r="E197" s="155" t="s">
        <v>578</v>
      </c>
      <c r="F197" s="156">
        <v>127.5</v>
      </c>
      <c r="G197" s="155"/>
      <c r="H197" s="155">
        <v>148</v>
      </c>
      <c r="I197" s="157" t="s">
        <v>685</v>
      </c>
      <c r="J197" s="158" t="s">
        <v>665</v>
      </c>
      <c r="K197" s="159">
        <f t="shared" ref="K197:K201" si="64">H197-F197</f>
        <v>20.5</v>
      </c>
      <c r="L197" s="160">
        <f t="shared" ref="L197:L201" si="65">K197/F197</f>
        <v>0.16078431372549021</v>
      </c>
      <c r="M197" s="155" t="s">
        <v>581</v>
      </c>
      <c r="N197" s="161">
        <v>42564</v>
      </c>
      <c r="O197" s="1"/>
      <c r="P197" s="1"/>
      <c r="Q197" s="231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2">
        <v>57</v>
      </c>
      <c r="B198" s="153">
        <v>42493</v>
      </c>
      <c r="C198" s="153"/>
      <c r="D198" s="154" t="s">
        <v>686</v>
      </c>
      <c r="E198" s="155" t="s">
        <v>578</v>
      </c>
      <c r="F198" s="156">
        <v>675</v>
      </c>
      <c r="G198" s="155"/>
      <c r="H198" s="155">
        <v>815</v>
      </c>
      <c r="I198" s="157" t="s">
        <v>687</v>
      </c>
      <c r="J198" s="158" t="s">
        <v>665</v>
      </c>
      <c r="K198" s="159">
        <f t="shared" si="64"/>
        <v>140</v>
      </c>
      <c r="L198" s="160">
        <f t="shared" si="65"/>
        <v>0.2074074074074074</v>
      </c>
      <c r="M198" s="155" t="s">
        <v>581</v>
      </c>
      <c r="N198" s="161">
        <v>43154</v>
      </c>
      <c r="O198" s="1"/>
      <c r="P198" s="1"/>
      <c r="Q198" s="231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62">
        <v>58</v>
      </c>
      <c r="B199" s="163">
        <v>42522</v>
      </c>
      <c r="C199" s="163"/>
      <c r="D199" s="164" t="s">
        <v>688</v>
      </c>
      <c r="E199" s="165" t="s">
        <v>578</v>
      </c>
      <c r="F199" s="166">
        <v>500</v>
      </c>
      <c r="G199" s="166"/>
      <c r="H199" s="167">
        <v>232.5</v>
      </c>
      <c r="I199" s="167" t="s">
        <v>689</v>
      </c>
      <c r="J199" s="168" t="s">
        <v>690</v>
      </c>
      <c r="K199" s="169">
        <f t="shared" si="64"/>
        <v>-267.5</v>
      </c>
      <c r="L199" s="170">
        <f t="shared" si="65"/>
        <v>-0.53500000000000003</v>
      </c>
      <c r="M199" s="166" t="s">
        <v>591</v>
      </c>
      <c r="N199" s="163">
        <v>43735</v>
      </c>
      <c r="O199" s="1"/>
      <c r="P199" s="1"/>
      <c r="Q199" s="231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2">
        <v>59</v>
      </c>
      <c r="B200" s="153">
        <v>42527</v>
      </c>
      <c r="C200" s="153"/>
      <c r="D200" s="154" t="s">
        <v>532</v>
      </c>
      <c r="E200" s="155" t="s">
        <v>578</v>
      </c>
      <c r="F200" s="156">
        <v>110</v>
      </c>
      <c r="G200" s="155"/>
      <c r="H200" s="155">
        <v>126.5</v>
      </c>
      <c r="I200" s="157">
        <v>125</v>
      </c>
      <c r="J200" s="158" t="s">
        <v>617</v>
      </c>
      <c r="K200" s="159">
        <f t="shared" si="64"/>
        <v>16.5</v>
      </c>
      <c r="L200" s="160">
        <f t="shared" si="65"/>
        <v>0.15</v>
      </c>
      <c r="M200" s="155" t="s">
        <v>581</v>
      </c>
      <c r="N200" s="161">
        <v>42552</v>
      </c>
      <c r="O200" s="1"/>
      <c r="P200" s="1"/>
      <c r="Q200" s="231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2">
        <v>60</v>
      </c>
      <c r="B201" s="153">
        <v>42538</v>
      </c>
      <c r="C201" s="153"/>
      <c r="D201" s="154" t="s">
        <v>691</v>
      </c>
      <c r="E201" s="155" t="s">
        <v>578</v>
      </c>
      <c r="F201" s="156">
        <v>44</v>
      </c>
      <c r="G201" s="155"/>
      <c r="H201" s="155">
        <v>69.5</v>
      </c>
      <c r="I201" s="157">
        <v>69.5</v>
      </c>
      <c r="J201" s="158" t="s">
        <v>692</v>
      </c>
      <c r="K201" s="159">
        <f t="shared" si="64"/>
        <v>25.5</v>
      </c>
      <c r="L201" s="160">
        <f t="shared" si="65"/>
        <v>0.57954545454545459</v>
      </c>
      <c r="M201" s="155" t="s">
        <v>581</v>
      </c>
      <c r="N201" s="161">
        <v>42977</v>
      </c>
      <c r="O201" s="1"/>
      <c r="P201" s="1"/>
      <c r="Q201" s="231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2">
        <v>61</v>
      </c>
      <c r="B202" s="153">
        <v>42549</v>
      </c>
      <c r="C202" s="153"/>
      <c r="D202" s="154" t="s">
        <v>693</v>
      </c>
      <c r="E202" s="155" t="s">
        <v>578</v>
      </c>
      <c r="F202" s="156">
        <v>262.5</v>
      </c>
      <c r="G202" s="155"/>
      <c r="H202" s="155">
        <v>340</v>
      </c>
      <c r="I202" s="157">
        <v>333</v>
      </c>
      <c r="J202" s="158" t="s">
        <v>694</v>
      </c>
      <c r="K202" s="159">
        <v>77.5</v>
      </c>
      <c r="L202" s="160">
        <v>0.29523809523809502</v>
      </c>
      <c r="M202" s="155" t="s">
        <v>581</v>
      </c>
      <c r="N202" s="161">
        <v>43017</v>
      </c>
      <c r="O202" s="1"/>
      <c r="P202" s="1"/>
      <c r="Q202" s="231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2">
        <v>62</v>
      </c>
      <c r="B203" s="153">
        <v>42549</v>
      </c>
      <c r="C203" s="153"/>
      <c r="D203" s="154" t="s">
        <v>695</v>
      </c>
      <c r="E203" s="155" t="s">
        <v>578</v>
      </c>
      <c r="F203" s="156">
        <v>840</v>
      </c>
      <c r="G203" s="155"/>
      <c r="H203" s="155">
        <v>1230</v>
      </c>
      <c r="I203" s="157">
        <v>1230</v>
      </c>
      <c r="J203" s="158" t="s">
        <v>665</v>
      </c>
      <c r="K203" s="159">
        <v>390</v>
      </c>
      <c r="L203" s="160">
        <v>0.46428571428571402</v>
      </c>
      <c r="M203" s="155" t="s">
        <v>581</v>
      </c>
      <c r="N203" s="161">
        <v>42649</v>
      </c>
      <c r="O203" s="1"/>
      <c r="P203" s="1"/>
      <c r="Q203" s="231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75">
        <v>63</v>
      </c>
      <c r="B204" s="176">
        <v>42556</v>
      </c>
      <c r="C204" s="176"/>
      <c r="D204" s="177" t="s">
        <v>696</v>
      </c>
      <c r="E204" s="178" t="s">
        <v>578</v>
      </c>
      <c r="F204" s="178">
        <v>395</v>
      </c>
      <c r="G204" s="179"/>
      <c r="H204" s="179">
        <f>(468.5+342.5)/2</f>
        <v>405.5</v>
      </c>
      <c r="I204" s="179">
        <v>510</v>
      </c>
      <c r="J204" s="180" t="s">
        <v>697</v>
      </c>
      <c r="K204" s="181">
        <f t="shared" ref="K204:K210" si="66">H204-F204</f>
        <v>10.5</v>
      </c>
      <c r="L204" s="182">
        <f t="shared" ref="L204:L210" si="67">K204/F204</f>
        <v>2.6582278481012658E-2</v>
      </c>
      <c r="M204" s="178" t="s">
        <v>598</v>
      </c>
      <c r="N204" s="176">
        <v>43606</v>
      </c>
      <c r="O204" s="1"/>
      <c r="P204" s="1"/>
      <c r="Q204" s="231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62">
        <v>64</v>
      </c>
      <c r="B205" s="163">
        <v>42584</v>
      </c>
      <c r="C205" s="163"/>
      <c r="D205" s="164" t="s">
        <v>698</v>
      </c>
      <c r="E205" s="165" t="s">
        <v>590</v>
      </c>
      <c r="F205" s="166">
        <f>169.5-12.8</f>
        <v>156.69999999999999</v>
      </c>
      <c r="G205" s="166"/>
      <c r="H205" s="167">
        <v>77</v>
      </c>
      <c r="I205" s="167" t="s">
        <v>699</v>
      </c>
      <c r="J205" s="168" t="s">
        <v>700</v>
      </c>
      <c r="K205" s="169">
        <f t="shared" si="66"/>
        <v>-79.699999999999989</v>
      </c>
      <c r="L205" s="170">
        <f t="shared" si="67"/>
        <v>-0.50861518825781749</v>
      </c>
      <c r="M205" s="166" t="s">
        <v>591</v>
      </c>
      <c r="N205" s="163">
        <v>43522</v>
      </c>
      <c r="O205" s="1"/>
      <c r="P205" s="1"/>
      <c r="Q205" s="231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62">
        <v>65</v>
      </c>
      <c r="B206" s="163">
        <v>42586</v>
      </c>
      <c r="C206" s="163"/>
      <c r="D206" s="164" t="s">
        <v>701</v>
      </c>
      <c r="E206" s="165" t="s">
        <v>578</v>
      </c>
      <c r="F206" s="166">
        <v>400</v>
      </c>
      <c r="G206" s="166"/>
      <c r="H206" s="167">
        <v>305</v>
      </c>
      <c r="I206" s="167">
        <v>475</v>
      </c>
      <c r="J206" s="168" t="s">
        <v>702</v>
      </c>
      <c r="K206" s="169">
        <f t="shared" si="66"/>
        <v>-95</v>
      </c>
      <c r="L206" s="170">
        <f t="shared" si="67"/>
        <v>-0.23749999999999999</v>
      </c>
      <c r="M206" s="166" t="s">
        <v>591</v>
      </c>
      <c r="N206" s="163">
        <v>43606</v>
      </c>
      <c r="O206" s="1"/>
      <c r="P206" s="1"/>
      <c r="Q206" s="231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2">
        <v>66</v>
      </c>
      <c r="B207" s="153">
        <v>42593</v>
      </c>
      <c r="C207" s="153"/>
      <c r="D207" s="154" t="s">
        <v>703</v>
      </c>
      <c r="E207" s="155" t="s">
        <v>578</v>
      </c>
      <c r="F207" s="156">
        <v>86.5</v>
      </c>
      <c r="G207" s="155"/>
      <c r="H207" s="155">
        <v>130</v>
      </c>
      <c r="I207" s="157">
        <v>130</v>
      </c>
      <c r="J207" s="158" t="s">
        <v>704</v>
      </c>
      <c r="K207" s="159">
        <f t="shared" si="66"/>
        <v>43.5</v>
      </c>
      <c r="L207" s="160">
        <f t="shared" si="67"/>
        <v>0.50289017341040465</v>
      </c>
      <c r="M207" s="155" t="s">
        <v>581</v>
      </c>
      <c r="N207" s="161">
        <v>43091</v>
      </c>
      <c r="O207" s="1"/>
      <c r="P207" s="1"/>
      <c r="Q207" s="231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62">
        <v>67</v>
      </c>
      <c r="B208" s="163">
        <v>42600</v>
      </c>
      <c r="C208" s="163"/>
      <c r="D208" s="164" t="s">
        <v>122</v>
      </c>
      <c r="E208" s="165" t="s">
        <v>578</v>
      </c>
      <c r="F208" s="166">
        <v>133.5</v>
      </c>
      <c r="G208" s="166"/>
      <c r="H208" s="167">
        <v>126.5</v>
      </c>
      <c r="I208" s="167">
        <v>178</v>
      </c>
      <c r="J208" s="168" t="s">
        <v>705</v>
      </c>
      <c r="K208" s="169">
        <f t="shared" si="66"/>
        <v>-7</v>
      </c>
      <c r="L208" s="170">
        <f t="shared" si="67"/>
        <v>-5.2434456928838954E-2</v>
      </c>
      <c r="M208" s="166" t="s">
        <v>591</v>
      </c>
      <c r="N208" s="163">
        <v>42615</v>
      </c>
      <c r="O208" s="1"/>
      <c r="P208" s="1"/>
      <c r="Q208" s="231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2">
        <v>68</v>
      </c>
      <c r="B209" s="153">
        <v>42613</v>
      </c>
      <c r="C209" s="153"/>
      <c r="D209" s="154" t="s">
        <v>706</v>
      </c>
      <c r="E209" s="155" t="s">
        <v>578</v>
      </c>
      <c r="F209" s="156">
        <v>560</v>
      </c>
      <c r="G209" s="155"/>
      <c r="H209" s="155">
        <v>725</v>
      </c>
      <c r="I209" s="157">
        <v>725</v>
      </c>
      <c r="J209" s="158" t="s">
        <v>611</v>
      </c>
      <c r="K209" s="159">
        <f t="shared" si="66"/>
        <v>165</v>
      </c>
      <c r="L209" s="160">
        <f t="shared" si="67"/>
        <v>0.29464285714285715</v>
      </c>
      <c r="M209" s="155" t="s">
        <v>581</v>
      </c>
      <c r="N209" s="161">
        <v>42456</v>
      </c>
      <c r="O209" s="1"/>
      <c r="P209" s="1"/>
      <c r="Q209" s="231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2">
        <v>69</v>
      </c>
      <c r="B210" s="153">
        <v>42614</v>
      </c>
      <c r="C210" s="153"/>
      <c r="D210" s="154" t="s">
        <v>707</v>
      </c>
      <c r="E210" s="155" t="s">
        <v>578</v>
      </c>
      <c r="F210" s="156">
        <v>160.5</v>
      </c>
      <c r="G210" s="155"/>
      <c r="H210" s="155">
        <v>210</v>
      </c>
      <c r="I210" s="157">
        <v>210</v>
      </c>
      <c r="J210" s="158" t="s">
        <v>611</v>
      </c>
      <c r="K210" s="159">
        <f t="shared" si="66"/>
        <v>49.5</v>
      </c>
      <c r="L210" s="160">
        <f t="shared" si="67"/>
        <v>0.30841121495327101</v>
      </c>
      <c r="M210" s="155" t="s">
        <v>581</v>
      </c>
      <c r="N210" s="161">
        <v>42871</v>
      </c>
      <c r="O210" s="1"/>
      <c r="P210" s="1"/>
      <c r="Q210" s="231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2">
        <v>70</v>
      </c>
      <c r="B211" s="153">
        <v>42646</v>
      </c>
      <c r="C211" s="153"/>
      <c r="D211" s="154" t="s">
        <v>409</v>
      </c>
      <c r="E211" s="155" t="s">
        <v>578</v>
      </c>
      <c r="F211" s="156">
        <v>430</v>
      </c>
      <c r="G211" s="155"/>
      <c r="H211" s="155">
        <v>596</v>
      </c>
      <c r="I211" s="157">
        <v>575</v>
      </c>
      <c r="J211" s="158" t="s">
        <v>708</v>
      </c>
      <c r="K211" s="159">
        <v>166</v>
      </c>
      <c r="L211" s="160">
        <v>0.38604651162790699</v>
      </c>
      <c r="M211" s="155" t="s">
        <v>581</v>
      </c>
      <c r="N211" s="161">
        <v>42769</v>
      </c>
      <c r="O211" s="1"/>
      <c r="P211" s="1"/>
      <c r="Q211" s="231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2">
        <v>71</v>
      </c>
      <c r="B212" s="153">
        <v>42657</v>
      </c>
      <c r="C212" s="153"/>
      <c r="D212" s="154" t="s">
        <v>709</v>
      </c>
      <c r="E212" s="155" t="s">
        <v>578</v>
      </c>
      <c r="F212" s="156">
        <v>280</v>
      </c>
      <c r="G212" s="155"/>
      <c r="H212" s="155">
        <v>345</v>
      </c>
      <c r="I212" s="157">
        <v>345</v>
      </c>
      <c r="J212" s="158" t="s">
        <v>611</v>
      </c>
      <c r="K212" s="159">
        <f t="shared" ref="K212:K217" si="68">H212-F212</f>
        <v>65</v>
      </c>
      <c r="L212" s="160">
        <f t="shared" ref="L212:L213" si="69">K212/F212</f>
        <v>0.23214285714285715</v>
      </c>
      <c r="M212" s="155" t="s">
        <v>581</v>
      </c>
      <c r="N212" s="161">
        <v>42814</v>
      </c>
      <c r="O212" s="1"/>
      <c r="P212" s="1"/>
      <c r="Q212" s="231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2">
        <v>72</v>
      </c>
      <c r="B213" s="153">
        <v>42657</v>
      </c>
      <c r="C213" s="153"/>
      <c r="D213" s="154" t="s">
        <v>710</v>
      </c>
      <c r="E213" s="155" t="s">
        <v>578</v>
      </c>
      <c r="F213" s="156">
        <v>245</v>
      </c>
      <c r="G213" s="155"/>
      <c r="H213" s="155">
        <v>325.5</v>
      </c>
      <c r="I213" s="157">
        <v>330</v>
      </c>
      <c r="J213" s="158" t="s">
        <v>711</v>
      </c>
      <c r="K213" s="159">
        <f t="shared" si="68"/>
        <v>80.5</v>
      </c>
      <c r="L213" s="160">
        <f t="shared" si="69"/>
        <v>0.32857142857142857</v>
      </c>
      <c r="M213" s="155" t="s">
        <v>581</v>
      </c>
      <c r="N213" s="161">
        <v>42769</v>
      </c>
      <c r="O213" s="1"/>
      <c r="P213" s="1"/>
      <c r="Q213" s="231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2">
        <v>73</v>
      </c>
      <c r="B214" s="153">
        <v>42660</v>
      </c>
      <c r="C214" s="153"/>
      <c r="D214" s="154" t="s">
        <v>712</v>
      </c>
      <c r="E214" s="155" t="s">
        <v>578</v>
      </c>
      <c r="F214" s="156">
        <v>125</v>
      </c>
      <c r="G214" s="155"/>
      <c r="H214" s="155">
        <v>160</v>
      </c>
      <c r="I214" s="157">
        <v>160</v>
      </c>
      <c r="J214" s="158" t="s">
        <v>665</v>
      </c>
      <c r="K214" s="159">
        <f t="shared" si="68"/>
        <v>35</v>
      </c>
      <c r="L214" s="160">
        <v>0.28000000000000003</v>
      </c>
      <c r="M214" s="155" t="s">
        <v>581</v>
      </c>
      <c r="N214" s="161">
        <v>42803</v>
      </c>
      <c r="O214" s="1"/>
      <c r="P214" s="1"/>
      <c r="Q214" s="231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2">
        <v>74</v>
      </c>
      <c r="B215" s="153">
        <v>42660</v>
      </c>
      <c r="C215" s="153"/>
      <c r="D215" s="154" t="s">
        <v>713</v>
      </c>
      <c r="E215" s="155" t="s">
        <v>578</v>
      </c>
      <c r="F215" s="156">
        <v>114</v>
      </c>
      <c r="G215" s="155"/>
      <c r="H215" s="155">
        <v>145</v>
      </c>
      <c r="I215" s="157">
        <v>145</v>
      </c>
      <c r="J215" s="158" t="s">
        <v>665</v>
      </c>
      <c r="K215" s="159">
        <f t="shared" si="68"/>
        <v>31</v>
      </c>
      <c r="L215" s="160">
        <f t="shared" ref="L215:L217" si="70">K215/F215</f>
        <v>0.27192982456140352</v>
      </c>
      <c r="M215" s="155" t="s">
        <v>581</v>
      </c>
      <c r="N215" s="161">
        <v>42859</v>
      </c>
      <c r="O215" s="1"/>
      <c r="P215" s="1"/>
      <c r="Q215" s="231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2">
        <v>75</v>
      </c>
      <c r="B216" s="153">
        <v>42660</v>
      </c>
      <c r="C216" s="153"/>
      <c r="D216" s="154" t="s">
        <v>714</v>
      </c>
      <c r="E216" s="155" t="s">
        <v>578</v>
      </c>
      <c r="F216" s="156">
        <v>212</v>
      </c>
      <c r="G216" s="155"/>
      <c r="H216" s="155">
        <v>280</v>
      </c>
      <c r="I216" s="157">
        <v>276</v>
      </c>
      <c r="J216" s="158" t="s">
        <v>715</v>
      </c>
      <c r="K216" s="159">
        <f t="shared" si="68"/>
        <v>68</v>
      </c>
      <c r="L216" s="160">
        <f t="shared" si="70"/>
        <v>0.32075471698113206</v>
      </c>
      <c r="M216" s="155" t="s">
        <v>581</v>
      </c>
      <c r="N216" s="161">
        <v>42858</v>
      </c>
      <c r="O216" s="1"/>
      <c r="P216" s="1"/>
      <c r="Q216" s="231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2">
        <v>76</v>
      </c>
      <c r="B217" s="153">
        <v>42678</v>
      </c>
      <c r="C217" s="153"/>
      <c r="D217" s="154" t="s">
        <v>456</v>
      </c>
      <c r="E217" s="155" t="s">
        <v>578</v>
      </c>
      <c r="F217" s="156">
        <v>155</v>
      </c>
      <c r="G217" s="155"/>
      <c r="H217" s="155">
        <v>210</v>
      </c>
      <c r="I217" s="157">
        <v>210</v>
      </c>
      <c r="J217" s="158" t="s">
        <v>716</v>
      </c>
      <c r="K217" s="159">
        <f t="shared" si="68"/>
        <v>55</v>
      </c>
      <c r="L217" s="160">
        <f t="shared" si="70"/>
        <v>0.35483870967741937</v>
      </c>
      <c r="M217" s="155" t="s">
        <v>581</v>
      </c>
      <c r="N217" s="161">
        <v>42944</v>
      </c>
      <c r="O217" s="1"/>
      <c r="P217" s="1"/>
      <c r="Q217" s="231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62">
        <v>77</v>
      </c>
      <c r="B218" s="163">
        <v>42710</v>
      </c>
      <c r="C218" s="163"/>
      <c r="D218" s="164" t="s">
        <v>717</v>
      </c>
      <c r="E218" s="165" t="s">
        <v>578</v>
      </c>
      <c r="F218" s="166">
        <v>150.5</v>
      </c>
      <c r="G218" s="166"/>
      <c r="H218" s="167">
        <v>72.5</v>
      </c>
      <c r="I218" s="167">
        <v>174</v>
      </c>
      <c r="J218" s="168" t="s">
        <v>718</v>
      </c>
      <c r="K218" s="169">
        <v>-78</v>
      </c>
      <c r="L218" s="170">
        <v>-0.51827242524916906</v>
      </c>
      <c r="M218" s="166" t="s">
        <v>591</v>
      </c>
      <c r="N218" s="163">
        <v>43333</v>
      </c>
      <c r="O218" s="1"/>
      <c r="P218" s="1"/>
      <c r="Q218" s="231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2">
        <v>78</v>
      </c>
      <c r="B219" s="153">
        <v>42712</v>
      </c>
      <c r="C219" s="153"/>
      <c r="D219" s="154" t="s">
        <v>719</v>
      </c>
      <c r="E219" s="155" t="s">
        <v>578</v>
      </c>
      <c r="F219" s="156">
        <v>380</v>
      </c>
      <c r="G219" s="155"/>
      <c r="H219" s="155">
        <v>478</v>
      </c>
      <c r="I219" s="157">
        <v>468</v>
      </c>
      <c r="J219" s="158" t="s">
        <v>665</v>
      </c>
      <c r="K219" s="159">
        <f t="shared" ref="K219:K221" si="71">H219-F219</f>
        <v>98</v>
      </c>
      <c r="L219" s="160">
        <f t="shared" ref="L219:L221" si="72">K219/F219</f>
        <v>0.25789473684210529</v>
      </c>
      <c r="M219" s="155" t="s">
        <v>581</v>
      </c>
      <c r="N219" s="161">
        <v>43025</v>
      </c>
      <c r="O219" s="1"/>
      <c r="P219" s="1"/>
      <c r="Q219" s="231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2">
        <v>79</v>
      </c>
      <c r="B220" s="153">
        <v>42734</v>
      </c>
      <c r="C220" s="153"/>
      <c r="D220" s="154" t="s">
        <v>121</v>
      </c>
      <c r="E220" s="155" t="s">
        <v>578</v>
      </c>
      <c r="F220" s="156">
        <v>305</v>
      </c>
      <c r="G220" s="155"/>
      <c r="H220" s="155">
        <v>375</v>
      </c>
      <c r="I220" s="157">
        <v>375</v>
      </c>
      <c r="J220" s="158" t="s">
        <v>665</v>
      </c>
      <c r="K220" s="159">
        <f t="shared" si="71"/>
        <v>70</v>
      </c>
      <c r="L220" s="160">
        <f t="shared" si="72"/>
        <v>0.22950819672131148</v>
      </c>
      <c r="M220" s="155" t="s">
        <v>581</v>
      </c>
      <c r="N220" s="161">
        <v>42768</v>
      </c>
      <c r="O220" s="1"/>
      <c r="P220" s="1"/>
      <c r="Q220" s="231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2">
        <v>80</v>
      </c>
      <c r="B221" s="153">
        <v>42739</v>
      </c>
      <c r="C221" s="153"/>
      <c r="D221" s="154" t="s">
        <v>104</v>
      </c>
      <c r="E221" s="155" t="s">
        <v>578</v>
      </c>
      <c r="F221" s="156">
        <v>99.5</v>
      </c>
      <c r="G221" s="155"/>
      <c r="H221" s="155">
        <v>158</v>
      </c>
      <c r="I221" s="157">
        <v>158</v>
      </c>
      <c r="J221" s="158" t="s">
        <v>665</v>
      </c>
      <c r="K221" s="159">
        <f t="shared" si="71"/>
        <v>58.5</v>
      </c>
      <c r="L221" s="160">
        <f t="shared" si="72"/>
        <v>0.5879396984924623</v>
      </c>
      <c r="M221" s="155" t="s">
        <v>581</v>
      </c>
      <c r="N221" s="161">
        <v>42898</v>
      </c>
      <c r="O221" s="1"/>
      <c r="P221" s="1"/>
      <c r="Q221" s="231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2">
        <v>81</v>
      </c>
      <c r="B222" s="153">
        <v>42739</v>
      </c>
      <c r="C222" s="153"/>
      <c r="D222" s="154" t="s">
        <v>104</v>
      </c>
      <c r="E222" s="155" t="s">
        <v>578</v>
      </c>
      <c r="F222" s="156">
        <v>99.5</v>
      </c>
      <c r="G222" s="155"/>
      <c r="H222" s="155">
        <v>158</v>
      </c>
      <c r="I222" s="157">
        <v>158</v>
      </c>
      <c r="J222" s="158" t="s">
        <v>665</v>
      </c>
      <c r="K222" s="159">
        <v>58.5</v>
      </c>
      <c r="L222" s="160">
        <v>0.58793969849246197</v>
      </c>
      <c r="M222" s="155" t="s">
        <v>581</v>
      </c>
      <c r="N222" s="161">
        <v>42898</v>
      </c>
      <c r="O222" s="1"/>
      <c r="P222" s="1"/>
      <c r="Q222" s="231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2">
        <v>82</v>
      </c>
      <c r="B223" s="153">
        <v>42786</v>
      </c>
      <c r="C223" s="153"/>
      <c r="D223" s="154" t="s">
        <v>210</v>
      </c>
      <c r="E223" s="155" t="s">
        <v>578</v>
      </c>
      <c r="F223" s="156">
        <v>140.5</v>
      </c>
      <c r="G223" s="155"/>
      <c r="H223" s="155">
        <v>220</v>
      </c>
      <c r="I223" s="157">
        <v>220</v>
      </c>
      <c r="J223" s="158" t="s">
        <v>665</v>
      </c>
      <c r="K223" s="159">
        <f>H223-F223</f>
        <v>79.5</v>
      </c>
      <c r="L223" s="160">
        <f>K223/F223</f>
        <v>0.5658362989323843</v>
      </c>
      <c r="M223" s="155" t="s">
        <v>581</v>
      </c>
      <c r="N223" s="161">
        <v>42864</v>
      </c>
      <c r="O223" s="1"/>
      <c r="P223" s="1"/>
      <c r="Q223" s="231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2">
        <v>83</v>
      </c>
      <c r="B224" s="153">
        <v>42786</v>
      </c>
      <c r="C224" s="153"/>
      <c r="D224" s="154" t="s">
        <v>720</v>
      </c>
      <c r="E224" s="155" t="s">
        <v>578</v>
      </c>
      <c r="F224" s="156">
        <v>202.5</v>
      </c>
      <c r="G224" s="155"/>
      <c r="H224" s="155">
        <v>234</v>
      </c>
      <c r="I224" s="157">
        <v>234</v>
      </c>
      <c r="J224" s="158" t="s">
        <v>665</v>
      </c>
      <c r="K224" s="159">
        <v>31.5</v>
      </c>
      <c r="L224" s="160">
        <v>0.155555555555556</v>
      </c>
      <c r="M224" s="155" t="s">
        <v>581</v>
      </c>
      <c r="N224" s="161">
        <v>42836</v>
      </c>
      <c r="O224" s="1"/>
      <c r="P224" s="1"/>
      <c r="Q224" s="231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2">
        <v>84</v>
      </c>
      <c r="B225" s="153">
        <v>42818</v>
      </c>
      <c r="C225" s="153"/>
      <c r="D225" s="154" t="s">
        <v>721</v>
      </c>
      <c r="E225" s="155" t="s">
        <v>578</v>
      </c>
      <c r="F225" s="156">
        <v>300.5</v>
      </c>
      <c r="G225" s="155"/>
      <c r="H225" s="155">
        <v>417.5</v>
      </c>
      <c r="I225" s="157">
        <v>420</v>
      </c>
      <c r="J225" s="158" t="s">
        <v>722</v>
      </c>
      <c r="K225" s="159">
        <f>H225-F225</f>
        <v>117</v>
      </c>
      <c r="L225" s="160">
        <f>K225/F225</f>
        <v>0.38935108153078202</v>
      </c>
      <c r="M225" s="155" t="s">
        <v>581</v>
      </c>
      <c r="N225" s="161">
        <v>43070</v>
      </c>
      <c r="O225" s="1"/>
      <c r="P225" s="1"/>
      <c r="Q225" s="231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2">
        <v>85</v>
      </c>
      <c r="B226" s="153">
        <v>42818</v>
      </c>
      <c r="C226" s="153"/>
      <c r="D226" s="154" t="s">
        <v>695</v>
      </c>
      <c r="E226" s="155" t="s">
        <v>578</v>
      </c>
      <c r="F226" s="156">
        <v>850</v>
      </c>
      <c r="G226" s="155"/>
      <c r="H226" s="155">
        <v>1042.5</v>
      </c>
      <c r="I226" s="157">
        <v>1023</v>
      </c>
      <c r="J226" s="158" t="s">
        <v>723</v>
      </c>
      <c r="K226" s="159">
        <v>192.5</v>
      </c>
      <c r="L226" s="160">
        <v>0.22647058823529401</v>
      </c>
      <c r="M226" s="155" t="s">
        <v>581</v>
      </c>
      <c r="N226" s="161">
        <v>42830</v>
      </c>
      <c r="O226" s="1"/>
      <c r="P226" s="1"/>
      <c r="Q226" s="231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2">
        <v>86</v>
      </c>
      <c r="B227" s="153">
        <v>42830</v>
      </c>
      <c r="C227" s="153"/>
      <c r="D227" s="154" t="s">
        <v>487</v>
      </c>
      <c r="E227" s="155" t="s">
        <v>578</v>
      </c>
      <c r="F227" s="156">
        <v>785</v>
      </c>
      <c r="G227" s="155"/>
      <c r="H227" s="155">
        <v>930</v>
      </c>
      <c r="I227" s="157">
        <v>920</v>
      </c>
      <c r="J227" s="158" t="s">
        <v>724</v>
      </c>
      <c r="K227" s="159">
        <f>H227-F227</f>
        <v>145</v>
      </c>
      <c r="L227" s="160">
        <f>K227/F227</f>
        <v>0.18471337579617833</v>
      </c>
      <c r="M227" s="155" t="s">
        <v>581</v>
      </c>
      <c r="N227" s="161">
        <v>42976</v>
      </c>
      <c r="O227" s="1"/>
      <c r="P227" s="1"/>
      <c r="Q227" s="231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62">
        <v>87</v>
      </c>
      <c r="B228" s="163">
        <v>42831</v>
      </c>
      <c r="C228" s="163"/>
      <c r="D228" s="164" t="s">
        <v>725</v>
      </c>
      <c r="E228" s="165" t="s">
        <v>578</v>
      </c>
      <c r="F228" s="166">
        <v>40</v>
      </c>
      <c r="G228" s="166"/>
      <c r="H228" s="167">
        <v>13.1</v>
      </c>
      <c r="I228" s="167">
        <v>60</v>
      </c>
      <c r="J228" s="168" t="s">
        <v>726</v>
      </c>
      <c r="K228" s="169">
        <v>-26.9</v>
      </c>
      <c r="L228" s="170">
        <v>-0.67249999999999999</v>
      </c>
      <c r="M228" s="166" t="s">
        <v>591</v>
      </c>
      <c r="N228" s="163">
        <v>43138</v>
      </c>
      <c r="O228" s="1"/>
      <c r="P228" s="1"/>
      <c r="Q228" s="231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2">
        <v>88</v>
      </c>
      <c r="B229" s="153">
        <v>42837</v>
      </c>
      <c r="C229" s="153"/>
      <c r="D229" s="154" t="s">
        <v>102</v>
      </c>
      <c r="E229" s="155" t="s">
        <v>578</v>
      </c>
      <c r="F229" s="156">
        <v>289.5</v>
      </c>
      <c r="G229" s="155"/>
      <c r="H229" s="155">
        <v>354</v>
      </c>
      <c r="I229" s="157">
        <v>360</v>
      </c>
      <c r="J229" s="158" t="s">
        <v>727</v>
      </c>
      <c r="K229" s="159">
        <f t="shared" ref="K229:K237" si="73">H229-F229</f>
        <v>64.5</v>
      </c>
      <c r="L229" s="160">
        <f t="shared" ref="L229:L237" si="74">K229/F229</f>
        <v>0.22279792746113988</v>
      </c>
      <c r="M229" s="155" t="s">
        <v>581</v>
      </c>
      <c r="N229" s="161">
        <v>43040</v>
      </c>
      <c r="O229" s="1"/>
      <c r="P229" s="1"/>
      <c r="Q229" s="231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2">
        <v>89</v>
      </c>
      <c r="B230" s="153">
        <v>42845</v>
      </c>
      <c r="C230" s="153"/>
      <c r="D230" s="154" t="s">
        <v>428</v>
      </c>
      <c r="E230" s="155" t="s">
        <v>578</v>
      </c>
      <c r="F230" s="156">
        <v>700</v>
      </c>
      <c r="G230" s="155"/>
      <c r="H230" s="155">
        <v>840</v>
      </c>
      <c r="I230" s="157">
        <v>840</v>
      </c>
      <c r="J230" s="158" t="s">
        <v>728</v>
      </c>
      <c r="K230" s="159">
        <f t="shared" si="73"/>
        <v>140</v>
      </c>
      <c r="L230" s="160">
        <f t="shared" si="74"/>
        <v>0.2</v>
      </c>
      <c r="M230" s="155" t="s">
        <v>581</v>
      </c>
      <c r="N230" s="161">
        <v>42893</v>
      </c>
      <c r="O230" s="1"/>
      <c r="P230" s="1"/>
      <c r="Q230" s="231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2">
        <v>90</v>
      </c>
      <c r="B231" s="153">
        <v>42887</v>
      </c>
      <c r="C231" s="153"/>
      <c r="D231" s="154" t="s">
        <v>729</v>
      </c>
      <c r="E231" s="155" t="s">
        <v>578</v>
      </c>
      <c r="F231" s="156">
        <v>130</v>
      </c>
      <c r="G231" s="155"/>
      <c r="H231" s="155">
        <v>144.25</v>
      </c>
      <c r="I231" s="157">
        <v>170</v>
      </c>
      <c r="J231" s="158" t="s">
        <v>730</v>
      </c>
      <c r="K231" s="159">
        <f t="shared" si="73"/>
        <v>14.25</v>
      </c>
      <c r="L231" s="160">
        <f t="shared" si="74"/>
        <v>0.10961538461538461</v>
      </c>
      <c r="M231" s="155" t="s">
        <v>581</v>
      </c>
      <c r="N231" s="161">
        <v>43675</v>
      </c>
      <c r="O231" s="1"/>
      <c r="P231" s="1"/>
      <c r="Q231" s="231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52">
        <v>91</v>
      </c>
      <c r="B232" s="153">
        <v>42901</v>
      </c>
      <c r="C232" s="153"/>
      <c r="D232" s="154" t="s">
        <v>731</v>
      </c>
      <c r="E232" s="155" t="s">
        <v>578</v>
      </c>
      <c r="F232" s="156">
        <v>214.5</v>
      </c>
      <c r="G232" s="155"/>
      <c r="H232" s="155">
        <v>262</v>
      </c>
      <c r="I232" s="157">
        <v>262</v>
      </c>
      <c r="J232" s="158" t="s">
        <v>600</v>
      </c>
      <c r="K232" s="159">
        <f t="shared" si="73"/>
        <v>47.5</v>
      </c>
      <c r="L232" s="160">
        <f t="shared" si="74"/>
        <v>0.22144522144522144</v>
      </c>
      <c r="M232" s="155" t="s">
        <v>581</v>
      </c>
      <c r="N232" s="161">
        <v>42977</v>
      </c>
      <c r="O232" s="1"/>
      <c r="P232" s="1"/>
      <c r="Q232" s="231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3">
        <v>92</v>
      </c>
      <c r="B233" s="184">
        <v>42933</v>
      </c>
      <c r="C233" s="184"/>
      <c r="D233" s="185" t="s">
        <v>732</v>
      </c>
      <c r="E233" s="186" t="s">
        <v>578</v>
      </c>
      <c r="F233" s="187">
        <v>370</v>
      </c>
      <c r="G233" s="186"/>
      <c r="H233" s="186">
        <v>447.5</v>
      </c>
      <c r="I233" s="188">
        <v>450</v>
      </c>
      <c r="J233" s="189" t="s">
        <v>665</v>
      </c>
      <c r="K233" s="159">
        <f t="shared" si="73"/>
        <v>77.5</v>
      </c>
      <c r="L233" s="190">
        <f t="shared" si="74"/>
        <v>0.20945945945945946</v>
      </c>
      <c r="M233" s="186" t="s">
        <v>581</v>
      </c>
      <c r="N233" s="191">
        <v>43035</v>
      </c>
      <c r="O233" s="1"/>
      <c r="P233" s="1"/>
      <c r="Q233" s="231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3">
        <v>93</v>
      </c>
      <c r="B234" s="184">
        <v>42943</v>
      </c>
      <c r="C234" s="184"/>
      <c r="D234" s="185" t="s">
        <v>208</v>
      </c>
      <c r="E234" s="186" t="s">
        <v>578</v>
      </c>
      <c r="F234" s="187">
        <v>657.5</v>
      </c>
      <c r="G234" s="186"/>
      <c r="H234" s="186">
        <v>825</v>
      </c>
      <c r="I234" s="188">
        <v>820</v>
      </c>
      <c r="J234" s="189" t="s">
        <v>665</v>
      </c>
      <c r="K234" s="159">
        <f t="shared" si="73"/>
        <v>167.5</v>
      </c>
      <c r="L234" s="190">
        <f t="shared" si="74"/>
        <v>0.25475285171102663</v>
      </c>
      <c r="M234" s="186" t="s">
        <v>581</v>
      </c>
      <c r="N234" s="191">
        <v>43090</v>
      </c>
      <c r="O234" s="1"/>
      <c r="P234" s="1"/>
      <c r="Q234" s="231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2">
        <v>94</v>
      </c>
      <c r="B235" s="153">
        <v>42964</v>
      </c>
      <c r="C235" s="153"/>
      <c r="D235" s="154" t="s">
        <v>382</v>
      </c>
      <c r="E235" s="155" t="s">
        <v>578</v>
      </c>
      <c r="F235" s="156">
        <v>605</v>
      </c>
      <c r="G235" s="155"/>
      <c r="H235" s="155">
        <v>750</v>
      </c>
      <c r="I235" s="157">
        <v>750</v>
      </c>
      <c r="J235" s="158" t="s">
        <v>724</v>
      </c>
      <c r="K235" s="159">
        <f t="shared" si="73"/>
        <v>145</v>
      </c>
      <c r="L235" s="160">
        <f t="shared" si="74"/>
        <v>0.23966942148760331</v>
      </c>
      <c r="M235" s="155" t="s">
        <v>581</v>
      </c>
      <c r="N235" s="161">
        <v>43027</v>
      </c>
      <c r="O235" s="1"/>
      <c r="P235" s="1"/>
      <c r="Q235" s="231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62">
        <v>95</v>
      </c>
      <c r="B236" s="163">
        <v>42979</v>
      </c>
      <c r="C236" s="163"/>
      <c r="D236" s="171" t="s">
        <v>733</v>
      </c>
      <c r="E236" s="166" t="s">
        <v>578</v>
      </c>
      <c r="F236" s="166">
        <v>255</v>
      </c>
      <c r="G236" s="167"/>
      <c r="H236" s="167">
        <v>217.25</v>
      </c>
      <c r="I236" s="167">
        <v>320</v>
      </c>
      <c r="J236" s="168" t="s">
        <v>734</v>
      </c>
      <c r="K236" s="169">
        <f t="shared" si="73"/>
        <v>-37.75</v>
      </c>
      <c r="L236" s="172">
        <f t="shared" si="74"/>
        <v>-0.14803921568627451</v>
      </c>
      <c r="M236" s="166" t="s">
        <v>591</v>
      </c>
      <c r="N236" s="163">
        <v>43661</v>
      </c>
      <c r="O236" s="1"/>
      <c r="P236" s="1"/>
      <c r="Q236" s="231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2">
        <v>96</v>
      </c>
      <c r="B237" s="153">
        <v>42997</v>
      </c>
      <c r="C237" s="153"/>
      <c r="D237" s="154" t="s">
        <v>735</v>
      </c>
      <c r="E237" s="155" t="s">
        <v>578</v>
      </c>
      <c r="F237" s="156">
        <v>215</v>
      </c>
      <c r="G237" s="155"/>
      <c r="H237" s="155">
        <v>258</v>
      </c>
      <c r="I237" s="157">
        <v>258</v>
      </c>
      <c r="J237" s="158" t="s">
        <v>665</v>
      </c>
      <c r="K237" s="159">
        <f t="shared" si="73"/>
        <v>43</v>
      </c>
      <c r="L237" s="160">
        <f t="shared" si="74"/>
        <v>0.2</v>
      </c>
      <c r="M237" s="155" t="s">
        <v>581</v>
      </c>
      <c r="N237" s="161">
        <v>43040</v>
      </c>
      <c r="O237" s="1"/>
      <c r="P237" s="1"/>
      <c r="Q237" s="231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52">
        <v>97</v>
      </c>
      <c r="B238" s="153">
        <v>42997</v>
      </c>
      <c r="C238" s="153"/>
      <c r="D238" s="154" t="s">
        <v>735</v>
      </c>
      <c r="E238" s="155" t="s">
        <v>578</v>
      </c>
      <c r="F238" s="156">
        <v>215</v>
      </c>
      <c r="G238" s="155"/>
      <c r="H238" s="155">
        <v>258</v>
      </c>
      <c r="I238" s="157">
        <v>258</v>
      </c>
      <c r="J238" s="189" t="s">
        <v>665</v>
      </c>
      <c r="K238" s="159">
        <v>43</v>
      </c>
      <c r="L238" s="160">
        <v>0.2</v>
      </c>
      <c r="M238" s="155" t="s">
        <v>581</v>
      </c>
      <c r="N238" s="161">
        <v>43040</v>
      </c>
      <c r="O238" s="1"/>
      <c r="P238" s="1"/>
      <c r="Q238" s="231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3">
        <v>98</v>
      </c>
      <c r="B239" s="184">
        <v>42998</v>
      </c>
      <c r="C239" s="184"/>
      <c r="D239" s="185" t="s">
        <v>736</v>
      </c>
      <c r="E239" s="186" t="s">
        <v>578</v>
      </c>
      <c r="F239" s="156">
        <v>75</v>
      </c>
      <c r="G239" s="186"/>
      <c r="H239" s="186">
        <v>90</v>
      </c>
      <c r="I239" s="188">
        <v>90</v>
      </c>
      <c r="J239" s="158" t="s">
        <v>737</v>
      </c>
      <c r="K239" s="159">
        <f t="shared" ref="K239:K244" si="75">H239-F239</f>
        <v>15</v>
      </c>
      <c r="L239" s="160">
        <f t="shared" ref="L239:L244" si="76">K239/F239</f>
        <v>0.2</v>
      </c>
      <c r="M239" s="155" t="s">
        <v>581</v>
      </c>
      <c r="N239" s="161">
        <v>43019</v>
      </c>
      <c r="O239" s="1"/>
      <c r="P239" s="1"/>
      <c r="Q239" s="231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3">
        <v>99</v>
      </c>
      <c r="B240" s="184">
        <v>43011</v>
      </c>
      <c r="C240" s="184"/>
      <c r="D240" s="185" t="s">
        <v>738</v>
      </c>
      <c r="E240" s="186" t="s">
        <v>578</v>
      </c>
      <c r="F240" s="187">
        <v>315</v>
      </c>
      <c r="G240" s="186"/>
      <c r="H240" s="186">
        <v>392</v>
      </c>
      <c r="I240" s="188">
        <v>384</v>
      </c>
      <c r="J240" s="189" t="s">
        <v>739</v>
      </c>
      <c r="K240" s="159">
        <f t="shared" si="75"/>
        <v>77</v>
      </c>
      <c r="L240" s="190">
        <f t="shared" si="76"/>
        <v>0.24444444444444444</v>
      </c>
      <c r="M240" s="186" t="s">
        <v>581</v>
      </c>
      <c r="N240" s="191">
        <v>43017</v>
      </c>
      <c r="O240" s="1"/>
      <c r="P240" s="1"/>
      <c r="Q240" s="231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3">
        <v>100</v>
      </c>
      <c r="B241" s="184">
        <v>43013</v>
      </c>
      <c r="C241" s="184"/>
      <c r="D241" s="185" t="s">
        <v>460</v>
      </c>
      <c r="E241" s="186" t="s">
        <v>578</v>
      </c>
      <c r="F241" s="187">
        <v>145</v>
      </c>
      <c r="G241" s="186"/>
      <c r="H241" s="186">
        <v>179</v>
      </c>
      <c r="I241" s="188">
        <v>180</v>
      </c>
      <c r="J241" s="189" t="s">
        <v>740</v>
      </c>
      <c r="K241" s="159">
        <f t="shared" si="75"/>
        <v>34</v>
      </c>
      <c r="L241" s="190">
        <f t="shared" si="76"/>
        <v>0.23448275862068965</v>
      </c>
      <c r="M241" s="186" t="s">
        <v>581</v>
      </c>
      <c r="N241" s="191">
        <v>43025</v>
      </c>
      <c r="O241" s="1"/>
      <c r="P241" s="1"/>
      <c r="Q241" s="231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3">
        <v>101</v>
      </c>
      <c r="B242" s="184">
        <v>43014</v>
      </c>
      <c r="C242" s="184"/>
      <c r="D242" s="185" t="s">
        <v>357</v>
      </c>
      <c r="E242" s="186" t="s">
        <v>578</v>
      </c>
      <c r="F242" s="187">
        <v>256</v>
      </c>
      <c r="G242" s="186"/>
      <c r="H242" s="186">
        <v>323</v>
      </c>
      <c r="I242" s="188">
        <v>320</v>
      </c>
      <c r="J242" s="189" t="s">
        <v>665</v>
      </c>
      <c r="K242" s="159">
        <f t="shared" si="75"/>
        <v>67</v>
      </c>
      <c r="L242" s="190">
        <f t="shared" si="76"/>
        <v>0.26171875</v>
      </c>
      <c r="M242" s="186" t="s">
        <v>581</v>
      </c>
      <c r="N242" s="191">
        <v>43067</v>
      </c>
      <c r="O242" s="1"/>
      <c r="P242" s="1"/>
      <c r="Q242" s="231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3">
        <v>102</v>
      </c>
      <c r="B243" s="184">
        <v>43017</v>
      </c>
      <c r="C243" s="184"/>
      <c r="D243" s="185" t="s">
        <v>371</v>
      </c>
      <c r="E243" s="186" t="s">
        <v>578</v>
      </c>
      <c r="F243" s="187">
        <v>137.5</v>
      </c>
      <c r="G243" s="186"/>
      <c r="H243" s="186">
        <v>184</v>
      </c>
      <c r="I243" s="188">
        <v>183</v>
      </c>
      <c r="J243" s="189" t="s">
        <v>741</v>
      </c>
      <c r="K243" s="159">
        <f t="shared" si="75"/>
        <v>46.5</v>
      </c>
      <c r="L243" s="190">
        <f t="shared" si="76"/>
        <v>0.33818181818181819</v>
      </c>
      <c r="M243" s="186" t="s">
        <v>581</v>
      </c>
      <c r="N243" s="191">
        <v>43108</v>
      </c>
      <c r="O243" s="1"/>
      <c r="P243" s="1"/>
      <c r="Q243" s="231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3">
        <v>103</v>
      </c>
      <c r="B244" s="184">
        <v>43018</v>
      </c>
      <c r="C244" s="184"/>
      <c r="D244" s="185" t="s">
        <v>742</v>
      </c>
      <c r="E244" s="186" t="s">
        <v>578</v>
      </c>
      <c r="F244" s="187">
        <v>125.5</v>
      </c>
      <c r="G244" s="186"/>
      <c r="H244" s="186">
        <v>158</v>
      </c>
      <c r="I244" s="188">
        <v>155</v>
      </c>
      <c r="J244" s="189" t="s">
        <v>743</v>
      </c>
      <c r="K244" s="159">
        <f t="shared" si="75"/>
        <v>32.5</v>
      </c>
      <c r="L244" s="190">
        <f t="shared" si="76"/>
        <v>0.25896414342629481</v>
      </c>
      <c r="M244" s="186" t="s">
        <v>581</v>
      </c>
      <c r="N244" s="191">
        <v>43067</v>
      </c>
      <c r="O244" s="1"/>
      <c r="P244" s="1"/>
      <c r="Q244" s="231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3">
        <v>104</v>
      </c>
      <c r="B245" s="184">
        <v>43018</v>
      </c>
      <c r="C245" s="184"/>
      <c r="D245" s="185" t="s">
        <v>744</v>
      </c>
      <c r="E245" s="186" t="s">
        <v>578</v>
      </c>
      <c r="F245" s="187">
        <v>895</v>
      </c>
      <c r="G245" s="186"/>
      <c r="H245" s="186">
        <v>1122.5</v>
      </c>
      <c r="I245" s="188">
        <v>1078</v>
      </c>
      <c r="J245" s="189" t="s">
        <v>745</v>
      </c>
      <c r="K245" s="159">
        <v>227.5</v>
      </c>
      <c r="L245" s="190">
        <v>0.25418994413407803</v>
      </c>
      <c r="M245" s="186" t="s">
        <v>581</v>
      </c>
      <c r="N245" s="191">
        <v>43117</v>
      </c>
      <c r="O245" s="1"/>
      <c r="P245" s="1"/>
      <c r="Q245" s="231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3">
        <v>105</v>
      </c>
      <c r="B246" s="184">
        <v>43020</v>
      </c>
      <c r="C246" s="184"/>
      <c r="D246" s="185" t="s">
        <v>366</v>
      </c>
      <c r="E246" s="186" t="s">
        <v>578</v>
      </c>
      <c r="F246" s="187">
        <v>525</v>
      </c>
      <c r="G246" s="186"/>
      <c r="H246" s="186">
        <v>629</v>
      </c>
      <c r="I246" s="188">
        <v>629</v>
      </c>
      <c r="J246" s="189" t="s">
        <v>665</v>
      </c>
      <c r="K246" s="159">
        <v>104</v>
      </c>
      <c r="L246" s="190">
        <v>0.19809523809523799</v>
      </c>
      <c r="M246" s="186" t="s">
        <v>581</v>
      </c>
      <c r="N246" s="191">
        <v>43119</v>
      </c>
      <c r="O246" s="1"/>
      <c r="P246" s="1"/>
      <c r="Q246" s="231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3">
        <v>106</v>
      </c>
      <c r="B247" s="184">
        <v>43046</v>
      </c>
      <c r="C247" s="184"/>
      <c r="D247" s="185" t="s">
        <v>404</v>
      </c>
      <c r="E247" s="186" t="s">
        <v>578</v>
      </c>
      <c r="F247" s="187">
        <v>740</v>
      </c>
      <c r="G247" s="186"/>
      <c r="H247" s="186">
        <v>892.5</v>
      </c>
      <c r="I247" s="188">
        <v>900</v>
      </c>
      <c r="J247" s="189" t="s">
        <v>746</v>
      </c>
      <c r="K247" s="159">
        <f t="shared" ref="K247:K249" si="77">H247-F247</f>
        <v>152.5</v>
      </c>
      <c r="L247" s="190">
        <f t="shared" ref="L247:L249" si="78">K247/F247</f>
        <v>0.20608108108108109</v>
      </c>
      <c r="M247" s="186" t="s">
        <v>581</v>
      </c>
      <c r="N247" s="191">
        <v>43052</v>
      </c>
      <c r="O247" s="1"/>
      <c r="P247" s="1"/>
      <c r="Q247" s="231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52">
        <v>107</v>
      </c>
      <c r="B248" s="153">
        <v>43073</v>
      </c>
      <c r="C248" s="153"/>
      <c r="D248" s="154" t="s">
        <v>747</v>
      </c>
      <c r="E248" s="155" t="s">
        <v>578</v>
      </c>
      <c r="F248" s="156">
        <v>118.5</v>
      </c>
      <c r="G248" s="155"/>
      <c r="H248" s="155">
        <v>143.5</v>
      </c>
      <c r="I248" s="157">
        <v>145</v>
      </c>
      <c r="J248" s="158" t="s">
        <v>748</v>
      </c>
      <c r="K248" s="159">
        <f t="shared" si="77"/>
        <v>25</v>
      </c>
      <c r="L248" s="160">
        <f t="shared" si="78"/>
        <v>0.2109704641350211</v>
      </c>
      <c r="M248" s="155" t="s">
        <v>581</v>
      </c>
      <c r="N248" s="161">
        <v>43097</v>
      </c>
      <c r="O248" s="1"/>
      <c r="P248" s="1"/>
      <c r="Q248" s="231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62">
        <v>108</v>
      </c>
      <c r="B249" s="163">
        <v>43090</v>
      </c>
      <c r="C249" s="163"/>
      <c r="D249" s="164" t="s">
        <v>433</v>
      </c>
      <c r="E249" s="165" t="s">
        <v>578</v>
      </c>
      <c r="F249" s="166">
        <v>715</v>
      </c>
      <c r="G249" s="166"/>
      <c r="H249" s="167">
        <v>500</v>
      </c>
      <c r="I249" s="167">
        <v>872</v>
      </c>
      <c r="J249" s="168" t="s">
        <v>749</v>
      </c>
      <c r="K249" s="169">
        <f t="shared" si="77"/>
        <v>-215</v>
      </c>
      <c r="L249" s="170">
        <f t="shared" si="78"/>
        <v>-0.30069930069930068</v>
      </c>
      <c r="M249" s="166" t="s">
        <v>591</v>
      </c>
      <c r="N249" s="163">
        <v>43670</v>
      </c>
      <c r="O249" s="1"/>
      <c r="P249" s="1"/>
      <c r="Q249" s="231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52">
        <v>109</v>
      </c>
      <c r="B250" s="153">
        <v>43098</v>
      </c>
      <c r="C250" s="153"/>
      <c r="D250" s="154" t="s">
        <v>738</v>
      </c>
      <c r="E250" s="155" t="s">
        <v>578</v>
      </c>
      <c r="F250" s="156">
        <v>435</v>
      </c>
      <c r="G250" s="155"/>
      <c r="H250" s="155">
        <v>542.5</v>
      </c>
      <c r="I250" s="157">
        <v>539</v>
      </c>
      <c r="J250" s="158" t="s">
        <v>665</v>
      </c>
      <c r="K250" s="159">
        <v>107.5</v>
      </c>
      <c r="L250" s="160">
        <v>0.247126436781609</v>
      </c>
      <c r="M250" s="155" t="s">
        <v>581</v>
      </c>
      <c r="N250" s="161">
        <v>43206</v>
      </c>
      <c r="O250" s="1"/>
      <c r="P250" s="1"/>
      <c r="Q250" s="231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52">
        <v>110</v>
      </c>
      <c r="B251" s="153">
        <v>43098</v>
      </c>
      <c r="C251" s="153"/>
      <c r="D251" s="154" t="s">
        <v>548</v>
      </c>
      <c r="E251" s="155" t="s">
        <v>578</v>
      </c>
      <c r="F251" s="156">
        <v>885</v>
      </c>
      <c r="G251" s="155"/>
      <c r="H251" s="155">
        <v>1090</v>
      </c>
      <c r="I251" s="157">
        <v>1084</v>
      </c>
      <c r="J251" s="158" t="s">
        <v>665</v>
      </c>
      <c r="K251" s="159">
        <v>205</v>
      </c>
      <c r="L251" s="160">
        <v>0.23163841807909599</v>
      </c>
      <c r="M251" s="155" t="s">
        <v>581</v>
      </c>
      <c r="N251" s="161">
        <v>43213</v>
      </c>
      <c r="O251" s="1"/>
      <c r="P251" s="1"/>
      <c r="Q251" s="231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92">
        <v>111</v>
      </c>
      <c r="B252" s="193">
        <v>43192</v>
      </c>
      <c r="C252" s="193"/>
      <c r="D252" s="171" t="s">
        <v>750</v>
      </c>
      <c r="E252" s="166" t="s">
        <v>578</v>
      </c>
      <c r="F252" s="194">
        <v>478.5</v>
      </c>
      <c r="G252" s="166"/>
      <c r="H252" s="166">
        <v>442</v>
      </c>
      <c r="I252" s="167">
        <v>613</v>
      </c>
      <c r="J252" s="168" t="s">
        <v>751</v>
      </c>
      <c r="K252" s="169">
        <f t="shared" ref="K252:K255" si="79">H252-F252</f>
        <v>-36.5</v>
      </c>
      <c r="L252" s="170">
        <f t="shared" ref="L252:L255" si="80">K252/F252</f>
        <v>-7.6280041797283177E-2</v>
      </c>
      <c r="M252" s="166" t="s">
        <v>591</v>
      </c>
      <c r="N252" s="163">
        <v>43762</v>
      </c>
      <c r="O252" s="1"/>
      <c r="P252" s="1"/>
      <c r="Q252" s="231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62">
        <v>112</v>
      </c>
      <c r="B253" s="163">
        <v>43194</v>
      </c>
      <c r="C253" s="163"/>
      <c r="D253" s="164" t="s">
        <v>752</v>
      </c>
      <c r="E253" s="165" t="s">
        <v>578</v>
      </c>
      <c r="F253" s="166">
        <f>141.5-7.3</f>
        <v>134.19999999999999</v>
      </c>
      <c r="G253" s="166"/>
      <c r="H253" s="167">
        <v>77</v>
      </c>
      <c r="I253" s="167">
        <v>180</v>
      </c>
      <c r="J253" s="168" t="s">
        <v>753</v>
      </c>
      <c r="K253" s="169">
        <f t="shared" si="79"/>
        <v>-57.199999999999989</v>
      </c>
      <c r="L253" s="170">
        <f t="shared" si="80"/>
        <v>-0.42622950819672129</v>
      </c>
      <c r="M253" s="166" t="s">
        <v>591</v>
      </c>
      <c r="N253" s="163">
        <v>43522</v>
      </c>
      <c r="O253" s="1"/>
      <c r="P253" s="1"/>
      <c r="Q253" s="231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62">
        <v>113</v>
      </c>
      <c r="B254" s="163">
        <v>43209</v>
      </c>
      <c r="C254" s="163"/>
      <c r="D254" s="164" t="s">
        <v>754</v>
      </c>
      <c r="E254" s="165" t="s">
        <v>578</v>
      </c>
      <c r="F254" s="166">
        <v>430</v>
      </c>
      <c r="G254" s="166"/>
      <c r="H254" s="167">
        <v>220</v>
      </c>
      <c r="I254" s="167">
        <v>537</v>
      </c>
      <c r="J254" s="168" t="s">
        <v>755</v>
      </c>
      <c r="K254" s="169">
        <f t="shared" si="79"/>
        <v>-210</v>
      </c>
      <c r="L254" s="170">
        <f t="shared" si="80"/>
        <v>-0.48837209302325579</v>
      </c>
      <c r="M254" s="166" t="s">
        <v>591</v>
      </c>
      <c r="N254" s="163">
        <v>43252</v>
      </c>
      <c r="O254" s="1"/>
      <c r="P254" s="1"/>
      <c r="Q254" s="231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3">
        <v>114</v>
      </c>
      <c r="B255" s="184">
        <v>43220</v>
      </c>
      <c r="C255" s="184"/>
      <c r="D255" s="185" t="s">
        <v>756</v>
      </c>
      <c r="E255" s="186" t="s">
        <v>578</v>
      </c>
      <c r="F255" s="186">
        <v>153.5</v>
      </c>
      <c r="G255" s="186"/>
      <c r="H255" s="186">
        <v>196</v>
      </c>
      <c r="I255" s="188">
        <v>196</v>
      </c>
      <c r="J255" s="158" t="s">
        <v>757</v>
      </c>
      <c r="K255" s="159">
        <f t="shared" si="79"/>
        <v>42.5</v>
      </c>
      <c r="L255" s="160">
        <f t="shared" si="80"/>
        <v>0.27687296416938112</v>
      </c>
      <c r="M255" s="155" t="s">
        <v>581</v>
      </c>
      <c r="N255" s="161">
        <v>43605</v>
      </c>
      <c r="O255" s="1"/>
      <c r="P255" s="1"/>
      <c r="Q255" s="231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62">
        <v>115</v>
      </c>
      <c r="B256" s="163">
        <v>43306</v>
      </c>
      <c r="C256" s="163"/>
      <c r="D256" s="164" t="s">
        <v>725</v>
      </c>
      <c r="E256" s="165" t="s">
        <v>578</v>
      </c>
      <c r="F256" s="166">
        <v>27.5</v>
      </c>
      <c r="G256" s="166"/>
      <c r="H256" s="167">
        <v>13.1</v>
      </c>
      <c r="I256" s="167">
        <v>60</v>
      </c>
      <c r="J256" s="168" t="s">
        <v>758</v>
      </c>
      <c r="K256" s="169">
        <v>-14.4</v>
      </c>
      <c r="L256" s="170">
        <v>-0.52363636363636401</v>
      </c>
      <c r="M256" s="166" t="s">
        <v>591</v>
      </c>
      <c r="N256" s="163">
        <v>43138</v>
      </c>
      <c r="O256" s="1"/>
      <c r="P256" s="1"/>
      <c r="Q256" s="231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92">
        <v>116</v>
      </c>
      <c r="B257" s="193">
        <v>43318</v>
      </c>
      <c r="C257" s="193"/>
      <c r="D257" s="171" t="s">
        <v>759</v>
      </c>
      <c r="E257" s="166" t="s">
        <v>578</v>
      </c>
      <c r="F257" s="166">
        <v>148.5</v>
      </c>
      <c r="G257" s="166"/>
      <c r="H257" s="166">
        <v>102</v>
      </c>
      <c r="I257" s="167">
        <v>182</v>
      </c>
      <c r="J257" s="168" t="s">
        <v>760</v>
      </c>
      <c r="K257" s="169">
        <f>H257-F257</f>
        <v>-46.5</v>
      </c>
      <c r="L257" s="170">
        <f>K257/F257</f>
        <v>-0.31313131313131315</v>
      </c>
      <c r="M257" s="166" t="s">
        <v>591</v>
      </c>
      <c r="N257" s="163">
        <v>43661</v>
      </c>
      <c r="O257" s="1"/>
      <c r="P257" s="1"/>
      <c r="Q257" s="231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52">
        <v>117</v>
      </c>
      <c r="B258" s="153">
        <v>43335</v>
      </c>
      <c r="C258" s="153"/>
      <c r="D258" s="154" t="s">
        <v>761</v>
      </c>
      <c r="E258" s="155" t="s">
        <v>578</v>
      </c>
      <c r="F258" s="186">
        <v>285</v>
      </c>
      <c r="G258" s="155"/>
      <c r="H258" s="155">
        <v>355</v>
      </c>
      <c r="I258" s="157">
        <v>364</v>
      </c>
      <c r="J258" s="158" t="s">
        <v>762</v>
      </c>
      <c r="K258" s="159">
        <v>70</v>
      </c>
      <c r="L258" s="160">
        <v>0.24561403508771901</v>
      </c>
      <c r="M258" s="155" t="s">
        <v>581</v>
      </c>
      <c r="N258" s="161">
        <v>43455</v>
      </c>
      <c r="O258" s="1"/>
      <c r="P258" s="1"/>
      <c r="Q258" s="231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52">
        <v>118</v>
      </c>
      <c r="B259" s="153">
        <v>43341</v>
      </c>
      <c r="C259" s="153"/>
      <c r="D259" s="154" t="s">
        <v>394</v>
      </c>
      <c r="E259" s="155" t="s">
        <v>578</v>
      </c>
      <c r="F259" s="186">
        <v>525</v>
      </c>
      <c r="G259" s="155"/>
      <c r="H259" s="155">
        <v>585</v>
      </c>
      <c r="I259" s="157">
        <v>635</v>
      </c>
      <c r="J259" s="158" t="s">
        <v>763</v>
      </c>
      <c r="K259" s="159">
        <f t="shared" ref="K259:K310" si="81">H259-F259</f>
        <v>60</v>
      </c>
      <c r="L259" s="160">
        <f t="shared" ref="L259:L310" si="82">K259/F259</f>
        <v>0.11428571428571428</v>
      </c>
      <c r="M259" s="155" t="s">
        <v>581</v>
      </c>
      <c r="N259" s="161">
        <v>43662</v>
      </c>
      <c r="O259" s="1"/>
      <c r="P259" s="1"/>
      <c r="Q259" s="231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52">
        <v>119</v>
      </c>
      <c r="B260" s="153">
        <v>43395</v>
      </c>
      <c r="C260" s="153"/>
      <c r="D260" s="154" t="s">
        <v>382</v>
      </c>
      <c r="E260" s="155" t="s">
        <v>578</v>
      </c>
      <c r="F260" s="186">
        <v>475</v>
      </c>
      <c r="G260" s="155"/>
      <c r="H260" s="155">
        <v>574</v>
      </c>
      <c r="I260" s="157">
        <v>570</v>
      </c>
      <c r="J260" s="158" t="s">
        <v>665</v>
      </c>
      <c r="K260" s="159">
        <f t="shared" si="81"/>
        <v>99</v>
      </c>
      <c r="L260" s="160">
        <f t="shared" si="82"/>
        <v>0.20842105263157895</v>
      </c>
      <c r="M260" s="155" t="s">
        <v>581</v>
      </c>
      <c r="N260" s="161">
        <v>43403</v>
      </c>
      <c r="O260" s="1"/>
      <c r="P260" s="1"/>
      <c r="Q260" s="231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3">
        <v>120</v>
      </c>
      <c r="B261" s="184">
        <v>43397</v>
      </c>
      <c r="C261" s="184"/>
      <c r="D261" s="185" t="s">
        <v>764</v>
      </c>
      <c r="E261" s="186" t="s">
        <v>578</v>
      </c>
      <c r="F261" s="186">
        <v>707.5</v>
      </c>
      <c r="G261" s="186"/>
      <c r="H261" s="186">
        <v>872</v>
      </c>
      <c r="I261" s="188">
        <v>872</v>
      </c>
      <c r="J261" s="189" t="s">
        <v>665</v>
      </c>
      <c r="K261" s="159">
        <f t="shared" si="81"/>
        <v>164.5</v>
      </c>
      <c r="L261" s="190">
        <f t="shared" si="82"/>
        <v>0.23250883392226149</v>
      </c>
      <c r="M261" s="186" t="s">
        <v>581</v>
      </c>
      <c r="N261" s="191">
        <v>43482</v>
      </c>
      <c r="O261" s="1"/>
      <c r="P261" s="1"/>
      <c r="Q261" s="231"/>
      <c r="R261" s="1"/>
      <c r="S261" s="6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3">
        <v>121</v>
      </c>
      <c r="B262" s="184">
        <v>43398</v>
      </c>
      <c r="C262" s="184"/>
      <c r="D262" s="185" t="s">
        <v>765</v>
      </c>
      <c r="E262" s="186" t="s">
        <v>578</v>
      </c>
      <c r="F262" s="186">
        <v>162</v>
      </c>
      <c r="G262" s="186"/>
      <c r="H262" s="186">
        <v>204</v>
      </c>
      <c r="I262" s="188">
        <v>209</v>
      </c>
      <c r="J262" s="189" t="s">
        <v>766</v>
      </c>
      <c r="K262" s="159">
        <f t="shared" si="81"/>
        <v>42</v>
      </c>
      <c r="L262" s="190">
        <f t="shared" si="82"/>
        <v>0.25925925925925924</v>
      </c>
      <c r="M262" s="186" t="s">
        <v>581</v>
      </c>
      <c r="N262" s="191">
        <v>43539</v>
      </c>
      <c r="O262" s="1"/>
      <c r="P262" s="1"/>
      <c r="Q262" s="231"/>
      <c r="R262" s="1"/>
      <c r="S262" s="6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3">
        <v>122</v>
      </c>
      <c r="B263" s="184">
        <v>43399</v>
      </c>
      <c r="C263" s="184"/>
      <c r="D263" s="185" t="s">
        <v>480</v>
      </c>
      <c r="E263" s="186" t="s">
        <v>578</v>
      </c>
      <c r="F263" s="186">
        <v>240</v>
      </c>
      <c r="G263" s="186"/>
      <c r="H263" s="186">
        <v>297</v>
      </c>
      <c r="I263" s="188">
        <v>297</v>
      </c>
      <c r="J263" s="189" t="s">
        <v>665</v>
      </c>
      <c r="K263" s="195">
        <f t="shared" si="81"/>
        <v>57</v>
      </c>
      <c r="L263" s="190">
        <f t="shared" si="82"/>
        <v>0.23749999999999999</v>
      </c>
      <c r="M263" s="186" t="s">
        <v>581</v>
      </c>
      <c r="N263" s="191">
        <v>43417</v>
      </c>
      <c r="O263" s="1"/>
      <c r="P263" s="1"/>
      <c r="Q263" s="231"/>
      <c r="R263" s="1"/>
      <c r="S263" s="6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52">
        <v>123</v>
      </c>
      <c r="B264" s="153">
        <v>43439</v>
      </c>
      <c r="C264" s="153"/>
      <c r="D264" s="154" t="s">
        <v>767</v>
      </c>
      <c r="E264" s="155" t="s">
        <v>578</v>
      </c>
      <c r="F264" s="155">
        <v>202.5</v>
      </c>
      <c r="G264" s="155"/>
      <c r="H264" s="155">
        <v>255</v>
      </c>
      <c r="I264" s="157">
        <v>252</v>
      </c>
      <c r="J264" s="158" t="s">
        <v>665</v>
      </c>
      <c r="K264" s="159">
        <f t="shared" si="81"/>
        <v>52.5</v>
      </c>
      <c r="L264" s="160">
        <f t="shared" si="82"/>
        <v>0.25925925925925924</v>
      </c>
      <c r="M264" s="155" t="s">
        <v>581</v>
      </c>
      <c r="N264" s="161">
        <v>43542</v>
      </c>
      <c r="O264" s="1"/>
      <c r="P264" s="1"/>
      <c r="Q264" s="231"/>
      <c r="R264" s="1"/>
      <c r="S264" s="6" t="s">
        <v>768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3">
        <v>124</v>
      </c>
      <c r="B265" s="184">
        <v>43465</v>
      </c>
      <c r="C265" s="153"/>
      <c r="D265" s="185" t="s">
        <v>159</v>
      </c>
      <c r="E265" s="186" t="s">
        <v>578</v>
      </c>
      <c r="F265" s="186">
        <v>710</v>
      </c>
      <c r="G265" s="186"/>
      <c r="H265" s="186">
        <v>866</v>
      </c>
      <c r="I265" s="188">
        <v>866</v>
      </c>
      <c r="J265" s="189" t="s">
        <v>665</v>
      </c>
      <c r="K265" s="159">
        <f t="shared" si="81"/>
        <v>156</v>
      </c>
      <c r="L265" s="160">
        <f t="shared" si="82"/>
        <v>0.21971830985915494</v>
      </c>
      <c r="M265" s="155" t="s">
        <v>581</v>
      </c>
      <c r="N265" s="161">
        <v>43553</v>
      </c>
      <c r="O265" s="1"/>
      <c r="P265" s="1"/>
      <c r="Q265" s="231"/>
      <c r="R265" s="1"/>
      <c r="S265" s="6" t="s">
        <v>768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3">
        <v>125</v>
      </c>
      <c r="B266" s="184">
        <v>43522</v>
      </c>
      <c r="C266" s="184"/>
      <c r="D266" s="185" t="s">
        <v>174</v>
      </c>
      <c r="E266" s="186" t="s">
        <v>578</v>
      </c>
      <c r="F266" s="186">
        <v>337.25</v>
      </c>
      <c r="G266" s="186"/>
      <c r="H266" s="186">
        <v>398.5</v>
      </c>
      <c r="I266" s="188">
        <v>411</v>
      </c>
      <c r="J266" s="158" t="s">
        <v>769</v>
      </c>
      <c r="K266" s="159">
        <f t="shared" si="81"/>
        <v>61.25</v>
      </c>
      <c r="L266" s="160">
        <f t="shared" si="82"/>
        <v>0.1816160118606375</v>
      </c>
      <c r="M266" s="155" t="s">
        <v>581</v>
      </c>
      <c r="N266" s="161">
        <v>43760</v>
      </c>
      <c r="O266" s="1"/>
      <c r="P266" s="1"/>
      <c r="Q266" s="231"/>
      <c r="R266" s="1"/>
      <c r="S266" s="6" t="s">
        <v>768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96">
        <v>126</v>
      </c>
      <c r="B267" s="197">
        <v>43559</v>
      </c>
      <c r="C267" s="197"/>
      <c r="D267" s="198" t="s">
        <v>770</v>
      </c>
      <c r="E267" s="199" t="s">
        <v>578</v>
      </c>
      <c r="F267" s="199">
        <v>130</v>
      </c>
      <c r="G267" s="199"/>
      <c r="H267" s="199">
        <v>65</v>
      </c>
      <c r="I267" s="200">
        <v>158</v>
      </c>
      <c r="J267" s="168" t="s">
        <v>771</v>
      </c>
      <c r="K267" s="169">
        <f t="shared" si="81"/>
        <v>-65</v>
      </c>
      <c r="L267" s="170">
        <f t="shared" si="82"/>
        <v>-0.5</v>
      </c>
      <c r="M267" s="166" t="s">
        <v>591</v>
      </c>
      <c r="N267" s="163">
        <v>43726</v>
      </c>
      <c r="O267" s="1"/>
      <c r="P267" s="1"/>
      <c r="Q267" s="231"/>
      <c r="R267" s="1"/>
      <c r="S267" s="6" t="s">
        <v>772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3">
        <v>127</v>
      </c>
      <c r="B268" s="184">
        <v>43017</v>
      </c>
      <c r="C268" s="184"/>
      <c r="D268" s="185" t="s">
        <v>210</v>
      </c>
      <c r="E268" s="186" t="s">
        <v>578</v>
      </c>
      <c r="F268" s="186">
        <v>141.5</v>
      </c>
      <c r="G268" s="186"/>
      <c r="H268" s="186">
        <v>183.5</v>
      </c>
      <c r="I268" s="188">
        <v>210</v>
      </c>
      <c r="J268" s="158" t="s">
        <v>766</v>
      </c>
      <c r="K268" s="159">
        <f t="shared" si="81"/>
        <v>42</v>
      </c>
      <c r="L268" s="160">
        <f t="shared" si="82"/>
        <v>0.29681978798586572</v>
      </c>
      <c r="M268" s="155" t="s">
        <v>581</v>
      </c>
      <c r="N268" s="161">
        <v>43042</v>
      </c>
      <c r="O268" s="1"/>
      <c r="P268" s="1"/>
      <c r="Q268" s="231"/>
      <c r="R268" s="1"/>
      <c r="S268" s="6" t="s">
        <v>772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96">
        <v>128</v>
      </c>
      <c r="B269" s="197">
        <v>43074</v>
      </c>
      <c r="C269" s="197"/>
      <c r="D269" s="198" t="s">
        <v>773</v>
      </c>
      <c r="E269" s="199" t="s">
        <v>578</v>
      </c>
      <c r="F269" s="194">
        <v>172</v>
      </c>
      <c r="G269" s="199"/>
      <c r="H269" s="199">
        <v>155.25</v>
      </c>
      <c r="I269" s="200">
        <v>230</v>
      </c>
      <c r="J269" s="168" t="s">
        <v>774</v>
      </c>
      <c r="K269" s="169">
        <f t="shared" si="81"/>
        <v>-16.75</v>
      </c>
      <c r="L269" s="170">
        <f t="shared" si="82"/>
        <v>-9.7383720930232565E-2</v>
      </c>
      <c r="M269" s="166" t="s">
        <v>591</v>
      </c>
      <c r="N269" s="163">
        <v>43787</v>
      </c>
      <c r="O269" s="1"/>
      <c r="P269" s="1"/>
      <c r="Q269" s="231"/>
      <c r="R269" s="1"/>
      <c r="S269" s="6" t="s">
        <v>772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3">
        <v>129</v>
      </c>
      <c r="B270" s="184">
        <v>43398</v>
      </c>
      <c r="C270" s="184"/>
      <c r="D270" s="185" t="s">
        <v>120</v>
      </c>
      <c r="E270" s="186" t="s">
        <v>578</v>
      </c>
      <c r="F270" s="186">
        <v>698.5</v>
      </c>
      <c r="G270" s="186"/>
      <c r="H270" s="186">
        <v>890</v>
      </c>
      <c r="I270" s="188">
        <v>890</v>
      </c>
      <c r="J270" s="158" t="s">
        <v>775</v>
      </c>
      <c r="K270" s="159">
        <f t="shared" si="81"/>
        <v>191.5</v>
      </c>
      <c r="L270" s="160">
        <f t="shared" si="82"/>
        <v>0.27415891195418757</v>
      </c>
      <c r="M270" s="155" t="s">
        <v>581</v>
      </c>
      <c r="N270" s="161">
        <v>44328</v>
      </c>
      <c r="O270" s="1"/>
      <c r="P270" s="1"/>
      <c r="Q270" s="231"/>
      <c r="R270" s="1"/>
      <c r="S270" s="6" t="s">
        <v>768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3">
        <v>130</v>
      </c>
      <c r="B271" s="184">
        <v>42877</v>
      </c>
      <c r="C271" s="184"/>
      <c r="D271" s="185" t="s">
        <v>776</v>
      </c>
      <c r="E271" s="186" t="s">
        <v>578</v>
      </c>
      <c r="F271" s="186">
        <v>127.6</v>
      </c>
      <c r="G271" s="186"/>
      <c r="H271" s="186">
        <v>138</v>
      </c>
      <c r="I271" s="188">
        <v>190</v>
      </c>
      <c r="J271" s="158" t="s">
        <v>777</v>
      </c>
      <c r="K271" s="159">
        <f t="shared" si="81"/>
        <v>10.400000000000006</v>
      </c>
      <c r="L271" s="160">
        <f t="shared" si="82"/>
        <v>8.1504702194357417E-2</v>
      </c>
      <c r="M271" s="155" t="s">
        <v>581</v>
      </c>
      <c r="N271" s="161">
        <v>43774</v>
      </c>
      <c r="O271" s="1"/>
      <c r="P271" s="1"/>
      <c r="Q271" s="231"/>
      <c r="R271" s="1"/>
      <c r="S271" s="6" t="s">
        <v>772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3">
        <v>131</v>
      </c>
      <c r="B272" s="184">
        <v>43158</v>
      </c>
      <c r="C272" s="184"/>
      <c r="D272" s="185" t="s">
        <v>778</v>
      </c>
      <c r="E272" s="186" t="s">
        <v>578</v>
      </c>
      <c r="F272" s="186">
        <v>317</v>
      </c>
      <c r="G272" s="186"/>
      <c r="H272" s="186">
        <v>382.5</v>
      </c>
      <c r="I272" s="188">
        <v>398</v>
      </c>
      <c r="J272" s="158" t="s">
        <v>779</v>
      </c>
      <c r="K272" s="159">
        <f t="shared" si="81"/>
        <v>65.5</v>
      </c>
      <c r="L272" s="160">
        <f t="shared" si="82"/>
        <v>0.20662460567823343</v>
      </c>
      <c r="M272" s="155" t="s">
        <v>581</v>
      </c>
      <c r="N272" s="161">
        <v>44238</v>
      </c>
      <c r="O272" s="1"/>
      <c r="P272" s="1"/>
      <c r="Q272" s="231"/>
      <c r="R272" s="1"/>
      <c r="S272" s="6" t="s">
        <v>772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96">
        <v>132</v>
      </c>
      <c r="B273" s="197">
        <v>43164</v>
      </c>
      <c r="C273" s="197"/>
      <c r="D273" s="198" t="s">
        <v>166</v>
      </c>
      <c r="E273" s="199" t="s">
        <v>578</v>
      </c>
      <c r="F273" s="194">
        <f>510-14.4</f>
        <v>495.6</v>
      </c>
      <c r="G273" s="199"/>
      <c r="H273" s="199">
        <v>350</v>
      </c>
      <c r="I273" s="200">
        <v>672</v>
      </c>
      <c r="J273" s="168" t="s">
        <v>780</v>
      </c>
      <c r="K273" s="169">
        <f t="shared" si="81"/>
        <v>-145.60000000000002</v>
      </c>
      <c r="L273" s="170">
        <f t="shared" si="82"/>
        <v>-0.29378531073446329</v>
      </c>
      <c r="M273" s="166" t="s">
        <v>591</v>
      </c>
      <c r="N273" s="163">
        <v>43887</v>
      </c>
      <c r="O273" s="1"/>
      <c r="P273" s="1"/>
      <c r="Q273" s="231"/>
      <c r="R273" s="1"/>
      <c r="S273" s="6" t="s">
        <v>768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96">
        <v>133</v>
      </c>
      <c r="B274" s="197">
        <v>43237</v>
      </c>
      <c r="C274" s="197"/>
      <c r="D274" s="198" t="s">
        <v>781</v>
      </c>
      <c r="E274" s="199" t="s">
        <v>578</v>
      </c>
      <c r="F274" s="194">
        <v>230.3</v>
      </c>
      <c r="G274" s="199"/>
      <c r="H274" s="199">
        <v>102.5</v>
      </c>
      <c r="I274" s="200">
        <v>348</v>
      </c>
      <c r="J274" s="168" t="s">
        <v>782</v>
      </c>
      <c r="K274" s="169">
        <f t="shared" si="81"/>
        <v>-127.80000000000001</v>
      </c>
      <c r="L274" s="170">
        <f t="shared" si="82"/>
        <v>-0.55492835432045162</v>
      </c>
      <c r="M274" s="166" t="s">
        <v>591</v>
      </c>
      <c r="N274" s="163">
        <v>43896</v>
      </c>
      <c r="O274" s="1"/>
      <c r="P274" s="1"/>
      <c r="Q274" s="231"/>
      <c r="R274" s="1"/>
      <c r="S274" s="6" t="s">
        <v>768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3">
        <v>134</v>
      </c>
      <c r="B275" s="184">
        <v>43258</v>
      </c>
      <c r="C275" s="184"/>
      <c r="D275" s="185" t="s">
        <v>437</v>
      </c>
      <c r="E275" s="186" t="s">
        <v>578</v>
      </c>
      <c r="F275" s="186">
        <f>342.5-5.1</f>
        <v>337.4</v>
      </c>
      <c r="G275" s="186"/>
      <c r="H275" s="186">
        <v>412.5</v>
      </c>
      <c r="I275" s="188">
        <v>439</v>
      </c>
      <c r="J275" s="158" t="s">
        <v>783</v>
      </c>
      <c r="K275" s="159">
        <f t="shared" si="81"/>
        <v>75.100000000000023</v>
      </c>
      <c r="L275" s="160">
        <f t="shared" si="82"/>
        <v>0.22258446947243635</v>
      </c>
      <c r="M275" s="155" t="s">
        <v>581</v>
      </c>
      <c r="N275" s="161">
        <v>44230</v>
      </c>
      <c r="O275" s="1"/>
      <c r="P275" s="1"/>
      <c r="Q275" s="231"/>
      <c r="R275" s="1"/>
      <c r="S275" s="6" t="s">
        <v>772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77">
        <v>135</v>
      </c>
      <c r="B276" s="176">
        <v>43285</v>
      </c>
      <c r="C276" s="176"/>
      <c r="D276" s="177" t="s">
        <v>58</v>
      </c>
      <c r="E276" s="178" t="s">
        <v>578</v>
      </c>
      <c r="F276" s="178">
        <f>127.5-5.53</f>
        <v>121.97</v>
      </c>
      <c r="G276" s="179"/>
      <c r="H276" s="179">
        <v>122.5</v>
      </c>
      <c r="I276" s="179">
        <v>170</v>
      </c>
      <c r="J276" s="180" t="s">
        <v>784</v>
      </c>
      <c r="K276" s="181">
        <f t="shared" si="81"/>
        <v>0.53000000000000114</v>
      </c>
      <c r="L276" s="182">
        <f t="shared" si="82"/>
        <v>4.3453308190538747E-3</v>
      </c>
      <c r="M276" s="178" t="s">
        <v>598</v>
      </c>
      <c r="N276" s="176">
        <v>44431</v>
      </c>
      <c r="O276" s="1"/>
      <c r="P276" s="1"/>
      <c r="Q276" s="231"/>
      <c r="R276" s="1"/>
      <c r="S276" s="6" t="s">
        <v>768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96">
        <v>136</v>
      </c>
      <c r="B277" s="197">
        <v>43294</v>
      </c>
      <c r="C277" s="197"/>
      <c r="D277" s="198" t="s">
        <v>785</v>
      </c>
      <c r="E277" s="199" t="s">
        <v>578</v>
      </c>
      <c r="F277" s="194">
        <v>46.5</v>
      </c>
      <c r="G277" s="199"/>
      <c r="H277" s="199">
        <v>17</v>
      </c>
      <c r="I277" s="200">
        <v>59</v>
      </c>
      <c r="J277" s="168" t="s">
        <v>786</v>
      </c>
      <c r="K277" s="169">
        <f t="shared" si="81"/>
        <v>-29.5</v>
      </c>
      <c r="L277" s="170">
        <f t="shared" si="82"/>
        <v>-0.63440860215053763</v>
      </c>
      <c r="M277" s="166" t="s">
        <v>591</v>
      </c>
      <c r="N277" s="163">
        <v>43887</v>
      </c>
      <c r="O277" s="1"/>
      <c r="P277" s="1"/>
      <c r="Q277" s="231"/>
      <c r="R277" s="1"/>
      <c r="S277" s="6" t="s">
        <v>768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3">
        <v>137</v>
      </c>
      <c r="B278" s="184">
        <v>43396</v>
      </c>
      <c r="C278" s="184"/>
      <c r="D278" s="185" t="s">
        <v>420</v>
      </c>
      <c r="E278" s="186" t="s">
        <v>578</v>
      </c>
      <c r="F278" s="186">
        <v>156.5</v>
      </c>
      <c r="G278" s="186"/>
      <c r="H278" s="186">
        <v>207.5</v>
      </c>
      <c r="I278" s="188">
        <v>191</v>
      </c>
      <c r="J278" s="158" t="s">
        <v>665</v>
      </c>
      <c r="K278" s="159">
        <f t="shared" si="81"/>
        <v>51</v>
      </c>
      <c r="L278" s="160">
        <f t="shared" si="82"/>
        <v>0.32587859424920129</v>
      </c>
      <c r="M278" s="155" t="s">
        <v>581</v>
      </c>
      <c r="N278" s="161">
        <v>44369</v>
      </c>
      <c r="O278" s="1"/>
      <c r="P278" s="1"/>
      <c r="Q278" s="231"/>
      <c r="R278" s="1"/>
      <c r="S278" s="6" t="s">
        <v>768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3">
        <v>138</v>
      </c>
      <c r="B279" s="184">
        <v>43439</v>
      </c>
      <c r="C279" s="184"/>
      <c r="D279" s="185" t="s">
        <v>345</v>
      </c>
      <c r="E279" s="186" t="s">
        <v>578</v>
      </c>
      <c r="F279" s="186">
        <v>259.5</v>
      </c>
      <c r="G279" s="186"/>
      <c r="H279" s="186">
        <v>320</v>
      </c>
      <c r="I279" s="188">
        <v>320</v>
      </c>
      <c r="J279" s="158" t="s">
        <v>665</v>
      </c>
      <c r="K279" s="159">
        <f t="shared" si="81"/>
        <v>60.5</v>
      </c>
      <c r="L279" s="160">
        <f t="shared" si="82"/>
        <v>0.23314065510597304</v>
      </c>
      <c r="M279" s="155" t="s">
        <v>581</v>
      </c>
      <c r="N279" s="161">
        <v>44323</v>
      </c>
      <c r="O279" s="1"/>
      <c r="P279" s="1"/>
      <c r="Q279" s="231"/>
      <c r="R279" s="1"/>
      <c r="S279" s="6" t="s">
        <v>768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96">
        <v>139</v>
      </c>
      <c r="B280" s="197">
        <v>43439</v>
      </c>
      <c r="C280" s="197"/>
      <c r="D280" s="198" t="s">
        <v>787</v>
      </c>
      <c r="E280" s="199" t="s">
        <v>578</v>
      </c>
      <c r="F280" s="199">
        <v>715</v>
      </c>
      <c r="G280" s="199"/>
      <c r="H280" s="199">
        <v>445</v>
      </c>
      <c r="I280" s="200">
        <v>840</v>
      </c>
      <c r="J280" s="168" t="s">
        <v>788</v>
      </c>
      <c r="K280" s="169">
        <f t="shared" si="81"/>
        <v>-270</v>
      </c>
      <c r="L280" s="170">
        <f t="shared" si="82"/>
        <v>-0.3776223776223776</v>
      </c>
      <c r="M280" s="166" t="s">
        <v>591</v>
      </c>
      <c r="N280" s="163">
        <v>43800</v>
      </c>
      <c r="O280" s="1"/>
      <c r="P280" s="1"/>
      <c r="Q280" s="231"/>
      <c r="R280" s="1"/>
      <c r="S280" s="6" t="s">
        <v>768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3">
        <v>140</v>
      </c>
      <c r="B281" s="184">
        <v>43469</v>
      </c>
      <c r="C281" s="184"/>
      <c r="D281" s="185" t="s">
        <v>180</v>
      </c>
      <c r="E281" s="186" t="s">
        <v>578</v>
      </c>
      <c r="F281" s="186">
        <v>875</v>
      </c>
      <c r="G281" s="186"/>
      <c r="H281" s="186">
        <v>1165</v>
      </c>
      <c r="I281" s="188">
        <v>1185</v>
      </c>
      <c r="J281" s="158" t="s">
        <v>789</v>
      </c>
      <c r="K281" s="159">
        <f t="shared" si="81"/>
        <v>290</v>
      </c>
      <c r="L281" s="160">
        <f t="shared" si="82"/>
        <v>0.33142857142857141</v>
      </c>
      <c r="M281" s="155" t="s">
        <v>581</v>
      </c>
      <c r="N281" s="161">
        <v>43847</v>
      </c>
      <c r="O281" s="1"/>
      <c r="P281" s="1"/>
      <c r="Q281" s="231"/>
      <c r="R281" s="1"/>
      <c r="S281" s="6" t="s">
        <v>768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3">
        <v>141</v>
      </c>
      <c r="B282" s="184">
        <v>43559</v>
      </c>
      <c r="C282" s="184"/>
      <c r="D282" s="185" t="s">
        <v>363</v>
      </c>
      <c r="E282" s="186" t="s">
        <v>578</v>
      </c>
      <c r="F282" s="186">
        <f>387-14.63</f>
        <v>372.37</v>
      </c>
      <c r="G282" s="186"/>
      <c r="H282" s="186">
        <v>490</v>
      </c>
      <c r="I282" s="188">
        <v>490</v>
      </c>
      <c r="J282" s="158" t="s">
        <v>665</v>
      </c>
      <c r="K282" s="159">
        <f t="shared" si="81"/>
        <v>117.63</v>
      </c>
      <c r="L282" s="160">
        <f t="shared" si="82"/>
        <v>0.31589548030185027</v>
      </c>
      <c r="M282" s="155" t="s">
        <v>581</v>
      </c>
      <c r="N282" s="161">
        <v>43850</v>
      </c>
      <c r="O282" s="1"/>
      <c r="P282" s="1"/>
      <c r="Q282" s="231"/>
      <c r="R282" s="1"/>
      <c r="S282" s="6" t="s">
        <v>768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96">
        <v>142</v>
      </c>
      <c r="B283" s="197">
        <v>43578</v>
      </c>
      <c r="C283" s="197"/>
      <c r="D283" s="198" t="s">
        <v>790</v>
      </c>
      <c r="E283" s="199" t="s">
        <v>590</v>
      </c>
      <c r="F283" s="199">
        <v>220</v>
      </c>
      <c r="G283" s="199"/>
      <c r="H283" s="199">
        <v>127.5</v>
      </c>
      <c r="I283" s="200">
        <v>284</v>
      </c>
      <c r="J283" s="168" t="s">
        <v>791</v>
      </c>
      <c r="K283" s="169">
        <f t="shared" si="81"/>
        <v>-92.5</v>
      </c>
      <c r="L283" s="170">
        <f t="shared" si="82"/>
        <v>-0.42045454545454547</v>
      </c>
      <c r="M283" s="166" t="s">
        <v>591</v>
      </c>
      <c r="N283" s="163">
        <v>43896</v>
      </c>
      <c r="O283" s="1"/>
      <c r="P283" s="1"/>
      <c r="Q283" s="231"/>
      <c r="R283" s="1"/>
      <c r="S283" s="6" t="s">
        <v>768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3">
        <v>143</v>
      </c>
      <c r="B284" s="184">
        <v>43622</v>
      </c>
      <c r="C284" s="184"/>
      <c r="D284" s="185" t="s">
        <v>481</v>
      </c>
      <c r="E284" s="186" t="s">
        <v>590</v>
      </c>
      <c r="F284" s="186">
        <v>332.8</v>
      </c>
      <c r="G284" s="186"/>
      <c r="H284" s="186">
        <v>405</v>
      </c>
      <c r="I284" s="188">
        <v>419</v>
      </c>
      <c r="J284" s="158" t="s">
        <v>792</v>
      </c>
      <c r="K284" s="159">
        <f t="shared" si="81"/>
        <v>72.199999999999989</v>
      </c>
      <c r="L284" s="160">
        <f t="shared" si="82"/>
        <v>0.21694711538461534</v>
      </c>
      <c r="M284" s="155" t="s">
        <v>581</v>
      </c>
      <c r="N284" s="161">
        <v>43860</v>
      </c>
      <c r="O284" s="1"/>
      <c r="P284" s="1"/>
      <c r="Q284" s="231"/>
      <c r="R284" s="1"/>
      <c r="S284" s="6" t="s">
        <v>772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77">
        <v>144</v>
      </c>
      <c r="B285" s="176">
        <v>43641</v>
      </c>
      <c r="C285" s="176"/>
      <c r="D285" s="177" t="s">
        <v>172</v>
      </c>
      <c r="E285" s="178" t="s">
        <v>578</v>
      </c>
      <c r="F285" s="178">
        <v>386</v>
      </c>
      <c r="G285" s="179"/>
      <c r="H285" s="179">
        <v>395</v>
      </c>
      <c r="I285" s="179">
        <v>452</v>
      </c>
      <c r="J285" s="180" t="s">
        <v>793</v>
      </c>
      <c r="K285" s="181">
        <f t="shared" si="81"/>
        <v>9</v>
      </c>
      <c r="L285" s="182">
        <f t="shared" si="82"/>
        <v>2.3316062176165803E-2</v>
      </c>
      <c r="M285" s="178" t="s">
        <v>598</v>
      </c>
      <c r="N285" s="176">
        <v>43868</v>
      </c>
      <c r="O285" s="1"/>
      <c r="P285" s="1"/>
      <c r="Q285" s="231"/>
      <c r="R285" s="1"/>
      <c r="S285" s="6" t="s">
        <v>772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77">
        <v>145</v>
      </c>
      <c r="B286" s="176">
        <v>43707</v>
      </c>
      <c r="C286" s="176"/>
      <c r="D286" s="177" t="s">
        <v>146</v>
      </c>
      <c r="E286" s="178" t="s">
        <v>578</v>
      </c>
      <c r="F286" s="178">
        <v>137.5</v>
      </c>
      <c r="G286" s="179"/>
      <c r="H286" s="179">
        <v>138.5</v>
      </c>
      <c r="I286" s="179">
        <v>190</v>
      </c>
      <c r="J286" s="180" t="s">
        <v>794</v>
      </c>
      <c r="K286" s="181">
        <f t="shared" si="81"/>
        <v>1</v>
      </c>
      <c r="L286" s="182">
        <f t="shared" si="82"/>
        <v>7.2727272727272727E-3</v>
      </c>
      <c r="M286" s="178" t="s">
        <v>598</v>
      </c>
      <c r="N286" s="176">
        <v>44432</v>
      </c>
      <c r="O286" s="1"/>
      <c r="P286" s="1"/>
      <c r="Q286" s="231"/>
      <c r="R286" s="1"/>
      <c r="S286" s="6" t="s">
        <v>768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3">
        <v>146</v>
      </c>
      <c r="B287" s="184">
        <v>43731</v>
      </c>
      <c r="C287" s="184"/>
      <c r="D287" s="185" t="s">
        <v>430</v>
      </c>
      <c r="E287" s="186" t="s">
        <v>578</v>
      </c>
      <c r="F287" s="186">
        <v>235</v>
      </c>
      <c r="G287" s="186"/>
      <c r="H287" s="186">
        <v>295</v>
      </c>
      <c r="I287" s="188">
        <v>296</v>
      </c>
      <c r="J287" s="158" t="s">
        <v>795</v>
      </c>
      <c r="K287" s="159">
        <f t="shared" si="81"/>
        <v>60</v>
      </c>
      <c r="L287" s="160">
        <f t="shared" si="82"/>
        <v>0.25531914893617019</v>
      </c>
      <c r="M287" s="155" t="s">
        <v>581</v>
      </c>
      <c r="N287" s="161">
        <v>43844</v>
      </c>
      <c r="O287" s="1"/>
      <c r="P287" s="1"/>
      <c r="Q287" s="231"/>
      <c r="R287" s="1"/>
      <c r="S287" s="6" t="s">
        <v>772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3">
        <v>147</v>
      </c>
      <c r="B288" s="184">
        <v>43752</v>
      </c>
      <c r="C288" s="184"/>
      <c r="D288" s="185" t="s">
        <v>796</v>
      </c>
      <c r="E288" s="186" t="s">
        <v>578</v>
      </c>
      <c r="F288" s="186">
        <v>277.5</v>
      </c>
      <c r="G288" s="186"/>
      <c r="H288" s="186">
        <v>333</v>
      </c>
      <c r="I288" s="188">
        <v>333</v>
      </c>
      <c r="J288" s="158" t="s">
        <v>797</v>
      </c>
      <c r="K288" s="159">
        <f t="shared" si="81"/>
        <v>55.5</v>
      </c>
      <c r="L288" s="160">
        <f t="shared" si="82"/>
        <v>0.2</v>
      </c>
      <c r="M288" s="155" t="s">
        <v>581</v>
      </c>
      <c r="N288" s="161">
        <v>43846</v>
      </c>
      <c r="O288" s="1"/>
      <c r="P288" s="1"/>
      <c r="Q288" s="231"/>
      <c r="R288" s="1"/>
      <c r="S288" s="6" t="s">
        <v>768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3">
        <v>148</v>
      </c>
      <c r="B289" s="184">
        <v>43752</v>
      </c>
      <c r="C289" s="184"/>
      <c r="D289" s="185" t="s">
        <v>798</v>
      </c>
      <c r="E289" s="186" t="s">
        <v>578</v>
      </c>
      <c r="F289" s="186">
        <v>930</v>
      </c>
      <c r="G289" s="186"/>
      <c r="H289" s="186">
        <v>1165</v>
      </c>
      <c r="I289" s="188">
        <v>1200</v>
      </c>
      <c r="J289" s="158" t="s">
        <v>799</v>
      </c>
      <c r="K289" s="159">
        <f t="shared" si="81"/>
        <v>235</v>
      </c>
      <c r="L289" s="160">
        <f t="shared" si="82"/>
        <v>0.25268817204301075</v>
      </c>
      <c r="M289" s="155" t="s">
        <v>581</v>
      </c>
      <c r="N289" s="161">
        <v>43847</v>
      </c>
      <c r="O289" s="1"/>
      <c r="P289" s="1"/>
      <c r="Q289" s="231"/>
      <c r="R289" s="1"/>
      <c r="S289" s="6" t="s">
        <v>772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3">
        <v>149</v>
      </c>
      <c r="B290" s="184">
        <v>43753</v>
      </c>
      <c r="C290" s="184"/>
      <c r="D290" s="185" t="s">
        <v>800</v>
      </c>
      <c r="E290" s="186" t="s">
        <v>578</v>
      </c>
      <c r="F290" s="156">
        <v>111</v>
      </c>
      <c r="G290" s="186"/>
      <c r="H290" s="186">
        <v>141</v>
      </c>
      <c r="I290" s="188">
        <v>141</v>
      </c>
      <c r="J290" s="158" t="s">
        <v>801</v>
      </c>
      <c r="K290" s="159">
        <f t="shared" si="81"/>
        <v>30</v>
      </c>
      <c r="L290" s="160">
        <f t="shared" si="82"/>
        <v>0.27027027027027029</v>
      </c>
      <c r="M290" s="155" t="s">
        <v>581</v>
      </c>
      <c r="N290" s="161">
        <v>44328</v>
      </c>
      <c r="O290" s="1"/>
      <c r="P290" s="1"/>
      <c r="Q290" s="231"/>
      <c r="R290" s="1"/>
      <c r="S290" s="6" t="s">
        <v>772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3">
        <v>150</v>
      </c>
      <c r="B291" s="184">
        <v>43753</v>
      </c>
      <c r="C291" s="184"/>
      <c r="D291" s="185" t="s">
        <v>802</v>
      </c>
      <c r="E291" s="186" t="s">
        <v>578</v>
      </c>
      <c r="F291" s="156">
        <v>296</v>
      </c>
      <c r="G291" s="186"/>
      <c r="H291" s="186">
        <v>370</v>
      </c>
      <c r="I291" s="188">
        <v>370</v>
      </c>
      <c r="J291" s="158" t="s">
        <v>665</v>
      </c>
      <c r="K291" s="159">
        <f t="shared" si="81"/>
        <v>74</v>
      </c>
      <c r="L291" s="160">
        <f t="shared" si="82"/>
        <v>0.25</v>
      </c>
      <c r="M291" s="155" t="s">
        <v>581</v>
      </c>
      <c r="N291" s="161">
        <v>43853</v>
      </c>
      <c r="O291" s="1"/>
      <c r="P291" s="1"/>
      <c r="Q291" s="231"/>
      <c r="R291" s="1"/>
      <c r="S291" s="6" t="s">
        <v>772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3">
        <v>151</v>
      </c>
      <c r="B292" s="184">
        <v>43754</v>
      </c>
      <c r="C292" s="184"/>
      <c r="D292" s="185" t="s">
        <v>803</v>
      </c>
      <c r="E292" s="186" t="s">
        <v>578</v>
      </c>
      <c r="F292" s="156">
        <v>300</v>
      </c>
      <c r="G292" s="186"/>
      <c r="H292" s="186">
        <v>382.5</v>
      </c>
      <c r="I292" s="188">
        <v>344</v>
      </c>
      <c r="J292" s="158" t="s">
        <v>804</v>
      </c>
      <c r="K292" s="159">
        <f t="shared" si="81"/>
        <v>82.5</v>
      </c>
      <c r="L292" s="160">
        <f t="shared" si="82"/>
        <v>0.27500000000000002</v>
      </c>
      <c r="M292" s="155" t="s">
        <v>581</v>
      </c>
      <c r="N292" s="161">
        <v>44238</v>
      </c>
      <c r="O292" s="1"/>
      <c r="P292" s="1"/>
      <c r="Q292" s="231"/>
      <c r="R292" s="1"/>
      <c r="S292" s="6" t="s">
        <v>772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3">
        <v>152</v>
      </c>
      <c r="B293" s="184">
        <v>43832</v>
      </c>
      <c r="C293" s="184"/>
      <c r="D293" s="185" t="s">
        <v>805</v>
      </c>
      <c r="E293" s="186" t="s">
        <v>578</v>
      </c>
      <c r="F293" s="156">
        <v>495</v>
      </c>
      <c r="G293" s="186"/>
      <c r="H293" s="186">
        <v>595</v>
      </c>
      <c r="I293" s="188">
        <v>590</v>
      </c>
      <c r="J293" s="158" t="s">
        <v>601</v>
      </c>
      <c r="K293" s="159">
        <f t="shared" si="81"/>
        <v>100</v>
      </c>
      <c r="L293" s="160">
        <f t="shared" si="82"/>
        <v>0.20202020202020202</v>
      </c>
      <c r="M293" s="155" t="s">
        <v>581</v>
      </c>
      <c r="N293" s="161">
        <v>44589</v>
      </c>
      <c r="O293" s="1"/>
      <c r="P293" s="1"/>
      <c r="Q293" s="231"/>
      <c r="R293" s="1"/>
      <c r="S293" s="6" t="s">
        <v>772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3">
        <v>153</v>
      </c>
      <c r="B294" s="184">
        <v>43966</v>
      </c>
      <c r="C294" s="184"/>
      <c r="D294" s="185" t="s">
        <v>76</v>
      </c>
      <c r="E294" s="186" t="s">
        <v>578</v>
      </c>
      <c r="F294" s="156">
        <v>67.5</v>
      </c>
      <c r="G294" s="186"/>
      <c r="H294" s="186">
        <v>86</v>
      </c>
      <c r="I294" s="188">
        <v>86</v>
      </c>
      <c r="J294" s="158" t="s">
        <v>806</v>
      </c>
      <c r="K294" s="159">
        <f t="shared" si="81"/>
        <v>18.5</v>
      </c>
      <c r="L294" s="160">
        <f t="shared" si="82"/>
        <v>0.27407407407407408</v>
      </c>
      <c r="M294" s="155" t="s">
        <v>581</v>
      </c>
      <c r="N294" s="161">
        <v>44008</v>
      </c>
      <c r="O294" s="1"/>
      <c r="P294" s="1"/>
      <c r="Q294" s="231"/>
      <c r="R294" s="1"/>
      <c r="S294" s="6" t="s">
        <v>772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83">
        <v>154</v>
      </c>
      <c r="B295" s="184">
        <v>44035</v>
      </c>
      <c r="C295" s="184"/>
      <c r="D295" s="185" t="s">
        <v>480</v>
      </c>
      <c r="E295" s="186" t="s">
        <v>578</v>
      </c>
      <c r="F295" s="156">
        <v>231</v>
      </c>
      <c r="G295" s="186"/>
      <c r="H295" s="186">
        <v>281</v>
      </c>
      <c r="I295" s="188">
        <v>281</v>
      </c>
      <c r="J295" s="158" t="s">
        <v>665</v>
      </c>
      <c r="K295" s="159">
        <f t="shared" si="81"/>
        <v>50</v>
      </c>
      <c r="L295" s="160">
        <f t="shared" si="82"/>
        <v>0.21645021645021645</v>
      </c>
      <c r="M295" s="155" t="s">
        <v>581</v>
      </c>
      <c r="N295" s="161">
        <v>44358</v>
      </c>
      <c r="O295" s="1"/>
      <c r="P295" s="1"/>
      <c r="Q295" s="231"/>
      <c r="R295" s="1"/>
      <c r="S295" s="6" t="s">
        <v>772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3">
        <v>155</v>
      </c>
      <c r="B296" s="184">
        <v>44092</v>
      </c>
      <c r="C296" s="184"/>
      <c r="D296" s="185" t="s">
        <v>144</v>
      </c>
      <c r="E296" s="186" t="s">
        <v>578</v>
      </c>
      <c r="F296" s="186">
        <v>206</v>
      </c>
      <c r="G296" s="186"/>
      <c r="H296" s="186">
        <v>248</v>
      </c>
      <c r="I296" s="188">
        <v>248</v>
      </c>
      <c r="J296" s="158" t="s">
        <v>665</v>
      </c>
      <c r="K296" s="159">
        <f t="shared" si="81"/>
        <v>42</v>
      </c>
      <c r="L296" s="160">
        <f t="shared" si="82"/>
        <v>0.20388349514563106</v>
      </c>
      <c r="M296" s="155" t="s">
        <v>581</v>
      </c>
      <c r="N296" s="161">
        <v>44214</v>
      </c>
      <c r="O296" s="1"/>
      <c r="P296" s="1"/>
      <c r="Q296" s="231"/>
      <c r="R296" s="1"/>
      <c r="S296" s="6" t="s">
        <v>772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83">
        <v>156</v>
      </c>
      <c r="B297" s="184">
        <v>44140</v>
      </c>
      <c r="C297" s="184"/>
      <c r="D297" s="185" t="s">
        <v>144</v>
      </c>
      <c r="E297" s="186" t="s">
        <v>578</v>
      </c>
      <c r="F297" s="186">
        <v>182.5</v>
      </c>
      <c r="G297" s="186"/>
      <c r="H297" s="186">
        <v>248</v>
      </c>
      <c r="I297" s="188">
        <v>248</v>
      </c>
      <c r="J297" s="158" t="s">
        <v>665</v>
      </c>
      <c r="K297" s="159">
        <f t="shared" si="81"/>
        <v>65.5</v>
      </c>
      <c r="L297" s="160">
        <f t="shared" si="82"/>
        <v>0.35890410958904112</v>
      </c>
      <c r="M297" s="155" t="s">
        <v>581</v>
      </c>
      <c r="N297" s="161">
        <v>44214</v>
      </c>
      <c r="O297" s="1"/>
      <c r="P297" s="1"/>
      <c r="Q297" s="231"/>
      <c r="R297" s="1"/>
      <c r="S297" s="6" t="s">
        <v>772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83">
        <v>157</v>
      </c>
      <c r="B298" s="184">
        <v>44140</v>
      </c>
      <c r="C298" s="184"/>
      <c r="D298" s="185" t="s">
        <v>345</v>
      </c>
      <c r="E298" s="186" t="s">
        <v>578</v>
      </c>
      <c r="F298" s="186">
        <v>247.5</v>
      </c>
      <c r="G298" s="186"/>
      <c r="H298" s="186">
        <v>320</v>
      </c>
      <c r="I298" s="188">
        <v>320</v>
      </c>
      <c r="J298" s="158" t="s">
        <v>665</v>
      </c>
      <c r="K298" s="159">
        <f t="shared" si="81"/>
        <v>72.5</v>
      </c>
      <c r="L298" s="160">
        <f t="shared" si="82"/>
        <v>0.29292929292929293</v>
      </c>
      <c r="M298" s="155" t="s">
        <v>581</v>
      </c>
      <c r="N298" s="161">
        <v>44323</v>
      </c>
      <c r="O298" s="1"/>
      <c r="P298" s="1"/>
      <c r="Q298" s="231"/>
      <c r="R298" s="1"/>
      <c r="S298" s="6" t="s">
        <v>772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83">
        <v>158</v>
      </c>
      <c r="B299" s="184">
        <v>44140</v>
      </c>
      <c r="C299" s="184"/>
      <c r="D299" s="185" t="s">
        <v>203</v>
      </c>
      <c r="E299" s="186" t="s">
        <v>578</v>
      </c>
      <c r="F299" s="156">
        <v>925</v>
      </c>
      <c r="G299" s="186"/>
      <c r="H299" s="186">
        <v>1095</v>
      </c>
      <c r="I299" s="188">
        <v>1093</v>
      </c>
      <c r="J299" s="158" t="s">
        <v>807</v>
      </c>
      <c r="K299" s="159">
        <f t="shared" si="81"/>
        <v>170</v>
      </c>
      <c r="L299" s="160">
        <f t="shared" si="82"/>
        <v>0.18378378378378379</v>
      </c>
      <c r="M299" s="155" t="s">
        <v>581</v>
      </c>
      <c r="N299" s="161">
        <v>44201</v>
      </c>
      <c r="O299" s="1"/>
      <c r="P299" s="1"/>
      <c r="Q299" s="231"/>
      <c r="R299" s="1"/>
      <c r="S299" s="6" t="s">
        <v>772</v>
      </c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83">
        <v>159</v>
      </c>
      <c r="B300" s="184">
        <v>44140</v>
      </c>
      <c r="C300" s="184"/>
      <c r="D300" s="185" t="s">
        <v>363</v>
      </c>
      <c r="E300" s="186" t="s">
        <v>578</v>
      </c>
      <c r="F300" s="156">
        <v>332.5</v>
      </c>
      <c r="G300" s="186"/>
      <c r="H300" s="186">
        <v>393</v>
      </c>
      <c r="I300" s="188">
        <v>406</v>
      </c>
      <c r="J300" s="158" t="s">
        <v>808</v>
      </c>
      <c r="K300" s="159">
        <f t="shared" si="81"/>
        <v>60.5</v>
      </c>
      <c r="L300" s="160">
        <f t="shared" si="82"/>
        <v>0.18195488721804512</v>
      </c>
      <c r="M300" s="155" t="s">
        <v>581</v>
      </c>
      <c r="N300" s="161">
        <v>44256</v>
      </c>
      <c r="O300" s="1"/>
      <c r="P300" s="1"/>
      <c r="Q300" s="231"/>
      <c r="R300" s="1"/>
      <c r="S300" s="6" t="s">
        <v>772</v>
      </c>
      <c r="T300" s="1"/>
      <c r="U300" s="1"/>
      <c r="V300" s="1"/>
      <c r="W300" s="1"/>
      <c r="X300" s="1"/>
      <c r="Y300" s="1"/>
      <c r="Z300" s="1"/>
      <c r="AA300" s="1"/>
    </row>
    <row r="301" spans="1:27" ht="12.75" customHeight="1">
      <c r="A301" s="183">
        <v>160</v>
      </c>
      <c r="B301" s="184">
        <v>44141</v>
      </c>
      <c r="C301" s="184"/>
      <c r="D301" s="185" t="s">
        <v>480</v>
      </c>
      <c r="E301" s="186" t="s">
        <v>578</v>
      </c>
      <c r="F301" s="156">
        <v>231</v>
      </c>
      <c r="G301" s="186"/>
      <c r="H301" s="186">
        <v>281</v>
      </c>
      <c r="I301" s="188">
        <v>281</v>
      </c>
      <c r="J301" s="158" t="s">
        <v>665</v>
      </c>
      <c r="K301" s="159">
        <f t="shared" si="81"/>
        <v>50</v>
      </c>
      <c r="L301" s="160">
        <f t="shared" si="82"/>
        <v>0.21645021645021645</v>
      </c>
      <c r="M301" s="155" t="s">
        <v>581</v>
      </c>
      <c r="N301" s="161">
        <v>44358</v>
      </c>
      <c r="O301" s="1"/>
      <c r="P301" s="1"/>
      <c r="Q301" s="231"/>
      <c r="R301" s="1"/>
      <c r="S301" s="6" t="s">
        <v>772</v>
      </c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83">
        <v>161</v>
      </c>
      <c r="B302" s="184">
        <v>44187</v>
      </c>
      <c r="C302" s="184"/>
      <c r="D302" s="185" t="s">
        <v>809</v>
      </c>
      <c r="E302" s="186" t="s">
        <v>578</v>
      </c>
      <c r="F302" s="156">
        <v>190</v>
      </c>
      <c r="G302" s="186"/>
      <c r="H302" s="186">
        <v>239</v>
      </c>
      <c r="I302" s="188">
        <v>239</v>
      </c>
      <c r="J302" s="158" t="s">
        <v>810</v>
      </c>
      <c r="K302" s="159">
        <f t="shared" si="81"/>
        <v>49</v>
      </c>
      <c r="L302" s="160">
        <f t="shared" si="82"/>
        <v>0.25789473684210529</v>
      </c>
      <c r="M302" s="155" t="s">
        <v>581</v>
      </c>
      <c r="N302" s="161">
        <v>44844</v>
      </c>
      <c r="O302" s="1"/>
      <c r="P302" s="1"/>
      <c r="Q302" s="231"/>
      <c r="R302" s="1"/>
      <c r="S302" s="6" t="s">
        <v>772</v>
      </c>
    </row>
    <row r="303" spans="1:27" ht="12.75" customHeight="1">
      <c r="A303" s="183">
        <v>162</v>
      </c>
      <c r="B303" s="184">
        <v>44258</v>
      </c>
      <c r="C303" s="184"/>
      <c r="D303" s="185" t="s">
        <v>805</v>
      </c>
      <c r="E303" s="186" t="s">
        <v>578</v>
      </c>
      <c r="F303" s="156">
        <v>495</v>
      </c>
      <c r="G303" s="186"/>
      <c r="H303" s="186">
        <v>595</v>
      </c>
      <c r="I303" s="188">
        <v>590</v>
      </c>
      <c r="J303" s="158" t="s">
        <v>601</v>
      </c>
      <c r="K303" s="159">
        <f t="shared" si="81"/>
        <v>100</v>
      </c>
      <c r="L303" s="160">
        <f t="shared" si="82"/>
        <v>0.20202020202020202</v>
      </c>
      <c r="M303" s="155" t="s">
        <v>581</v>
      </c>
      <c r="N303" s="161">
        <v>44589</v>
      </c>
      <c r="O303" s="1"/>
      <c r="P303" s="1"/>
      <c r="Q303" s="231"/>
      <c r="S303" s="6" t="s">
        <v>772</v>
      </c>
    </row>
    <row r="304" spans="1:27" ht="12.75" customHeight="1">
      <c r="A304" s="183">
        <v>163</v>
      </c>
      <c r="B304" s="184">
        <v>44274</v>
      </c>
      <c r="C304" s="184"/>
      <c r="D304" s="185" t="s">
        <v>363</v>
      </c>
      <c r="E304" s="186" t="s">
        <v>578</v>
      </c>
      <c r="F304" s="156">
        <v>355</v>
      </c>
      <c r="G304" s="186"/>
      <c r="H304" s="186">
        <v>422.5</v>
      </c>
      <c r="I304" s="188">
        <v>420</v>
      </c>
      <c r="J304" s="158" t="s">
        <v>811</v>
      </c>
      <c r="K304" s="159">
        <f t="shared" si="81"/>
        <v>67.5</v>
      </c>
      <c r="L304" s="160">
        <f t="shared" si="82"/>
        <v>0.19014084507042253</v>
      </c>
      <c r="M304" s="155" t="s">
        <v>581</v>
      </c>
      <c r="N304" s="161">
        <v>44361</v>
      </c>
      <c r="O304" s="1"/>
      <c r="S304" s="201" t="s">
        <v>772</v>
      </c>
      <c r="T304" s="1"/>
      <c r="U304" s="1"/>
      <c r="V304" s="1"/>
      <c r="W304" s="1"/>
      <c r="X304" s="1"/>
      <c r="Y304" s="1"/>
      <c r="Z304" s="1"/>
      <c r="AA304" s="1"/>
    </row>
    <row r="305" spans="1:19" ht="12.75" customHeight="1">
      <c r="A305" s="183">
        <v>164</v>
      </c>
      <c r="B305" s="184">
        <v>44295</v>
      </c>
      <c r="C305" s="184"/>
      <c r="D305" s="185" t="s">
        <v>326</v>
      </c>
      <c r="E305" s="186" t="s">
        <v>578</v>
      </c>
      <c r="F305" s="156">
        <v>555</v>
      </c>
      <c r="G305" s="186"/>
      <c r="H305" s="186">
        <v>663</v>
      </c>
      <c r="I305" s="188">
        <v>663</v>
      </c>
      <c r="J305" s="158" t="s">
        <v>812</v>
      </c>
      <c r="K305" s="159">
        <f t="shared" si="81"/>
        <v>108</v>
      </c>
      <c r="L305" s="160">
        <f t="shared" si="82"/>
        <v>0.19459459459459461</v>
      </c>
      <c r="M305" s="155" t="s">
        <v>581</v>
      </c>
      <c r="N305" s="161">
        <v>44321</v>
      </c>
      <c r="O305" s="1"/>
      <c r="P305" s="1"/>
      <c r="Q305" s="231"/>
      <c r="R305" s="1"/>
      <c r="S305" s="201" t="s">
        <v>772</v>
      </c>
    </row>
    <row r="306" spans="1:19" ht="12.75" customHeight="1">
      <c r="A306" s="183">
        <v>165</v>
      </c>
      <c r="B306" s="184">
        <v>44308</v>
      </c>
      <c r="C306" s="184"/>
      <c r="D306" s="185" t="s">
        <v>776</v>
      </c>
      <c r="E306" s="186" t="s">
        <v>578</v>
      </c>
      <c r="F306" s="156">
        <v>126.5</v>
      </c>
      <c r="G306" s="186"/>
      <c r="H306" s="186">
        <v>155</v>
      </c>
      <c r="I306" s="188">
        <v>155</v>
      </c>
      <c r="J306" s="158" t="s">
        <v>665</v>
      </c>
      <c r="K306" s="159">
        <f t="shared" si="81"/>
        <v>28.5</v>
      </c>
      <c r="L306" s="160">
        <f t="shared" si="82"/>
        <v>0.22529644268774704</v>
      </c>
      <c r="M306" s="155" t="s">
        <v>581</v>
      </c>
      <c r="N306" s="161">
        <v>44362</v>
      </c>
      <c r="O306" s="1"/>
      <c r="S306" s="201" t="s">
        <v>772</v>
      </c>
    </row>
    <row r="307" spans="1:19" ht="12.75" customHeight="1">
      <c r="A307" s="162">
        <v>166</v>
      </c>
      <c r="B307" s="193">
        <v>44368</v>
      </c>
      <c r="C307" s="193"/>
      <c r="D307" s="164" t="s">
        <v>813</v>
      </c>
      <c r="E307" s="166" t="s">
        <v>578</v>
      </c>
      <c r="F307" s="194">
        <v>287.5</v>
      </c>
      <c r="G307" s="166"/>
      <c r="H307" s="166">
        <v>245</v>
      </c>
      <c r="I307" s="167">
        <v>344</v>
      </c>
      <c r="J307" s="168" t="s">
        <v>814</v>
      </c>
      <c r="K307" s="169">
        <f t="shared" si="81"/>
        <v>-42.5</v>
      </c>
      <c r="L307" s="170">
        <f t="shared" si="82"/>
        <v>-0.14782608695652175</v>
      </c>
      <c r="M307" s="166" t="s">
        <v>591</v>
      </c>
      <c r="N307" s="163">
        <v>44508</v>
      </c>
      <c r="O307" s="1"/>
      <c r="S307" s="201" t="s">
        <v>772</v>
      </c>
    </row>
    <row r="308" spans="1:19" ht="12.75" customHeight="1">
      <c r="A308" s="183">
        <v>167</v>
      </c>
      <c r="B308" s="184">
        <v>44368</v>
      </c>
      <c r="C308" s="184"/>
      <c r="D308" s="185" t="s">
        <v>480</v>
      </c>
      <c r="E308" s="186" t="s">
        <v>578</v>
      </c>
      <c r="F308" s="156">
        <v>241</v>
      </c>
      <c r="G308" s="186"/>
      <c r="H308" s="186">
        <v>298</v>
      </c>
      <c r="I308" s="188">
        <v>320</v>
      </c>
      <c r="J308" s="158" t="s">
        <v>665</v>
      </c>
      <c r="K308" s="159">
        <f t="shared" si="81"/>
        <v>57</v>
      </c>
      <c r="L308" s="160">
        <f t="shared" si="82"/>
        <v>0.23651452282157676</v>
      </c>
      <c r="M308" s="155" t="s">
        <v>581</v>
      </c>
      <c r="N308" s="161">
        <v>44802</v>
      </c>
      <c r="O308" s="37"/>
      <c r="S308" s="201" t="s">
        <v>772</v>
      </c>
    </row>
    <row r="309" spans="1:19" ht="12.75" customHeight="1">
      <c r="A309" s="183">
        <v>168</v>
      </c>
      <c r="B309" s="184">
        <v>44406</v>
      </c>
      <c r="C309" s="184"/>
      <c r="D309" s="185" t="s">
        <v>776</v>
      </c>
      <c r="E309" s="186" t="s">
        <v>578</v>
      </c>
      <c r="F309" s="156">
        <v>162.5</v>
      </c>
      <c r="G309" s="186"/>
      <c r="H309" s="186">
        <v>200</v>
      </c>
      <c r="I309" s="188">
        <v>200</v>
      </c>
      <c r="J309" s="158" t="s">
        <v>665</v>
      </c>
      <c r="K309" s="159">
        <f t="shared" si="81"/>
        <v>37.5</v>
      </c>
      <c r="L309" s="160">
        <f t="shared" si="82"/>
        <v>0.23076923076923078</v>
      </c>
      <c r="M309" s="155" t="s">
        <v>581</v>
      </c>
      <c r="N309" s="161">
        <v>44802</v>
      </c>
      <c r="O309" s="1"/>
      <c r="S309" s="201" t="s">
        <v>772</v>
      </c>
    </row>
    <row r="310" spans="1:19" ht="12.75" customHeight="1">
      <c r="A310" s="183">
        <v>169</v>
      </c>
      <c r="B310" s="184">
        <v>44462</v>
      </c>
      <c r="C310" s="184"/>
      <c r="D310" s="185" t="s">
        <v>438</v>
      </c>
      <c r="E310" s="186" t="s">
        <v>578</v>
      </c>
      <c r="F310" s="156">
        <v>1235</v>
      </c>
      <c r="G310" s="186"/>
      <c r="H310" s="186">
        <v>1505</v>
      </c>
      <c r="I310" s="188">
        <v>1500</v>
      </c>
      <c r="J310" s="158" t="s">
        <v>665</v>
      </c>
      <c r="K310" s="159">
        <f t="shared" si="81"/>
        <v>270</v>
      </c>
      <c r="L310" s="160">
        <f t="shared" si="82"/>
        <v>0.21862348178137653</v>
      </c>
      <c r="M310" s="155" t="s">
        <v>581</v>
      </c>
      <c r="N310" s="161">
        <v>44564</v>
      </c>
      <c r="O310" s="1"/>
      <c r="S310" s="201" t="s">
        <v>772</v>
      </c>
    </row>
    <row r="311" spans="1:19" ht="12.75" customHeight="1">
      <c r="A311" s="183">
        <v>170</v>
      </c>
      <c r="B311" s="184">
        <v>44480</v>
      </c>
      <c r="C311" s="184"/>
      <c r="D311" s="185" t="s">
        <v>815</v>
      </c>
      <c r="E311" s="186" t="s">
        <v>578</v>
      </c>
      <c r="F311" s="156">
        <v>58.75</v>
      </c>
      <c r="G311" s="186"/>
      <c r="H311" s="186">
        <v>64.25</v>
      </c>
      <c r="I311" s="188"/>
      <c r="J311" s="158" t="s">
        <v>665</v>
      </c>
      <c r="K311" s="159">
        <f t="shared" ref="K311" si="83">H311-F311</f>
        <v>5.5</v>
      </c>
      <c r="L311" s="160">
        <f t="shared" ref="L311" si="84">K311/F311</f>
        <v>9.3617021276595741E-2</v>
      </c>
      <c r="M311" s="155" t="s">
        <v>581</v>
      </c>
      <c r="N311" s="161">
        <v>45322</v>
      </c>
      <c r="O311" s="37"/>
      <c r="S311" s="201" t="s">
        <v>772</v>
      </c>
    </row>
    <row r="312" spans="1:19" ht="12.75" customHeight="1">
      <c r="A312" s="152">
        <v>171</v>
      </c>
      <c r="B312" s="153">
        <v>44481</v>
      </c>
      <c r="C312" s="153"/>
      <c r="D312" s="154" t="s">
        <v>278</v>
      </c>
      <c r="E312" s="155" t="s">
        <v>578</v>
      </c>
      <c r="F312" s="156">
        <v>315</v>
      </c>
      <c r="G312" s="155"/>
      <c r="H312" s="155">
        <v>335</v>
      </c>
      <c r="I312" s="157">
        <v>380</v>
      </c>
      <c r="J312" s="158" t="s">
        <v>876</v>
      </c>
      <c r="K312" s="159">
        <f t="shared" ref="K312" si="85">H312-F312</f>
        <v>20</v>
      </c>
      <c r="L312" s="160">
        <f t="shared" ref="L312" si="86">K312/F312</f>
        <v>6.3492063492063489E-2</v>
      </c>
      <c r="M312" s="155" t="s">
        <v>581</v>
      </c>
      <c r="N312" s="161">
        <v>45297</v>
      </c>
      <c r="O312" s="37"/>
      <c r="S312" s="201" t="s">
        <v>772</v>
      </c>
    </row>
    <row r="313" spans="1:19" ht="12.75" customHeight="1">
      <c r="A313" s="152">
        <v>172</v>
      </c>
      <c r="B313" s="153">
        <v>44481</v>
      </c>
      <c r="C313" s="153"/>
      <c r="D313" s="154" t="s">
        <v>816</v>
      </c>
      <c r="E313" s="155" t="s">
        <v>578</v>
      </c>
      <c r="F313" s="156">
        <v>45.5</v>
      </c>
      <c r="G313" s="155"/>
      <c r="H313" s="155">
        <v>56.5</v>
      </c>
      <c r="I313" s="157">
        <v>56</v>
      </c>
      <c r="J313" s="158" t="s">
        <v>665</v>
      </c>
      <c r="K313" s="159">
        <f t="shared" ref="K313:K314" si="87">H313-F313</f>
        <v>11</v>
      </c>
      <c r="L313" s="160">
        <f t="shared" ref="L313:L314" si="88">K313/F313</f>
        <v>0.24175824175824176</v>
      </c>
      <c r="M313" s="155" t="s">
        <v>581</v>
      </c>
      <c r="N313" s="161">
        <v>44881</v>
      </c>
      <c r="O313" s="37"/>
      <c r="S313" s="201"/>
    </row>
    <row r="314" spans="1:19" ht="12.75" customHeight="1">
      <c r="A314" s="152">
        <v>173</v>
      </c>
      <c r="B314" s="153">
        <v>44551</v>
      </c>
      <c r="C314" s="153"/>
      <c r="D314" s="154" t="s">
        <v>131</v>
      </c>
      <c r="E314" s="155" t="s">
        <v>578</v>
      </c>
      <c r="F314" s="156">
        <v>2300</v>
      </c>
      <c r="G314" s="155"/>
      <c r="H314" s="155">
        <f>(2820+2200)/2</f>
        <v>2510</v>
      </c>
      <c r="I314" s="157">
        <v>3000</v>
      </c>
      <c r="J314" s="158" t="s">
        <v>817</v>
      </c>
      <c r="K314" s="159">
        <f t="shared" si="87"/>
        <v>210</v>
      </c>
      <c r="L314" s="160">
        <f t="shared" si="88"/>
        <v>9.1304347826086957E-2</v>
      </c>
      <c r="M314" s="155" t="s">
        <v>581</v>
      </c>
      <c r="N314" s="161">
        <v>44649</v>
      </c>
      <c r="O314" s="1"/>
      <c r="S314" s="201"/>
    </row>
    <row r="315" spans="1:19" ht="12.75" customHeight="1">
      <c r="A315" s="152">
        <v>174</v>
      </c>
      <c r="B315" s="153">
        <v>44606</v>
      </c>
      <c r="C315" s="153"/>
      <c r="D315" s="154" t="s">
        <v>428</v>
      </c>
      <c r="E315" s="155" t="s">
        <v>578</v>
      </c>
      <c r="F315" s="156">
        <v>635</v>
      </c>
      <c r="G315" s="155"/>
      <c r="H315" s="155">
        <v>700</v>
      </c>
      <c r="I315" s="157">
        <v>764</v>
      </c>
      <c r="J315" s="158" t="s">
        <v>847</v>
      </c>
      <c r="K315" s="159">
        <f t="shared" ref="K315" si="89">H315-F315</f>
        <v>65</v>
      </c>
      <c r="L315" s="160">
        <f t="shared" ref="L315" si="90">K315/F315</f>
        <v>0.10236220472440945</v>
      </c>
      <c r="M315" s="155" t="s">
        <v>581</v>
      </c>
      <c r="N315" s="161">
        <v>45159</v>
      </c>
      <c r="O315" s="37"/>
      <c r="S315" s="201"/>
    </row>
    <row r="316" spans="1:19" ht="12.75" customHeight="1">
      <c r="A316" s="152">
        <v>175</v>
      </c>
      <c r="B316" s="153">
        <v>44613</v>
      </c>
      <c r="C316" s="153"/>
      <c r="D316" s="154" t="s">
        <v>438</v>
      </c>
      <c r="E316" s="155" t="s">
        <v>578</v>
      </c>
      <c r="F316" s="156">
        <v>1255</v>
      </c>
      <c r="G316" s="155"/>
      <c r="H316" s="155">
        <v>1515</v>
      </c>
      <c r="I316" s="157">
        <v>1510</v>
      </c>
      <c r="J316" s="158" t="s">
        <v>665</v>
      </c>
      <c r="K316" s="159">
        <f>H316-F316</f>
        <v>260</v>
      </c>
      <c r="L316" s="160">
        <f>K316/F316</f>
        <v>0.20717131474103587</v>
      </c>
      <c r="M316" s="155" t="s">
        <v>581</v>
      </c>
      <c r="N316" s="161">
        <v>44834</v>
      </c>
      <c r="O316" s="37"/>
      <c r="S316" s="201"/>
    </row>
    <row r="317" spans="1:19" ht="12.75" customHeight="1">
      <c r="A317">
        <v>176</v>
      </c>
      <c r="B317" s="203">
        <v>44670</v>
      </c>
      <c r="C317" s="203"/>
      <c r="D317" s="53" t="s">
        <v>540</v>
      </c>
      <c r="E317" s="204" t="s">
        <v>578</v>
      </c>
      <c r="F317" s="51" t="s">
        <v>818</v>
      </c>
      <c r="G317" s="51"/>
      <c r="H317" s="51"/>
      <c r="I317" s="51">
        <v>553</v>
      </c>
      <c r="J317" s="51" t="s">
        <v>579</v>
      </c>
      <c r="K317" s="51"/>
      <c r="L317" s="51"/>
      <c r="M317" s="51"/>
      <c r="N317" s="51"/>
      <c r="O317" s="37"/>
      <c r="S317" s="201"/>
    </row>
    <row r="318" spans="1:19" ht="12.75" customHeight="1">
      <c r="A318" s="183">
        <v>177</v>
      </c>
      <c r="B318" s="184">
        <v>44746</v>
      </c>
      <c r="C318" s="184"/>
      <c r="D318" s="185" t="s">
        <v>819</v>
      </c>
      <c r="E318" s="186" t="s">
        <v>578</v>
      </c>
      <c r="F318" s="186">
        <v>207.5</v>
      </c>
      <c r="G318" s="186"/>
      <c r="H318" s="186">
        <v>254</v>
      </c>
      <c r="I318" s="188">
        <v>254</v>
      </c>
      <c r="J318" s="158" t="s">
        <v>665</v>
      </c>
      <c r="K318" s="159">
        <f t="shared" ref="K318:K320" si="91">H318-F318</f>
        <v>46.5</v>
      </c>
      <c r="L318" s="160">
        <f t="shared" ref="L318:L320" si="92">K318/F318</f>
        <v>0.22409638554216868</v>
      </c>
      <c r="M318" s="155" t="s">
        <v>581</v>
      </c>
      <c r="N318" s="161">
        <v>44792</v>
      </c>
      <c r="O318" s="1"/>
      <c r="S318" s="201"/>
    </row>
    <row r="319" spans="1:19" ht="12.75" customHeight="1">
      <c r="A319" s="183">
        <v>178</v>
      </c>
      <c r="B319" s="184">
        <v>44775</v>
      </c>
      <c r="C319" s="184"/>
      <c r="D319" s="185" t="s">
        <v>482</v>
      </c>
      <c r="E319" s="186" t="s">
        <v>578</v>
      </c>
      <c r="F319" s="186">
        <v>31.25</v>
      </c>
      <c r="G319" s="186"/>
      <c r="H319" s="186">
        <v>38.75</v>
      </c>
      <c r="I319" s="188">
        <v>38</v>
      </c>
      <c r="J319" s="158" t="s">
        <v>665</v>
      </c>
      <c r="K319" s="159">
        <f t="shared" si="91"/>
        <v>7.5</v>
      </c>
      <c r="L319" s="160">
        <f t="shared" si="92"/>
        <v>0.24</v>
      </c>
      <c r="M319" s="155" t="s">
        <v>581</v>
      </c>
      <c r="N319" s="161">
        <v>44844</v>
      </c>
      <c r="O319" s="37"/>
      <c r="S319" s="54"/>
    </row>
    <row r="320" spans="1:19" ht="12.75" customHeight="1">
      <c r="A320" s="183">
        <v>179</v>
      </c>
      <c r="B320" s="184">
        <v>44841</v>
      </c>
      <c r="C320" s="184"/>
      <c r="D320" s="185" t="s">
        <v>820</v>
      </c>
      <c r="E320" s="186" t="s">
        <v>578</v>
      </c>
      <c r="F320" s="156">
        <v>665</v>
      </c>
      <c r="G320" s="186"/>
      <c r="H320" s="186">
        <v>807.5</v>
      </c>
      <c r="I320" s="188">
        <v>840</v>
      </c>
      <c r="J320" s="158" t="s">
        <v>817</v>
      </c>
      <c r="K320" s="159">
        <f t="shared" si="91"/>
        <v>142.5</v>
      </c>
      <c r="L320" s="160">
        <f t="shared" si="92"/>
        <v>0.21428571428571427</v>
      </c>
      <c r="M320" s="155" t="s">
        <v>581</v>
      </c>
      <c r="N320" s="161">
        <v>45097</v>
      </c>
      <c r="O320" s="37"/>
      <c r="S320" s="54"/>
    </row>
    <row r="321" spans="1:39" ht="12.75" customHeight="1">
      <c r="A321" s="183">
        <v>180</v>
      </c>
      <c r="B321" s="184">
        <v>44844</v>
      </c>
      <c r="C321" s="184"/>
      <c r="D321" s="185" t="s">
        <v>430</v>
      </c>
      <c r="E321" s="186" t="s">
        <v>578</v>
      </c>
      <c r="F321" s="156">
        <v>227.5</v>
      </c>
      <c r="G321" s="186"/>
      <c r="H321" s="186">
        <v>270</v>
      </c>
      <c r="I321" s="188">
        <v>291</v>
      </c>
      <c r="J321" s="158" t="s">
        <v>849</v>
      </c>
      <c r="K321" s="159">
        <f t="shared" ref="K321" si="93">H321-F321</f>
        <v>42.5</v>
      </c>
      <c r="L321" s="160">
        <f t="shared" ref="L321" si="94">K321/F321</f>
        <v>0.18681318681318682</v>
      </c>
      <c r="M321" s="155" t="s">
        <v>581</v>
      </c>
      <c r="N321" s="161">
        <v>45160</v>
      </c>
      <c r="O321" s="37"/>
      <c r="R321" s="37"/>
      <c r="S321" s="54"/>
    </row>
    <row r="322" spans="1:39" ht="12.75" customHeight="1">
      <c r="A322" s="183">
        <v>181</v>
      </c>
      <c r="B322" s="184">
        <v>44845</v>
      </c>
      <c r="C322" s="184"/>
      <c r="D322" s="185" t="s">
        <v>428</v>
      </c>
      <c r="E322" s="186" t="s">
        <v>578</v>
      </c>
      <c r="F322" s="156">
        <v>555</v>
      </c>
      <c r="G322" s="186"/>
      <c r="H322" s="186">
        <v>700</v>
      </c>
      <c r="I322" s="188">
        <v>765</v>
      </c>
      <c r="J322" s="158" t="s">
        <v>848</v>
      </c>
      <c r="K322" s="159">
        <f t="shared" ref="K322" si="95">H322-F322</f>
        <v>145</v>
      </c>
      <c r="L322" s="160">
        <f t="shared" ref="L322" si="96">K322/F322</f>
        <v>0.26126126126126126</v>
      </c>
      <c r="M322" s="155" t="s">
        <v>581</v>
      </c>
      <c r="N322" s="161">
        <v>45159</v>
      </c>
      <c r="O322" s="37"/>
      <c r="R322" s="37"/>
      <c r="S322" s="54"/>
    </row>
    <row r="323" spans="1:39" ht="12.75" customHeight="1">
      <c r="A323" s="183">
        <v>182</v>
      </c>
      <c r="B323" s="184">
        <v>44981</v>
      </c>
      <c r="C323" s="184"/>
      <c r="D323" s="185" t="s">
        <v>445</v>
      </c>
      <c r="E323" s="186" t="s">
        <v>578</v>
      </c>
      <c r="F323" s="156">
        <v>1675</v>
      </c>
      <c r="G323" s="186"/>
      <c r="H323" s="186">
        <v>2080</v>
      </c>
      <c r="I323" s="188">
        <v>2080</v>
      </c>
      <c r="J323" s="158" t="s">
        <v>665</v>
      </c>
      <c r="K323" s="159">
        <f t="shared" ref="K323:K328" si="97">H323-F323</f>
        <v>405</v>
      </c>
      <c r="L323" s="160">
        <f t="shared" ref="L323:L328" si="98">K323/F323</f>
        <v>0.2417910447761194</v>
      </c>
      <c r="M323" s="155" t="s">
        <v>581</v>
      </c>
      <c r="N323" s="161">
        <v>45119</v>
      </c>
      <c r="O323" s="37"/>
      <c r="S323" s="54" t="s">
        <v>845</v>
      </c>
    </row>
    <row r="324" spans="1:39" ht="12.75" customHeight="1">
      <c r="A324" s="183">
        <v>183</v>
      </c>
      <c r="B324" s="184">
        <v>44986</v>
      </c>
      <c r="C324" s="184"/>
      <c r="D324" s="185" t="s">
        <v>482</v>
      </c>
      <c r="E324" s="186" t="s">
        <v>578</v>
      </c>
      <c r="F324" s="156">
        <v>57.5</v>
      </c>
      <c r="G324" s="186"/>
      <c r="H324" s="186">
        <v>120</v>
      </c>
      <c r="I324" s="188">
        <v>120</v>
      </c>
      <c r="J324" s="158" t="s">
        <v>665</v>
      </c>
      <c r="K324" s="159">
        <f t="shared" si="97"/>
        <v>62.5</v>
      </c>
      <c r="L324" s="160">
        <f t="shared" si="98"/>
        <v>1.0869565217391304</v>
      </c>
      <c r="M324" s="155" t="s">
        <v>581</v>
      </c>
      <c r="N324" s="161">
        <v>45049</v>
      </c>
      <c r="O324" s="37"/>
      <c r="S324" s="54" t="s">
        <v>845</v>
      </c>
    </row>
    <row r="325" spans="1:39" ht="12.75" customHeight="1">
      <c r="A325" s="183">
        <v>184</v>
      </c>
      <c r="B325" s="184">
        <v>45008</v>
      </c>
      <c r="C325" s="184"/>
      <c r="D325" s="185" t="s">
        <v>499</v>
      </c>
      <c r="E325" s="186" t="s">
        <v>578</v>
      </c>
      <c r="F325" s="156">
        <v>2765</v>
      </c>
      <c r="G325" s="186"/>
      <c r="H325" s="186">
        <v>3547.5</v>
      </c>
      <c r="I325" s="188">
        <v>3523</v>
      </c>
      <c r="J325" s="158" t="s">
        <v>665</v>
      </c>
      <c r="K325" s="159">
        <f t="shared" si="97"/>
        <v>782.5</v>
      </c>
      <c r="L325" s="160">
        <f t="shared" si="98"/>
        <v>0.28300180831826399</v>
      </c>
      <c r="M325" s="155" t="s">
        <v>581</v>
      </c>
      <c r="N325" s="161">
        <v>45177</v>
      </c>
      <c r="O325" s="37"/>
      <c r="S325" s="54" t="s">
        <v>845</v>
      </c>
    </row>
    <row r="326" spans="1:39" ht="12.75" customHeight="1">
      <c r="A326" s="183">
        <v>185</v>
      </c>
      <c r="B326" s="184">
        <v>45027</v>
      </c>
      <c r="C326" s="184"/>
      <c r="D326" s="185" t="s">
        <v>821</v>
      </c>
      <c r="E326" s="186" t="s">
        <v>578</v>
      </c>
      <c r="F326" s="186">
        <v>460</v>
      </c>
      <c r="G326" s="186"/>
      <c r="H326" s="186">
        <v>825</v>
      </c>
      <c r="I326" s="188">
        <v>810</v>
      </c>
      <c r="J326" s="158" t="s">
        <v>665</v>
      </c>
      <c r="K326" s="159">
        <f t="shared" si="97"/>
        <v>365</v>
      </c>
      <c r="L326" s="160">
        <f t="shared" si="98"/>
        <v>0.79347826086956519</v>
      </c>
      <c r="M326" s="155" t="s">
        <v>581</v>
      </c>
      <c r="N326" s="161">
        <v>45155</v>
      </c>
      <c r="O326" s="37"/>
      <c r="S326" s="54" t="s">
        <v>845</v>
      </c>
    </row>
    <row r="327" spans="1:39" ht="12.75" customHeight="1">
      <c r="A327" s="183">
        <v>186</v>
      </c>
      <c r="B327" s="184">
        <v>45050</v>
      </c>
      <c r="C327" s="184"/>
      <c r="D327" s="185" t="s">
        <v>42</v>
      </c>
      <c r="E327" s="186" t="s">
        <v>578</v>
      </c>
      <c r="F327" s="186">
        <v>3630</v>
      </c>
      <c r="G327" s="186"/>
      <c r="H327" s="186">
        <v>5150</v>
      </c>
      <c r="I327" s="188">
        <v>5040</v>
      </c>
      <c r="J327" s="158" t="s">
        <v>665</v>
      </c>
      <c r="K327" s="159">
        <f t="shared" si="97"/>
        <v>1520</v>
      </c>
      <c r="L327" s="160">
        <f t="shared" si="98"/>
        <v>0.41873278236914602</v>
      </c>
      <c r="M327" s="155" t="s">
        <v>581</v>
      </c>
      <c r="N327" s="161">
        <v>45344</v>
      </c>
      <c r="O327" s="37"/>
      <c r="S327" s="54" t="s">
        <v>845</v>
      </c>
    </row>
    <row r="328" spans="1:39" ht="12.75" customHeight="1">
      <c r="A328" s="183">
        <v>187</v>
      </c>
      <c r="B328" s="184">
        <v>45075</v>
      </c>
      <c r="C328" s="184"/>
      <c r="D328" s="185" t="s">
        <v>822</v>
      </c>
      <c r="E328" s="186" t="s">
        <v>578</v>
      </c>
      <c r="F328" s="156">
        <v>585</v>
      </c>
      <c r="G328" s="186"/>
      <c r="H328" s="186">
        <v>732</v>
      </c>
      <c r="I328" s="188">
        <v>732</v>
      </c>
      <c r="J328" s="158" t="s">
        <v>665</v>
      </c>
      <c r="K328" s="159">
        <f t="shared" si="97"/>
        <v>147</v>
      </c>
      <c r="L328" s="160">
        <f t="shared" si="98"/>
        <v>0.25128205128205128</v>
      </c>
      <c r="M328" s="155" t="s">
        <v>581</v>
      </c>
      <c r="N328" s="161">
        <v>45152</v>
      </c>
      <c r="O328" s="37"/>
      <c r="R328" s="37"/>
      <c r="S328" s="54" t="s">
        <v>845</v>
      </c>
      <c r="U328" s="37"/>
      <c r="W328" s="37"/>
      <c r="X328" s="54"/>
      <c r="Z328" s="37"/>
      <c r="AB328" s="37"/>
      <c r="AC328" s="54"/>
      <c r="AE328" s="37"/>
      <c r="AG328" s="37"/>
      <c r="AH328" s="54"/>
      <c r="AJ328" s="37"/>
      <c r="AL328" s="37"/>
      <c r="AM328" s="54"/>
    </row>
    <row r="329" spans="1:39" ht="12.75" customHeight="1">
      <c r="A329" s="202">
        <v>188</v>
      </c>
      <c r="B329" s="203">
        <v>45078</v>
      </c>
      <c r="C329" s="53"/>
      <c r="D329" s="53" t="s">
        <v>529</v>
      </c>
      <c r="E329" s="204" t="s">
        <v>578</v>
      </c>
      <c r="F329" s="51" t="s">
        <v>823</v>
      </c>
      <c r="G329" s="51"/>
      <c r="H329" s="51"/>
      <c r="I329" s="51">
        <v>4300</v>
      </c>
      <c r="J329" s="51" t="s">
        <v>579</v>
      </c>
      <c r="K329" s="51"/>
      <c r="L329" s="51"/>
      <c r="M329" s="51"/>
      <c r="N329" s="51"/>
      <c r="O329" s="37"/>
      <c r="R329" s="37"/>
      <c r="S329" s="54" t="s">
        <v>845</v>
      </c>
      <c r="U329" s="37"/>
      <c r="W329" s="37"/>
      <c r="X329" s="54"/>
      <c r="Z329" s="37"/>
      <c r="AB329" s="37"/>
      <c r="AC329" s="54"/>
      <c r="AE329" s="37"/>
      <c r="AG329" s="37"/>
      <c r="AH329" s="54"/>
      <c r="AJ329" s="37"/>
      <c r="AL329" s="37"/>
      <c r="AM329" s="54"/>
    </row>
    <row r="330" spans="1:39" ht="12.75" customHeight="1">
      <c r="A330" s="183">
        <v>189</v>
      </c>
      <c r="B330" s="184">
        <v>45103</v>
      </c>
      <c r="C330" s="184"/>
      <c r="D330" s="185" t="s">
        <v>842</v>
      </c>
      <c r="E330" s="186" t="s">
        <v>578</v>
      </c>
      <c r="F330" s="156">
        <v>282.5</v>
      </c>
      <c r="G330" s="186"/>
      <c r="H330" s="186">
        <v>383</v>
      </c>
      <c r="I330" s="188">
        <v>383</v>
      </c>
      <c r="J330" s="158" t="s">
        <v>665</v>
      </c>
      <c r="K330" s="159">
        <f>H330-F330</f>
        <v>100.5</v>
      </c>
      <c r="L330" s="160">
        <f>K330/F330</f>
        <v>0.35575221238938054</v>
      </c>
      <c r="M330" s="155" t="s">
        <v>581</v>
      </c>
      <c r="N330" s="161">
        <v>45265</v>
      </c>
      <c r="O330" s="37"/>
      <c r="R330" s="37"/>
      <c r="S330" s="54" t="s">
        <v>845</v>
      </c>
      <c r="U330" s="37"/>
      <c r="W330" s="37"/>
      <c r="X330" s="54"/>
      <c r="Z330" s="37"/>
      <c r="AB330" s="37"/>
      <c r="AC330" s="54"/>
      <c r="AE330" s="37"/>
      <c r="AG330" s="37"/>
      <c r="AH330" s="54"/>
      <c r="AJ330" s="37"/>
      <c r="AL330" s="37"/>
      <c r="AM330" s="54"/>
    </row>
    <row r="331" spans="1:39" ht="12.75" customHeight="1">
      <c r="A331" s="183">
        <v>190</v>
      </c>
      <c r="B331" s="184">
        <v>45120</v>
      </c>
      <c r="C331" s="184"/>
      <c r="D331" s="185" t="s">
        <v>528</v>
      </c>
      <c r="E331" s="186" t="s">
        <v>578</v>
      </c>
      <c r="F331" s="156">
        <v>2312.5</v>
      </c>
      <c r="G331" s="186"/>
      <c r="H331" s="186">
        <v>2935</v>
      </c>
      <c r="I331" s="188">
        <v>2935</v>
      </c>
      <c r="J331" s="158" t="s">
        <v>665</v>
      </c>
      <c r="K331" s="159">
        <f>H331-F331</f>
        <v>622.5</v>
      </c>
      <c r="L331" s="160">
        <f>K331/F331</f>
        <v>0.26918918918918922</v>
      </c>
      <c r="M331" s="155" t="s">
        <v>581</v>
      </c>
      <c r="N331" s="161">
        <v>45177</v>
      </c>
      <c r="O331" s="37"/>
      <c r="R331" s="37"/>
      <c r="S331" s="54" t="s">
        <v>845</v>
      </c>
      <c r="U331" s="37"/>
      <c r="W331" s="37"/>
      <c r="X331" s="54"/>
      <c r="Z331" s="37"/>
      <c r="AB331" s="37"/>
      <c r="AC331" s="54"/>
      <c r="AE331" s="37"/>
      <c r="AG331" s="37"/>
      <c r="AH331" s="54"/>
      <c r="AJ331" s="37"/>
      <c r="AL331" s="37"/>
      <c r="AM331" s="54"/>
    </row>
    <row r="332" spans="1:39" ht="12.75" customHeight="1">
      <c r="A332" s="183">
        <v>191</v>
      </c>
      <c r="B332" s="184">
        <v>45125</v>
      </c>
      <c r="C332" s="184"/>
      <c r="D332" s="185" t="s">
        <v>203</v>
      </c>
      <c r="E332" s="186" t="s">
        <v>578</v>
      </c>
      <c r="F332" s="156">
        <v>3980</v>
      </c>
      <c r="G332" s="186"/>
      <c r="H332" s="186">
        <v>4895</v>
      </c>
      <c r="I332" s="188">
        <v>4895</v>
      </c>
      <c r="J332" s="158" t="s">
        <v>665</v>
      </c>
      <c r="K332" s="159">
        <f>H332-F332</f>
        <v>915</v>
      </c>
      <c r="L332" s="160">
        <f>K332/F332</f>
        <v>0.22989949748743718</v>
      </c>
      <c r="M332" s="155" t="s">
        <v>581</v>
      </c>
      <c r="N332" s="161">
        <v>45155</v>
      </c>
      <c r="O332" s="37"/>
      <c r="S332" s="54" t="s">
        <v>845</v>
      </c>
      <c r="U332" s="37"/>
      <c r="X332" s="54"/>
      <c r="Z332" s="37"/>
      <c r="AC332" s="54"/>
      <c r="AE332" s="37"/>
      <c r="AH332" s="54"/>
      <c r="AJ332" s="37"/>
      <c r="AM332" s="54"/>
    </row>
    <row r="333" spans="1:39" ht="12.75" customHeight="1">
      <c r="A333" s="183">
        <v>192</v>
      </c>
      <c r="B333" s="184">
        <v>45145</v>
      </c>
      <c r="C333" s="184"/>
      <c r="D333" s="185" t="s">
        <v>846</v>
      </c>
      <c r="E333" s="186" t="s">
        <v>578</v>
      </c>
      <c r="F333" s="156">
        <v>565</v>
      </c>
      <c r="G333" s="186"/>
      <c r="H333" s="186">
        <v>725</v>
      </c>
      <c r="I333" s="188">
        <v>725</v>
      </c>
      <c r="J333" s="158" t="s">
        <v>665</v>
      </c>
      <c r="K333" s="159">
        <f>H333-F333</f>
        <v>160</v>
      </c>
      <c r="L333" s="160">
        <f>K333/F333</f>
        <v>0.2831858407079646</v>
      </c>
      <c r="M333" s="155" t="s">
        <v>581</v>
      </c>
      <c r="N333" s="161">
        <v>45169</v>
      </c>
      <c r="O333" s="37"/>
      <c r="S333" s="54" t="s">
        <v>845</v>
      </c>
      <c r="U333" s="37"/>
      <c r="X333" s="54"/>
      <c r="Z333" s="37"/>
      <c r="AC333" s="54"/>
      <c r="AE333" s="37"/>
      <c r="AH333" s="54"/>
      <c r="AJ333" s="37"/>
      <c r="AM333" s="54"/>
    </row>
    <row r="334" spans="1:39" ht="12.75" customHeight="1">
      <c r="A334" s="273">
        <v>193</v>
      </c>
      <c r="B334" s="274">
        <v>45167</v>
      </c>
      <c r="C334" s="274"/>
      <c r="D334" s="275" t="s">
        <v>850</v>
      </c>
      <c r="E334" s="276" t="s">
        <v>578</v>
      </c>
      <c r="F334" s="156">
        <v>700</v>
      </c>
      <c r="G334" s="276"/>
      <c r="H334" s="276">
        <v>950</v>
      </c>
      <c r="I334" s="277">
        <v>950</v>
      </c>
      <c r="J334" s="278" t="s">
        <v>665</v>
      </c>
      <c r="K334" s="159">
        <f>H334-F334</f>
        <v>250</v>
      </c>
      <c r="L334" s="160">
        <f>K334/F334</f>
        <v>0.35714285714285715</v>
      </c>
      <c r="M334" s="155" t="s">
        <v>581</v>
      </c>
      <c r="N334" s="161">
        <v>45261</v>
      </c>
      <c r="O334" s="37"/>
      <c r="S334" s="54" t="s">
        <v>845</v>
      </c>
      <c r="U334" s="37"/>
      <c r="X334" s="54"/>
      <c r="Z334" s="37"/>
      <c r="AC334" s="54"/>
      <c r="AE334" s="37"/>
      <c r="AH334" s="54"/>
      <c r="AJ334" s="37"/>
      <c r="AM334" s="54"/>
    </row>
    <row r="335" spans="1:39" ht="12.75" customHeight="1">
      <c r="A335" s="202">
        <v>194</v>
      </c>
      <c r="B335" s="203">
        <v>45184</v>
      </c>
      <c r="C335" s="53"/>
      <c r="D335" s="53" t="s">
        <v>531</v>
      </c>
      <c r="E335" s="204" t="s">
        <v>578</v>
      </c>
      <c r="F335" s="51" t="s">
        <v>852</v>
      </c>
      <c r="G335" s="51"/>
      <c r="H335" s="51"/>
      <c r="I335" s="51">
        <v>480</v>
      </c>
      <c r="J335" s="51" t="s">
        <v>579</v>
      </c>
      <c r="K335" s="51"/>
      <c r="L335" s="51"/>
      <c r="M335" s="51"/>
      <c r="N335" s="51"/>
      <c r="O335" s="37"/>
      <c r="S335" s="54" t="s">
        <v>845</v>
      </c>
      <c r="U335" s="37"/>
      <c r="X335" s="54"/>
      <c r="Z335" s="37"/>
      <c r="AC335" s="54"/>
      <c r="AE335" s="37"/>
      <c r="AH335" s="54"/>
      <c r="AJ335" s="37"/>
      <c r="AM335" s="54"/>
    </row>
    <row r="336" spans="1:39" ht="12.75" customHeight="1">
      <c r="A336" s="202">
        <v>195</v>
      </c>
      <c r="B336" s="203">
        <v>45203</v>
      </c>
      <c r="C336" s="53"/>
      <c r="D336" s="53" t="s">
        <v>176</v>
      </c>
      <c r="E336" s="204" t="s">
        <v>578</v>
      </c>
      <c r="F336" s="51" t="s">
        <v>853</v>
      </c>
      <c r="G336" s="51"/>
      <c r="H336" s="51"/>
      <c r="I336" s="51">
        <v>1198</v>
      </c>
      <c r="J336" s="51" t="s">
        <v>579</v>
      </c>
      <c r="K336" s="51"/>
      <c r="L336" s="51"/>
      <c r="M336" s="51"/>
      <c r="N336" s="51"/>
      <c r="O336" s="37"/>
      <c r="S336" s="54" t="s">
        <v>857</v>
      </c>
      <c r="U336" s="37"/>
      <c r="X336" s="54"/>
      <c r="Z336" s="37"/>
      <c r="AC336" s="54"/>
      <c r="AE336" s="37"/>
      <c r="AH336" s="54"/>
      <c r="AJ336" s="37"/>
      <c r="AM336" s="54"/>
    </row>
    <row r="337" spans="1:39" ht="12.75" customHeight="1">
      <c r="A337" s="273">
        <v>196</v>
      </c>
      <c r="B337" s="274">
        <v>45216</v>
      </c>
      <c r="C337" s="274"/>
      <c r="D337" s="275" t="s">
        <v>107</v>
      </c>
      <c r="E337" s="276" t="s">
        <v>578</v>
      </c>
      <c r="F337" s="156">
        <v>5425</v>
      </c>
      <c r="G337" s="276"/>
      <c r="H337" s="276">
        <v>6880</v>
      </c>
      <c r="I337" s="277">
        <v>6870</v>
      </c>
      <c r="J337" s="278" t="s">
        <v>665</v>
      </c>
      <c r="K337" s="159">
        <f>H337-F337</f>
        <v>1455</v>
      </c>
      <c r="L337" s="160">
        <f>K337/F337</f>
        <v>0.26820276497695855</v>
      </c>
      <c r="M337" s="155" t="s">
        <v>581</v>
      </c>
      <c r="N337" s="161">
        <v>45342</v>
      </c>
      <c r="O337" s="37"/>
      <c r="S337" s="54" t="s">
        <v>857</v>
      </c>
      <c r="U337" s="37"/>
      <c r="X337" s="54"/>
      <c r="Z337" s="37"/>
      <c r="AC337" s="54"/>
      <c r="AE337" s="37"/>
      <c r="AH337" s="54"/>
      <c r="AJ337" s="37"/>
      <c r="AM337" s="54"/>
    </row>
    <row r="338" spans="1:39" ht="12.75" customHeight="1">
      <c r="A338" s="273">
        <v>197</v>
      </c>
      <c r="B338" s="274">
        <v>45216</v>
      </c>
      <c r="C338" s="274"/>
      <c r="D338" s="275" t="s">
        <v>854</v>
      </c>
      <c r="E338" s="276" t="s">
        <v>578</v>
      </c>
      <c r="F338" s="156">
        <v>1090</v>
      </c>
      <c r="G338" s="276"/>
      <c r="H338" s="276">
        <v>1415</v>
      </c>
      <c r="I338" s="277">
        <v>1415</v>
      </c>
      <c r="J338" s="278" t="s">
        <v>665</v>
      </c>
      <c r="K338" s="159">
        <f>H338-F338</f>
        <v>325</v>
      </c>
      <c r="L338" s="160">
        <f>K338/F338</f>
        <v>0.29816513761467889</v>
      </c>
      <c r="M338" s="155" t="s">
        <v>581</v>
      </c>
      <c r="N338" s="161">
        <v>45282</v>
      </c>
      <c r="O338" s="37"/>
      <c r="S338" s="54" t="s">
        <v>845</v>
      </c>
      <c r="U338" s="37"/>
      <c r="X338" s="54"/>
      <c r="Z338" s="37"/>
      <c r="AC338" s="54"/>
      <c r="AE338" s="37"/>
      <c r="AH338" s="54"/>
      <c r="AJ338" s="37"/>
      <c r="AM338" s="54"/>
    </row>
    <row r="339" spans="1:39" ht="12.75" customHeight="1">
      <c r="A339" s="273">
        <v>198</v>
      </c>
      <c r="B339" s="274">
        <v>45236</v>
      </c>
      <c r="C339" s="274"/>
      <c r="D339" s="275" t="s">
        <v>859</v>
      </c>
      <c r="E339" s="276" t="s">
        <v>578</v>
      </c>
      <c r="F339" s="156">
        <v>1270</v>
      </c>
      <c r="G339" s="276"/>
      <c r="H339" s="276">
        <v>1613</v>
      </c>
      <c r="I339" s="277">
        <v>1613</v>
      </c>
      <c r="J339" s="278" t="s">
        <v>665</v>
      </c>
      <c r="K339" s="159">
        <f>H339-F339</f>
        <v>343</v>
      </c>
      <c r="L339" s="160">
        <f>K339/F339</f>
        <v>0.27007874015748029</v>
      </c>
      <c r="M339" s="155" t="s">
        <v>581</v>
      </c>
      <c r="N339" s="161">
        <v>45246</v>
      </c>
      <c r="O339" s="37"/>
      <c r="S339" s="54" t="s">
        <v>857</v>
      </c>
      <c r="U339" s="37"/>
      <c r="X339" s="54"/>
      <c r="Z339" s="37"/>
      <c r="AC339" s="54"/>
      <c r="AE339" s="37"/>
      <c r="AH339" s="54"/>
      <c r="AJ339" s="37"/>
      <c r="AM339" s="54"/>
    </row>
    <row r="340" spans="1:39" ht="12.75" customHeight="1">
      <c r="A340" s="202">
        <v>199</v>
      </c>
      <c r="B340" s="203">
        <v>45251</v>
      </c>
      <c r="C340" s="53"/>
      <c r="D340" s="53" t="s">
        <v>861</v>
      </c>
      <c r="E340" s="204" t="s">
        <v>578</v>
      </c>
      <c r="F340" s="51" t="s">
        <v>862</v>
      </c>
      <c r="G340" s="51"/>
      <c r="H340" s="51"/>
      <c r="I340" s="51">
        <v>1490</v>
      </c>
      <c r="J340" s="51" t="s">
        <v>579</v>
      </c>
      <c r="K340" s="51"/>
      <c r="L340" s="51"/>
      <c r="M340" s="51"/>
      <c r="N340" s="51"/>
      <c r="O340" s="37"/>
      <c r="S340" s="54" t="s">
        <v>845</v>
      </c>
      <c r="U340" s="37"/>
      <c r="X340" s="54"/>
      <c r="Z340" s="37"/>
      <c r="AC340" s="54"/>
      <c r="AE340" s="37"/>
      <c r="AH340" s="54"/>
      <c r="AJ340" s="37"/>
      <c r="AM340" s="54"/>
    </row>
    <row r="341" spans="1:39" ht="12.75" customHeight="1">
      <c r="A341" s="202">
        <v>200</v>
      </c>
      <c r="B341" s="203">
        <v>45254</v>
      </c>
      <c r="C341" s="53"/>
      <c r="D341" s="53" t="s">
        <v>859</v>
      </c>
      <c r="E341" s="204" t="s">
        <v>578</v>
      </c>
      <c r="F341" s="51" t="s">
        <v>864</v>
      </c>
      <c r="G341" s="51"/>
      <c r="H341" s="51"/>
      <c r="I341" s="51">
        <v>1806</v>
      </c>
      <c r="J341" s="51" t="s">
        <v>579</v>
      </c>
      <c r="K341" s="51"/>
      <c r="L341" s="51"/>
      <c r="M341" s="51"/>
      <c r="N341" s="51"/>
      <c r="O341" s="37"/>
      <c r="S341" s="54" t="s">
        <v>857</v>
      </c>
      <c r="U341" s="37"/>
      <c r="X341" s="54"/>
      <c r="Z341" s="37"/>
      <c r="AC341" s="54"/>
      <c r="AE341" s="37"/>
      <c r="AH341" s="54"/>
      <c r="AJ341" s="37"/>
      <c r="AM341" s="54"/>
    </row>
    <row r="342" spans="1:39" ht="12.75" customHeight="1">
      <c r="A342" s="202">
        <v>201</v>
      </c>
      <c r="B342" s="203">
        <v>45265</v>
      </c>
      <c r="C342" s="53"/>
      <c r="D342" s="219" t="s">
        <v>532</v>
      </c>
      <c r="E342" s="204" t="s">
        <v>578</v>
      </c>
      <c r="F342" s="51" t="s">
        <v>867</v>
      </c>
      <c r="G342" s="51"/>
      <c r="I342" s="51">
        <v>558</v>
      </c>
      <c r="J342" s="51" t="s">
        <v>579</v>
      </c>
      <c r="K342" s="51"/>
      <c r="L342" s="51"/>
      <c r="M342" s="51"/>
      <c r="N342" s="51"/>
      <c r="O342" s="37"/>
      <c r="S342" s="54" t="s">
        <v>845</v>
      </c>
      <c r="U342" s="37"/>
      <c r="X342" s="54"/>
      <c r="Z342" s="37"/>
      <c r="AC342" s="54"/>
      <c r="AE342" s="37"/>
      <c r="AH342" s="54"/>
      <c r="AJ342" s="37"/>
      <c r="AM342" s="54"/>
    </row>
    <row r="343" spans="1:39" ht="12.75" customHeight="1">
      <c r="A343" s="273">
        <v>202</v>
      </c>
      <c r="B343" s="274">
        <v>45272</v>
      </c>
      <c r="C343" s="274"/>
      <c r="D343" s="275" t="s">
        <v>869</v>
      </c>
      <c r="E343" s="276" t="s">
        <v>578</v>
      </c>
      <c r="F343" s="156">
        <v>4225</v>
      </c>
      <c r="G343" s="276"/>
      <c r="H343" s="276">
        <v>5512</v>
      </c>
      <c r="I343" s="277">
        <v>5512</v>
      </c>
      <c r="J343" s="278" t="s">
        <v>665</v>
      </c>
      <c r="K343" s="159">
        <f>H343-F343</f>
        <v>1287</v>
      </c>
      <c r="L343" s="160">
        <f>K343/F343</f>
        <v>0.30461538461538462</v>
      </c>
      <c r="M343" s="155" t="s">
        <v>581</v>
      </c>
      <c r="N343" s="161">
        <v>45329</v>
      </c>
      <c r="O343" s="37"/>
      <c r="S343" s="54" t="s">
        <v>857</v>
      </c>
      <c r="U343" s="37"/>
      <c r="X343" s="54"/>
      <c r="Z343" s="37"/>
      <c r="AC343" s="54"/>
      <c r="AE343" s="37"/>
      <c r="AH343" s="54"/>
      <c r="AJ343" s="37"/>
      <c r="AM343" s="54"/>
    </row>
    <row r="344" spans="1:39" ht="12.75" customHeight="1">
      <c r="A344" s="202">
        <v>203</v>
      </c>
      <c r="B344" s="203">
        <v>45292</v>
      </c>
      <c r="C344" s="53"/>
      <c r="D344" s="53" t="s">
        <v>314</v>
      </c>
      <c r="E344" s="204" t="s">
        <v>578</v>
      </c>
      <c r="F344" s="51" t="s">
        <v>873</v>
      </c>
      <c r="G344" s="51"/>
      <c r="H344" s="51"/>
      <c r="I344" s="51">
        <v>4909</v>
      </c>
      <c r="J344" s="51" t="s">
        <v>579</v>
      </c>
      <c r="K344" s="51"/>
      <c r="L344" s="51"/>
      <c r="M344" s="51"/>
      <c r="N344" s="51"/>
      <c r="O344" s="37"/>
      <c r="S344" s="54" t="s">
        <v>857</v>
      </c>
      <c r="U344" s="37"/>
      <c r="X344" s="54"/>
      <c r="Z344" s="37"/>
      <c r="AC344" s="54"/>
      <c r="AE344" s="37"/>
      <c r="AH344" s="54"/>
      <c r="AJ344" s="37"/>
      <c r="AM344" s="54"/>
    </row>
    <row r="345" spans="1:39" ht="12.75" customHeight="1">
      <c r="A345" s="202">
        <v>204</v>
      </c>
      <c r="B345" s="203">
        <v>45294</v>
      </c>
      <c r="C345" s="53"/>
      <c r="D345" s="53" t="s">
        <v>530</v>
      </c>
      <c r="E345" s="204" t="s">
        <v>578</v>
      </c>
      <c r="F345" s="51" t="s">
        <v>875</v>
      </c>
      <c r="G345" s="51"/>
      <c r="H345" s="51"/>
      <c r="I345" s="51">
        <v>1080</v>
      </c>
      <c r="J345" s="51" t="s">
        <v>579</v>
      </c>
      <c r="K345" s="51"/>
      <c r="L345" s="51"/>
      <c r="M345" s="51"/>
      <c r="N345" s="51"/>
      <c r="O345" s="37"/>
      <c r="S345" s="54" t="s">
        <v>845</v>
      </c>
      <c r="U345" s="37"/>
      <c r="X345" s="54"/>
      <c r="Z345" s="37"/>
      <c r="AC345" s="54"/>
      <c r="AE345" s="37"/>
      <c r="AH345" s="54"/>
      <c r="AJ345" s="37"/>
      <c r="AM345" s="54"/>
    </row>
    <row r="346" spans="1:39" ht="12.75" customHeight="1">
      <c r="A346" s="202">
        <v>205</v>
      </c>
      <c r="B346" s="203">
        <v>45315</v>
      </c>
      <c r="C346" s="53"/>
      <c r="D346" s="53" t="s">
        <v>315</v>
      </c>
      <c r="E346" s="204" t="s">
        <v>578</v>
      </c>
      <c r="F346" s="51" t="s">
        <v>879</v>
      </c>
      <c r="G346" s="51"/>
      <c r="H346" s="51"/>
      <c r="I346" s="51">
        <v>2077</v>
      </c>
      <c r="J346" s="51" t="s">
        <v>579</v>
      </c>
      <c r="K346" s="51"/>
      <c r="L346" s="51"/>
      <c r="M346" s="51"/>
      <c r="N346" s="51"/>
      <c r="O346" s="37"/>
      <c r="S346" s="54" t="s">
        <v>857</v>
      </c>
      <c r="U346" s="37"/>
      <c r="X346" s="54"/>
      <c r="Z346" s="37"/>
      <c r="AC346" s="54"/>
      <c r="AE346" s="37"/>
      <c r="AH346" s="54"/>
      <c r="AJ346" s="37"/>
      <c r="AM346" s="54"/>
    </row>
    <row r="347" spans="1:39" ht="12.75" customHeight="1">
      <c r="A347" s="202">
        <v>206</v>
      </c>
      <c r="B347" s="203">
        <v>45320</v>
      </c>
      <c r="C347" s="53"/>
      <c r="D347" s="53" t="s">
        <v>884</v>
      </c>
      <c r="E347" s="204" t="s">
        <v>578</v>
      </c>
      <c r="F347" s="51" t="s">
        <v>885</v>
      </c>
      <c r="G347" s="51"/>
      <c r="H347" s="51"/>
      <c r="I347" s="51">
        <v>2906</v>
      </c>
      <c r="J347" s="51" t="s">
        <v>579</v>
      </c>
      <c r="K347" s="51"/>
      <c r="L347" s="51"/>
      <c r="M347" s="51"/>
      <c r="N347" s="51"/>
      <c r="O347" s="37"/>
      <c r="S347" s="54" t="s">
        <v>845</v>
      </c>
      <c r="U347" s="37"/>
      <c r="X347" s="54"/>
      <c r="Z347" s="37"/>
      <c r="AC347" s="54"/>
      <c r="AE347" s="37"/>
      <c r="AH347" s="54"/>
      <c r="AJ347" s="37"/>
      <c r="AM347" s="54"/>
    </row>
    <row r="348" spans="1:39" ht="12.75" customHeight="1">
      <c r="A348" s="202">
        <v>207</v>
      </c>
      <c r="B348" s="203">
        <v>45331</v>
      </c>
      <c r="C348" s="53"/>
      <c r="D348" s="53" t="s">
        <v>528</v>
      </c>
      <c r="E348" s="204" t="s">
        <v>578</v>
      </c>
      <c r="F348" s="51" t="s">
        <v>958</v>
      </c>
      <c r="G348" s="51"/>
      <c r="H348" s="51"/>
      <c r="I348" s="51">
        <v>4096</v>
      </c>
      <c r="J348" s="51" t="s">
        <v>579</v>
      </c>
      <c r="K348" s="51"/>
      <c r="L348" s="51"/>
      <c r="M348" s="51"/>
      <c r="N348" s="51"/>
      <c r="O348" s="37"/>
      <c r="S348" s="54"/>
      <c r="U348" s="37"/>
      <c r="X348" s="54"/>
      <c r="Z348" s="37"/>
      <c r="AC348" s="54"/>
      <c r="AE348" s="37"/>
      <c r="AH348" s="54"/>
      <c r="AJ348" s="37"/>
      <c r="AM348" s="54"/>
    </row>
    <row r="349" spans="1:39" ht="12.75" customHeight="1">
      <c r="A349" s="53"/>
      <c r="B349" s="53"/>
      <c r="C349" s="53"/>
      <c r="D349" s="53"/>
      <c r="E349" s="53"/>
      <c r="F349" s="51"/>
      <c r="G349" s="51"/>
      <c r="H349" s="51"/>
      <c r="I349" s="51"/>
      <c r="J349" s="31"/>
      <c r="K349" s="51"/>
      <c r="L349" s="51"/>
      <c r="M349" s="51"/>
      <c r="N349" s="53"/>
      <c r="O349" s="37"/>
      <c r="S349" s="54"/>
      <c r="U349" s="37"/>
      <c r="X349" s="54"/>
      <c r="Z349" s="37"/>
      <c r="AC349" s="54"/>
      <c r="AE349" s="37"/>
      <c r="AH349" s="54"/>
      <c r="AJ349" s="37"/>
      <c r="AM349" s="54"/>
    </row>
    <row r="350" spans="1:39" ht="12.75" customHeight="1">
      <c r="B350" s="205" t="s">
        <v>824</v>
      </c>
      <c r="F350" s="54"/>
      <c r="G350" s="54"/>
      <c r="H350" s="54"/>
      <c r="I350" s="54"/>
      <c r="J350" s="37"/>
      <c r="K350" s="54"/>
      <c r="L350" s="54"/>
      <c r="M350" s="54"/>
      <c r="O350" s="37"/>
      <c r="S350" s="54"/>
      <c r="U350" s="37"/>
      <c r="X350" s="54"/>
      <c r="Z350" s="37"/>
      <c r="AC350" s="54"/>
      <c r="AE350" s="37"/>
      <c r="AH350" s="54"/>
      <c r="AJ350" s="37"/>
      <c r="AM350" s="54"/>
    </row>
    <row r="351" spans="1:39" ht="12.75" customHeight="1">
      <c r="A351" s="206"/>
      <c r="F351" s="54"/>
      <c r="G351" s="54"/>
      <c r="H351" s="54"/>
      <c r="I351" s="54"/>
      <c r="J351" s="37"/>
      <c r="K351" s="54"/>
      <c r="L351" s="54"/>
      <c r="M351" s="54"/>
      <c r="O351" s="37"/>
      <c r="S351" s="54"/>
      <c r="U351" s="37"/>
      <c r="X351" s="54"/>
      <c r="Z351" s="37"/>
      <c r="AC351" s="54"/>
      <c r="AE351" s="37"/>
      <c r="AH351" s="54"/>
      <c r="AJ351" s="37"/>
      <c r="AM351" s="54"/>
    </row>
    <row r="352" spans="1:39" ht="12.75" customHeight="1">
      <c r="A352" s="206"/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1:19" ht="12.75" customHeight="1">
      <c r="A353" s="51"/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1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1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1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1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1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1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1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1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1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1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1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1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1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1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1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2.7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  <row r="499" spans="6:19" ht="12.75" customHeight="1">
      <c r="F499" s="54"/>
      <c r="G499" s="54"/>
      <c r="H499" s="54"/>
      <c r="I499" s="54"/>
      <c r="J499" s="37"/>
      <c r="K499" s="54"/>
      <c r="L499" s="54"/>
      <c r="M499" s="54"/>
      <c r="O499" s="37"/>
      <c r="S499" s="54"/>
    </row>
    <row r="500" spans="6:19" ht="12.75" customHeight="1">
      <c r="F500" s="54"/>
      <c r="G500" s="54"/>
      <c r="H500" s="54"/>
      <c r="I500" s="54"/>
      <c r="J500" s="37"/>
      <c r="K500" s="54"/>
      <c r="L500" s="54"/>
      <c r="M500" s="54"/>
      <c r="O500" s="37"/>
      <c r="S500" s="54"/>
    </row>
    <row r="501" spans="6:19" ht="12.75" customHeight="1">
      <c r="F501" s="54"/>
      <c r="G501" s="54"/>
      <c r="H501" s="54"/>
      <c r="I501" s="54"/>
      <c r="J501" s="37"/>
      <c r="K501" s="54"/>
      <c r="L501" s="54"/>
      <c r="M501" s="54"/>
      <c r="O501" s="37"/>
      <c r="S501" s="54"/>
    </row>
    <row r="502" spans="6:19" ht="12.75" customHeight="1">
      <c r="F502" s="54"/>
      <c r="G502" s="54"/>
      <c r="H502" s="54"/>
      <c r="I502" s="54"/>
      <c r="J502" s="37"/>
      <c r="K502" s="54"/>
      <c r="L502" s="54"/>
      <c r="M502" s="54"/>
      <c r="O502" s="37"/>
      <c r="S502" s="54"/>
    </row>
    <row r="503" spans="6:19" ht="12.75" customHeight="1">
      <c r="F503" s="54"/>
      <c r="G503" s="54"/>
      <c r="H503" s="54"/>
      <c r="I503" s="54"/>
      <c r="J503" s="37"/>
      <c r="K503" s="54"/>
      <c r="L503" s="54"/>
      <c r="M503" s="54"/>
      <c r="O503" s="37"/>
      <c r="S503" s="54"/>
    </row>
    <row r="504" spans="6:19" ht="12.75" customHeight="1">
      <c r="F504" s="54"/>
      <c r="G504" s="54"/>
      <c r="H504" s="54"/>
      <c r="I504" s="54"/>
      <c r="J504" s="37"/>
      <c r="K504" s="54"/>
      <c r="L504" s="54"/>
      <c r="M504" s="54"/>
      <c r="O504" s="37"/>
      <c r="S504" s="54"/>
    </row>
    <row r="505" spans="6:19" ht="12.75" customHeight="1">
      <c r="F505" s="54"/>
      <c r="G505" s="54"/>
      <c r="H505" s="54"/>
      <c r="I505" s="54"/>
      <c r="J505" s="37"/>
      <c r="K505" s="54"/>
      <c r="L505" s="54"/>
      <c r="M505" s="54"/>
      <c r="O505" s="37"/>
      <c r="S505" s="54"/>
    </row>
    <row r="506" spans="6:19" ht="12.75" customHeight="1">
      <c r="F506" s="54"/>
      <c r="G506" s="54"/>
      <c r="H506" s="54"/>
      <c r="I506" s="54"/>
      <c r="J506" s="37"/>
      <c r="K506" s="54"/>
      <c r="L506" s="54"/>
      <c r="M506" s="54"/>
      <c r="O506" s="37"/>
      <c r="S506" s="54"/>
    </row>
    <row r="507" spans="6:19" ht="12.75" customHeight="1">
      <c r="F507" s="54"/>
      <c r="G507" s="54"/>
      <c r="H507" s="54"/>
      <c r="I507" s="54"/>
      <c r="J507" s="37"/>
      <c r="K507" s="54"/>
      <c r="L507" s="54"/>
      <c r="M507" s="54"/>
      <c r="O507" s="37"/>
      <c r="S507" s="54"/>
    </row>
    <row r="508" spans="6:19" ht="12.75" customHeight="1">
      <c r="F508" s="54"/>
      <c r="G508" s="54"/>
      <c r="H508" s="54"/>
      <c r="I508" s="54"/>
      <c r="J508" s="37"/>
      <c r="K508" s="54"/>
      <c r="L508" s="54"/>
      <c r="M508" s="54"/>
      <c r="O508" s="37"/>
      <c r="S508" s="54"/>
    </row>
    <row r="509" spans="6:19" ht="12.75" customHeight="1">
      <c r="F509" s="54"/>
      <c r="G509" s="54"/>
      <c r="H509" s="54"/>
      <c r="I509" s="54"/>
      <c r="J509" s="37"/>
      <c r="K509" s="54"/>
      <c r="L509" s="54"/>
      <c r="M509" s="54"/>
      <c r="O509" s="37"/>
      <c r="S509" s="54"/>
    </row>
    <row r="510" spans="6:19" ht="12.75" customHeight="1">
      <c r="F510" s="54"/>
      <c r="G510" s="54"/>
      <c r="H510" s="54"/>
      <c r="I510" s="54"/>
      <c r="J510" s="37"/>
      <c r="K510" s="54"/>
      <c r="L510" s="54"/>
      <c r="M510" s="54"/>
      <c r="O510" s="37"/>
      <c r="S510" s="54"/>
    </row>
    <row r="511" spans="6:19" ht="12.75" customHeight="1">
      <c r="F511" s="54"/>
      <c r="G511" s="54"/>
      <c r="H511" s="54"/>
      <c r="I511" s="54"/>
      <c r="J511" s="37"/>
      <c r="K511" s="54"/>
      <c r="L511" s="54"/>
      <c r="M511" s="54"/>
      <c r="O511" s="37"/>
      <c r="S511" s="54"/>
    </row>
    <row r="512" spans="6:19" ht="12.75" customHeight="1">
      <c r="F512" s="54"/>
      <c r="G512" s="54"/>
      <c r="H512" s="54"/>
      <c r="I512" s="54"/>
      <c r="J512" s="37"/>
      <c r="K512" s="54"/>
      <c r="L512" s="54"/>
      <c r="M512" s="54"/>
      <c r="O512" s="37"/>
      <c r="S512" s="54"/>
    </row>
    <row r="513" spans="6:19" ht="12.75" customHeight="1">
      <c r="F513" s="54"/>
      <c r="G513" s="54"/>
      <c r="H513" s="54"/>
      <c r="I513" s="54"/>
      <c r="J513" s="37"/>
      <c r="K513" s="54"/>
      <c r="L513" s="54"/>
      <c r="M513" s="54"/>
      <c r="O513" s="37"/>
      <c r="S513" s="54"/>
    </row>
    <row r="514" spans="6:19" ht="12.75" customHeight="1">
      <c r="F514" s="54"/>
      <c r="G514" s="54"/>
      <c r="H514" s="54"/>
      <c r="I514" s="54"/>
      <c r="J514" s="37"/>
      <c r="K514" s="54"/>
      <c r="L514" s="54"/>
      <c r="M514" s="54"/>
      <c r="O514" s="37"/>
      <c r="S514" s="54"/>
    </row>
    <row r="515" spans="6:19" ht="12.75" customHeight="1">
      <c r="F515" s="54"/>
      <c r="G515" s="54"/>
      <c r="H515" s="54"/>
      <c r="I515" s="54"/>
      <c r="J515" s="37"/>
      <c r="K515" s="54"/>
      <c r="L515" s="54"/>
      <c r="M515" s="54"/>
      <c r="O515" s="37"/>
      <c r="S515" s="54"/>
    </row>
    <row r="516" spans="6:19" ht="12.75" customHeight="1">
      <c r="F516" s="54"/>
      <c r="G516" s="54"/>
      <c r="H516" s="54"/>
      <c r="I516" s="54"/>
      <c r="J516" s="37"/>
      <c r="K516" s="54"/>
      <c r="L516" s="54"/>
      <c r="M516" s="54"/>
      <c r="O516" s="37"/>
      <c r="S516" s="54"/>
    </row>
    <row r="517" spans="6:19" ht="12.75" customHeight="1">
      <c r="F517" s="54"/>
      <c r="G517" s="54"/>
      <c r="H517" s="54"/>
      <c r="I517" s="54"/>
      <c r="J517" s="37"/>
      <c r="K517" s="54"/>
      <c r="L517" s="54"/>
      <c r="M517" s="54"/>
      <c r="O517" s="37"/>
      <c r="S517" s="54"/>
    </row>
    <row r="518" spans="6:19" ht="12.75" customHeight="1">
      <c r="F518" s="54"/>
      <c r="G518" s="54"/>
      <c r="H518" s="54"/>
      <c r="I518" s="54"/>
      <c r="J518" s="37"/>
      <c r="K518" s="54"/>
      <c r="L518" s="54"/>
      <c r="M518" s="54"/>
      <c r="O518" s="37"/>
      <c r="S518" s="54"/>
    </row>
    <row r="519" spans="6:19" ht="12.75" customHeight="1">
      <c r="F519" s="54"/>
      <c r="G519" s="54"/>
      <c r="H519" s="54"/>
      <c r="I519" s="54"/>
      <c r="J519" s="37"/>
      <c r="K519" s="54"/>
      <c r="L519" s="54"/>
      <c r="M519" s="54"/>
      <c r="O519" s="37"/>
      <c r="S519" s="54"/>
    </row>
    <row r="520" spans="6:19" ht="12.75" customHeight="1">
      <c r="F520" s="54"/>
      <c r="G520" s="54"/>
      <c r="H520" s="54"/>
      <c r="I520" s="54"/>
      <c r="J520" s="37"/>
      <c r="K520" s="54"/>
      <c r="L520" s="54"/>
      <c r="M520" s="54"/>
      <c r="O520" s="37"/>
      <c r="S520" s="54"/>
    </row>
    <row r="521" spans="6:19" ht="12.75" customHeight="1">
      <c r="F521" s="54"/>
      <c r="G521" s="54"/>
      <c r="H521" s="54"/>
      <c r="I521" s="54"/>
      <c r="J521" s="37"/>
      <c r="K521" s="54"/>
      <c r="L521" s="54"/>
      <c r="M521" s="54"/>
      <c r="O521" s="37"/>
      <c r="S521" s="54"/>
    </row>
    <row r="522" spans="6:19" ht="12.75" customHeight="1">
      <c r="F522" s="54"/>
      <c r="G522" s="54"/>
      <c r="H522" s="54"/>
      <c r="I522" s="54"/>
      <c r="J522" s="37"/>
      <c r="K522" s="54"/>
      <c r="L522" s="54"/>
      <c r="M522" s="54"/>
      <c r="O522" s="37"/>
      <c r="S522" s="54"/>
    </row>
    <row r="523" spans="6:19" ht="12.75" customHeight="1">
      <c r="F523" s="54"/>
      <c r="G523" s="54"/>
      <c r="H523" s="54"/>
      <c r="I523" s="54"/>
      <c r="J523" s="37"/>
      <c r="K523" s="54"/>
      <c r="L523" s="54"/>
      <c r="M523" s="54"/>
      <c r="O523" s="37"/>
      <c r="S523" s="54"/>
    </row>
    <row r="524" spans="6:19" ht="12.75" customHeight="1">
      <c r="F524" s="54"/>
      <c r="G524" s="54"/>
      <c r="H524" s="54"/>
      <c r="I524" s="54"/>
      <c r="J524" s="37"/>
      <c r="K524" s="54"/>
      <c r="L524" s="54"/>
      <c r="M524" s="54"/>
      <c r="O524" s="37"/>
      <c r="S524" s="54"/>
    </row>
    <row r="525" spans="6:19" ht="12.75" customHeight="1">
      <c r="F525" s="54"/>
      <c r="G525" s="54"/>
      <c r="H525" s="54"/>
      <c r="I525" s="54"/>
      <c r="J525" s="37"/>
      <c r="K525" s="54"/>
      <c r="L525" s="54"/>
      <c r="M525" s="54"/>
      <c r="O525" s="37"/>
      <c r="S525" s="54"/>
    </row>
    <row r="526" spans="6:19" ht="15" customHeight="1">
      <c r="F526" s="54"/>
      <c r="G526" s="54"/>
      <c r="H526" s="54"/>
      <c r="I526" s="54"/>
      <c r="J526" s="37"/>
      <c r="K526" s="54"/>
      <c r="L526" s="54"/>
      <c r="M526" s="54"/>
      <c r="O526" s="37"/>
      <c r="S526" s="54"/>
    </row>
  </sheetData>
  <autoFilter ref="S1:S349" xr:uid="{00000000-0009-0000-0000-000005000000}"/>
  <mergeCells count="108">
    <mergeCell ref="A108:A109"/>
    <mergeCell ref="B108:B109"/>
    <mergeCell ref="J108:J109"/>
    <mergeCell ref="P108:P109"/>
    <mergeCell ref="A106:A107"/>
    <mergeCell ref="B106:B107"/>
    <mergeCell ref="O106:O107"/>
    <mergeCell ref="P106:P107"/>
    <mergeCell ref="J106:J107"/>
    <mergeCell ref="M106:M107"/>
    <mergeCell ref="M108:M109"/>
    <mergeCell ref="O108:O109"/>
    <mergeCell ref="J103:J104"/>
    <mergeCell ref="P103:P104"/>
    <mergeCell ref="A103:A104"/>
    <mergeCell ref="B103:B104"/>
    <mergeCell ref="O101:O102"/>
    <mergeCell ref="M101:M102"/>
    <mergeCell ref="P101:P102"/>
    <mergeCell ref="A101:A102"/>
    <mergeCell ref="B101:B102"/>
    <mergeCell ref="J101:J102"/>
    <mergeCell ref="O103:O104"/>
    <mergeCell ref="A96:A97"/>
    <mergeCell ref="B96:B97"/>
    <mergeCell ref="J96:J97"/>
    <mergeCell ref="P98:P99"/>
    <mergeCell ref="M98:M99"/>
    <mergeCell ref="O98:O99"/>
    <mergeCell ref="A98:A99"/>
    <mergeCell ref="B98:B99"/>
    <mergeCell ref="J98:J99"/>
    <mergeCell ref="P50:P51"/>
    <mergeCell ref="O96:O97"/>
    <mergeCell ref="M96:M97"/>
    <mergeCell ref="P94:P95"/>
    <mergeCell ref="P92:P93"/>
    <mergeCell ref="M94:M95"/>
    <mergeCell ref="O94:O95"/>
    <mergeCell ref="O92:O93"/>
    <mergeCell ref="M92:M93"/>
    <mergeCell ref="P86:P87"/>
    <mergeCell ref="O88:O89"/>
    <mergeCell ref="P88:P89"/>
    <mergeCell ref="P84:P85"/>
    <mergeCell ref="O90:O91"/>
    <mergeCell ref="P90:P91"/>
    <mergeCell ref="M50:M51"/>
    <mergeCell ref="O50:O51"/>
    <mergeCell ref="M73:M74"/>
    <mergeCell ref="O73:O74"/>
    <mergeCell ref="P73:P74"/>
    <mergeCell ref="M79:M80"/>
    <mergeCell ref="O79:O80"/>
    <mergeCell ref="P79:P80"/>
    <mergeCell ref="O86:O87"/>
    <mergeCell ref="B84:B85"/>
    <mergeCell ref="B86:B87"/>
    <mergeCell ref="B88:B89"/>
    <mergeCell ref="B90:B91"/>
    <mergeCell ref="M84:M85"/>
    <mergeCell ref="J84:J85"/>
    <mergeCell ref="A94:A95"/>
    <mergeCell ref="B94:B95"/>
    <mergeCell ref="G50:G51"/>
    <mergeCell ref="J88:J89"/>
    <mergeCell ref="J86:J87"/>
    <mergeCell ref="A50:A51"/>
    <mergeCell ref="B50:B51"/>
    <mergeCell ref="J50:J51"/>
    <mergeCell ref="M86:M87"/>
    <mergeCell ref="M90:M91"/>
    <mergeCell ref="A92:A93"/>
    <mergeCell ref="B92:B93"/>
    <mergeCell ref="J92:J93"/>
    <mergeCell ref="J94:J95"/>
    <mergeCell ref="M103:M104"/>
    <mergeCell ref="A69:A70"/>
    <mergeCell ref="B69:B70"/>
    <mergeCell ref="O69:O70"/>
    <mergeCell ref="P69:P70"/>
    <mergeCell ref="J69:J70"/>
    <mergeCell ref="A79:A80"/>
    <mergeCell ref="B79:B80"/>
    <mergeCell ref="J79:J80"/>
    <mergeCell ref="A73:A74"/>
    <mergeCell ref="B73:B74"/>
    <mergeCell ref="J73:J74"/>
    <mergeCell ref="O84:O85"/>
    <mergeCell ref="J90:J91"/>
    <mergeCell ref="P96:P97"/>
    <mergeCell ref="M88:M89"/>
    <mergeCell ref="A86:A87"/>
    <mergeCell ref="A88:A89"/>
    <mergeCell ref="A90:A91"/>
    <mergeCell ref="A84:A85"/>
    <mergeCell ref="P115:P116"/>
    <mergeCell ref="A115:A116"/>
    <mergeCell ref="B115:B116"/>
    <mergeCell ref="J115:J116"/>
    <mergeCell ref="M115:M116"/>
    <mergeCell ref="O115:O116"/>
    <mergeCell ref="A113:A114"/>
    <mergeCell ref="J113:J114"/>
    <mergeCell ref="M113:M114"/>
    <mergeCell ref="O113:O114"/>
    <mergeCell ref="B113:B114"/>
    <mergeCell ref="P113:P114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76 K45 K98:K100 K51 K86:K87 K88 K108:K109 K1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2023-07-25T18:59:36Z</cp:lastPrinted>
  <dcterms:created xsi:type="dcterms:W3CDTF">2015-06-08T02:34:00Z</dcterms:created>
  <dcterms:modified xsi:type="dcterms:W3CDTF">2024-02-22T17:22:58Z</dcterms:modified>
</cp:coreProperties>
</file>