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yedve\Desktop\"/>
    </mc:Choice>
  </mc:AlternateContent>
  <bookViews>
    <workbookView xWindow="0" yWindow="0" windowWidth="2370" windowHeight="0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5" hidden="1">'Call Tracker (Equity &amp; F&amp;O)'!$A$139:$B$350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43" i="6" l="1"/>
  <c r="L76" i="6" l="1"/>
  <c r="K76" i="6"/>
  <c r="L80" i="6"/>
  <c r="K80" i="6"/>
  <c r="M80" i="6" s="1"/>
  <c r="P42" i="6"/>
  <c r="M76" i="6" l="1"/>
  <c r="L79" i="6"/>
  <c r="K79" i="6"/>
  <c r="M79" i="6" s="1"/>
  <c r="P41" i="6"/>
  <c r="P40" i="6"/>
  <c r="L34" i="6"/>
  <c r="K34" i="6"/>
  <c r="M34" i="6" s="1"/>
  <c r="L30" i="6"/>
  <c r="K30" i="6"/>
  <c r="P29" i="6"/>
  <c r="M30" i="6" l="1"/>
  <c r="P39" i="6"/>
  <c r="L77" i="6"/>
  <c r="K77" i="6"/>
  <c r="M77" i="6" s="1"/>
  <c r="K109" i="6"/>
  <c r="K108" i="6"/>
  <c r="L78" i="6"/>
  <c r="K78" i="6"/>
  <c r="M78" i="6" s="1"/>
  <c r="P38" i="6"/>
  <c r="L33" i="6"/>
  <c r="K33" i="6"/>
  <c r="M33" i="6" l="1"/>
  <c r="K117" i="6"/>
  <c r="M117" i="6" s="1"/>
  <c r="L10" i="6"/>
  <c r="K10" i="6"/>
  <c r="M10" i="6" s="1"/>
  <c r="P37" i="6"/>
  <c r="K118" i="6" l="1"/>
  <c r="M118" i="6" s="1"/>
  <c r="P36" i="6"/>
  <c r="K116" i="6"/>
  <c r="M116" i="6" s="1"/>
  <c r="K113" i="6" l="1"/>
  <c r="M113" i="6" s="1"/>
  <c r="K115" i="6"/>
  <c r="M115" i="6" s="1"/>
  <c r="K114" i="6"/>
  <c r="M114" i="6" s="1"/>
  <c r="P35" i="6"/>
  <c r="L31" i="6"/>
  <c r="K31" i="6"/>
  <c r="L16" i="6"/>
  <c r="L23" i="6"/>
  <c r="L21" i="6"/>
  <c r="K21" i="6"/>
  <c r="L75" i="6"/>
  <c r="K75" i="6"/>
  <c r="M21" i="6" l="1"/>
  <c r="M31" i="6"/>
  <c r="M75" i="6"/>
  <c r="L74" i="6"/>
  <c r="K74" i="6"/>
  <c r="M74" i="6" s="1"/>
  <c r="L73" i="6" l="1"/>
  <c r="K73" i="6"/>
  <c r="L72" i="6"/>
  <c r="K72" i="6"/>
  <c r="M72" i="6" s="1"/>
  <c r="M73" i="6" l="1"/>
  <c r="M111" i="6"/>
  <c r="K112" i="6"/>
  <c r="K111" i="6"/>
  <c r="L70" i="6"/>
  <c r="K70" i="6"/>
  <c r="L71" i="6"/>
  <c r="K71" i="6"/>
  <c r="L69" i="6"/>
  <c r="K69" i="6"/>
  <c r="K16" i="6"/>
  <c r="M16" i="6" s="1"/>
  <c r="K23" i="6"/>
  <c r="M71" i="6" l="1"/>
  <c r="M23" i="6"/>
  <c r="M70" i="6"/>
  <c r="M69" i="6"/>
  <c r="L25" i="6"/>
  <c r="L24" i="6"/>
  <c r="L28" i="6"/>
  <c r="L27" i="6"/>
  <c r="L26" i="6"/>
  <c r="K28" i="6"/>
  <c r="P32" i="6"/>
  <c r="K27" i="6"/>
  <c r="K26" i="6"/>
  <c r="L66" i="6"/>
  <c r="K66" i="6"/>
  <c r="L65" i="6"/>
  <c r="K65" i="6"/>
  <c r="K68" i="6"/>
  <c r="L68" i="6"/>
  <c r="K110" i="6"/>
  <c r="M110" i="6" s="1"/>
  <c r="K97" i="6"/>
  <c r="K98" i="6"/>
  <c r="K103" i="6"/>
  <c r="K102" i="6"/>
  <c r="L67" i="6"/>
  <c r="K67" i="6"/>
  <c r="M65" i="6" l="1"/>
  <c r="M68" i="6"/>
  <c r="M66" i="6"/>
  <c r="M27" i="6"/>
  <c r="M67" i="6"/>
  <c r="M28" i="6"/>
  <c r="M26" i="6"/>
  <c r="L11" i="6"/>
  <c r="K11" i="6"/>
  <c r="K104" i="6"/>
  <c r="K105" i="6"/>
  <c r="K107" i="6"/>
  <c r="M107" i="6" s="1"/>
  <c r="K106" i="6"/>
  <c r="M106" i="6" s="1"/>
  <c r="L60" i="6"/>
  <c r="K60" i="6"/>
  <c r="M60" i="6" s="1"/>
  <c r="L63" i="6"/>
  <c r="K63" i="6"/>
  <c r="L64" i="6"/>
  <c r="K64" i="6"/>
  <c r="M11" i="6" l="1"/>
  <c r="M63" i="6"/>
  <c r="M64" i="6"/>
  <c r="K351" i="6"/>
  <c r="L351" i="6" s="1"/>
  <c r="P20" i="6" l="1"/>
  <c r="L62" i="6" l="1"/>
  <c r="K62" i="6"/>
  <c r="L61" i="6"/>
  <c r="K61" i="6"/>
  <c r="K25" i="6"/>
  <c r="M25" i="6" s="1"/>
  <c r="L59" i="6"/>
  <c r="K59" i="6"/>
  <c r="L125" i="6"/>
  <c r="K125" i="6"/>
  <c r="K24" i="6"/>
  <c r="M24" i="6" s="1"/>
  <c r="M59" i="6" l="1"/>
  <c r="M125" i="6"/>
  <c r="M62" i="6"/>
  <c r="M61" i="6"/>
  <c r="K101" i="6"/>
  <c r="M87" i="6"/>
  <c r="K88" i="6"/>
  <c r="K87" i="6"/>
  <c r="M93" i="6"/>
  <c r="K94" i="6"/>
  <c r="K93" i="6"/>
  <c r="L13" i="6"/>
  <c r="K13" i="6"/>
  <c r="L19" i="6"/>
  <c r="K19" i="6"/>
  <c r="L15" i="6"/>
  <c r="K15" i="6"/>
  <c r="L22" i="6"/>
  <c r="K22" i="6"/>
  <c r="M95" i="6"/>
  <c r="K96" i="6"/>
  <c r="K95" i="6"/>
  <c r="M22" i="6" l="1"/>
  <c r="M15" i="6"/>
  <c r="M19" i="6"/>
  <c r="M13" i="6"/>
  <c r="K92" i="6"/>
  <c r="K91" i="6"/>
  <c r="K90" i="6"/>
  <c r="K89" i="6"/>
  <c r="L58" i="6"/>
  <c r="K58" i="6"/>
  <c r="L56" i="6"/>
  <c r="K56" i="6"/>
  <c r="L57" i="6"/>
  <c r="K57" i="6"/>
  <c r="K99" i="6"/>
  <c r="M99" i="6" s="1"/>
  <c r="M57" i="6" l="1"/>
  <c r="M56" i="6"/>
  <c r="M58" i="6"/>
  <c r="L14" i="6" l="1"/>
  <c r="K14" i="6"/>
  <c r="L17" i="6"/>
  <c r="K17" i="6"/>
  <c r="L18" i="6"/>
  <c r="K18" i="6"/>
  <c r="M17" i="6" l="1"/>
  <c r="M18" i="6"/>
  <c r="M14" i="6"/>
  <c r="K328" i="6" l="1"/>
  <c r="L328" i="6" s="1"/>
  <c r="P126" i="6"/>
  <c r="K349" i="6" l="1"/>
  <c r="L349" i="6" s="1"/>
  <c r="P12" i="6" l="1"/>
  <c r="K350" i="6" l="1"/>
  <c r="L350" i="6" s="1"/>
  <c r="K316" i="6" l="1"/>
  <c r="L316" i="6" s="1"/>
  <c r="K335" i="6" l="1"/>
  <c r="L335" i="6" s="1"/>
  <c r="K341" i="6" l="1"/>
  <c r="L341" i="6" s="1"/>
  <c r="K347" i="6" l="1"/>
  <c r="L347" i="6" s="1"/>
  <c r="P124" i="6" l="1"/>
  <c r="K326" i="6" l="1"/>
  <c r="L326" i="6" s="1"/>
  <c r="K336" i="6" l="1"/>
  <c r="L336" i="6" s="1"/>
  <c r="K342" i="6" l="1"/>
  <c r="L342" i="6" s="1"/>
  <c r="K310" i="6" l="1"/>
  <c r="L310" i="6" s="1"/>
  <c r="K311" i="6" l="1"/>
  <c r="L311" i="6" s="1"/>
  <c r="K337" i="6" l="1"/>
  <c r="L337" i="6" s="1"/>
  <c r="K329" i="6" l="1"/>
  <c r="L329" i="6" s="1"/>
  <c r="K333" i="6" l="1"/>
  <c r="L333" i="6" s="1"/>
  <c r="K338" i="6" l="1"/>
  <c r="L338" i="6" s="1"/>
  <c r="K330" i="6" l="1"/>
  <c r="L330" i="6" s="1"/>
  <c r="K324" i="6"/>
  <c r="L324" i="6" s="1"/>
  <c r="K332" i="6" l="1"/>
  <c r="L332" i="6" s="1"/>
  <c r="K320" i="6" l="1"/>
  <c r="L320" i="6" s="1"/>
  <c r="K321" i="6" l="1"/>
  <c r="L321" i="6" s="1"/>
  <c r="K314" i="6"/>
  <c r="L314" i="6" s="1"/>
  <c r="K331" i="6" l="1"/>
  <c r="L331" i="6" s="1"/>
  <c r="K325" i="6"/>
  <c r="L325" i="6" s="1"/>
  <c r="K327" i="6" l="1"/>
  <c r="L327" i="6" s="1"/>
  <c r="L6" i="2" l="1"/>
  <c r="K6" i="3"/>
  <c r="D7" i="5" l="1"/>
  <c r="M7" i="6"/>
  <c r="K322" i="6" l="1"/>
  <c r="L322" i="6" s="1"/>
  <c r="K319" i="6" l="1"/>
  <c r="L319" i="6" s="1"/>
  <c r="K323" i="6" l="1"/>
  <c r="L323" i="6" s="1"/>
  <c r="K318" i="6"/>
  <c r="L318" i="6" s="1"/>
  <c r="K317" i="6"/>
  <c r="L317" i="6" s="1"/>
  <c r="K315" i="6"/>
  <c r="L315" i="6" s="1"/>
  <c r="H313" i="6"/>
  <c r="K313" i="6" s="1"/>
  <c r="L313" i="6" s="1"/>
  <c r="K312" i="6"/>
  <c r="L312" i="6" s="1"/>
  <c r="K309" i="6"/>
  <c r="L309" i="6" s="1"/>
  <c r="K308" i="6"/>
  <c r="L308" i="6" s="1"/>
  <c r="K307" i="6"/>
  <c r="L307" i="6" s="1"/>
  <c r="K306" i="6"/>
  <c r="L306" i="6" s="1"/>
  <c r="K305" i="6"/>
  <c r="L305" i="6" s="1"/>
  <c r="K304" i="6"/>
  <c r="L304" i="6" s="1"/>
  <c r="K303" i="6"/>
  <c r="L303" i="6" s="1"/>
  <c r="K302" i="6"/>
  <c r="L302" i="6" s="1"/>
  <c r="K301" i="6"/>
  <c r="L301" i="6" s="1"/>
  <c r="K300" i="6"/>
  <c r="L300" i="6" s="1"/>
  <c r="K299" i="6"/>
  <c r="L299" i="6" s="1"/>
  <c r="K298" i="6"/>
  <c r="L298" i="6" s="1"/>
  <c r="K297" i="6"/>
  <c r="L297" i="6" s="1"/>
  <c r="K296" i="6"/>
  <c r="L296" i="6" s="1"/>
  <c r="K295" i="6"/>
  <c r="L295" i="6" s="1"/>
  <c r="K294" i="6"/>
  <c r="L294" i="6" s="1"/>
  <c r="K293" i="6"/>
  <c r="L293" i="6" s="1"/>
  <c r="K292" i="6"/>
  <c r="L292" i="6" s="1"/>
  <c r="K291" i="6"/>
  <c r="L291" i="6" s="1"/>
  <c r="K290" i="6"/>
  <c r="L290" i="6" s="1"/>
  <c r="K289" i="6"/>
  <c r="L289" i="6" s="1"/>
  <c r="K288" i="6"/>
  <c r="L288" i="6" s="1"/>
  <c r="K287" i="6"/>
  <c r="L287" i="6" s="1"/>
  <c r="K286" i="6"/>
  <c r="L286" i="6" s="1"/>
  <c r="K285" i="6"/>
  <c r="L285" i="6" s="1"/>
  <c r="K284" i="6"/>
  <c r="L284" i="6" s="1"/>
  <c r="K283" i="6"/>
  <c r="L283" i="6" s="1"/>
  <c r="K282" i="6"/>
  <c r="L282" i="6" s="1"/>
  <c r="F281" i="6"/>
  <c r="K281" i="6" s="1"/>
  <c r="L281" i="6" s="1"/>
  <c r="K280" i="6"/>
  <c r="L280" i="6" s="1"/>
  <c r="K279" i="6"/>
  <c r="L279" i="6" s="1"/>
  <c r="K278" i="6"/>
  <c r="L278" i="6" s="1"/>
  <c r="K277" i="6"/>
  <c r="L277" i="6" s="1"/>
  <c r="K276" i="6"/>
  <c r="L276" i="6" s="1"/>
  <c r="F275" i="6"/>
  <c r="K275" i="6" s="1"/>
  <c r="L275" i="6" s="1"/>
  <c r="F274" i="6"/>
  <c r="K274" i="6" s="1"/>
  <c r="L274" i="6" s="1"/>
  <c r="K273" i="6"/>
  <c r="L273" i="6" s="1"/>
  <c r="F272" i="6"/>
  <c r="K272" i="6" s="1"/>
  <c r="L272" i="6" s="1"/>
  <c r="K271" i="6"/>
  <c r="L271" i="6" s="1"/>
  <c r="K270" i="6"/>
  <c r="L270" i="6" s="1"/>
  <c r="K269" i="6"/>
  <c r="L269" i="6" s="1"/>
  <c r="K268" i="6"/>
  <c r="L268" i="6" s="1"/>
  <c r="K267" i="6"/>
  <c r="L267" i="6" s="1"/>
  <c r="K266" i="6"/>
  <c r="L266" i="6" s="1"/>
  <c r="K265" i="6"/>
  <c r="L265" i="6" s="1"/>
  <c r="K264" i="6"/>
  <c r="L264" i="6" s="1"/>
  <c r="K263" i="6"/>
  <c r="L263" i="6" s="1"/>
  <c r="K262" i="6"/>
  <c r="L262" i="6" s="1"/>
  <c r="K261" i="6"/>
  <c r="L261" i="6" s="1"/>
  <c r="K260" i="6"/>
  <c r="L260" i="6" s="1"/>
  <c r="K259" i="6"/>
  <c r="L259" i="6" s="1"/>
  <c r="K258" i="6"/>
  <c r="L258" i="6" s="1"/>
  <c r="K256" i="6"/>
  <c r="L256" i="6" s="1"/>
  <c r="K254" i="6"/>
  <c r="L254" i="6" s="1"/>
  <c r="K253" i="6"/>
  <c r="L253" i="6" s="1"/>
  <c r="F252" i="6"/>
  <c r="K252" i="6" s="1"/>
  <c r="L252" i="6" s="1"/>
  <c r="K251" i="6"/>
  <c r="L251" i="6" s="1"/>
  <c r="K248" i="6"/>
  <c r="L248" i="6" s="1"/>
  <c r="K247" i="6"/>
  <c r="L247" i="6" s="1"/>
  <c r="K246" i="6"/>
  <c r="L246" i="6" s="1"/>
  <c r="K243" i="6"/>
  <c r="L243" i="6" s="1"/>
  <c r="K242" i="6"/>
  <c r="L242" i="6" s="1"/>
  <c r="K241" i="6"/>
  <c r="L241" i="6" s="1"/>
  <c r="K240" i="6"/>
  <c r="L240" i="6" s="1"/>
  <c r="K239" i="6"/>
  <c r="L239" i="6" s="1"/>
  <c r="K238" i="6"/>
  <c r="L238" i="6" s="1"/>
  <c r="K236" i="6"/>
  <c r="L236" i="6" s="1"/>
  <c r="K235" i="6"/>
  <c r="L235" i="6" s="1"/>
  <c r="K234" i="6"/>
  <c r="L234" i="6" s="1"/>
  <c r="K233" i="6"/>
  <c r="L233" i="6" s="1"/>
  <c r="K232" i="6"/>
  <c r="L232" i="6" s="1"/>
  <c r="K231" i="6"/>
  <c r="L231" i="6" s="1"/>
  <c r="K230" i="6"/>
  <c r="L230" i="6" s="1"/>
  <c r="K229" i="6"/>
  <c r="L229" i="6" s="1"/>
  <c r="K228" i="6"/>
  <c r="L228" i="6" s="1"/>
  <c r="K226" i="6"/>
  <c r="L226" i="6" s="1"/>
  <c r="K224" i="6"/>
  <c r="L224" i="6" s="1"/>
  <c r="K222" i="6"/>
  <c r="L222" i="6" s="1"/>
  <c r="K220" i="6"/>
  <c r="L220" i="6" s="1"/>
  <c r="K219" i="6"/>
  <c r="L219" i="6" s="1"/>
  <c r="K218" i="6"/>
  <c r="L218" i="6" s="1"/>
  <c r="K216" i="6"/>
  <c r="L216" i="6" s="1"/>
  <c r="K215" i="6"/>
  <c r="L215" i="6" s="1"/>
  <c r="K214" i="6"/>
  <c r="L214" i="6" s="1"/>
  <c r="K213" i="6"/>
  <c r="K212" i="6"/>
  <c r="L212" i="6" s="1"/>
  <c r="K211" i="6"/>
  <c r="L211" i="6" s="1"/>
  <c r="K209" i="6"/>
  <c r="L209" i="6" s="1"/>
  <c r="K208" i="6"/>
  <c r="L208" i="6" s="1"/>
  <c r="K207" i="6"/>
  <c r="L207" i="6" s="1"/>
  <c r="K206" i="6"/>
  <c r="L206" i="6" s="1"/>
  <c r="K205" i="6"/>
  <c r="L205" i="6" s="1"/>
  <c r="F204" i="6"/>
  <c r="K204" i="6" s="1"/>
  <c r="L204" i="6" s="1"/>
  <c r="H203" i="6"/>
  <c r="K203" i="6" s="1"/>
  <c r="L203" i="6" s="1"/>
  <c r="K200" i="6"/>
  <c r="L200" i="6" s="1"/>
  <c r="K199" i="6"/>
  <c r="L199" i="6" s="1"/>
  <c r="K198" i="6"/>
  <c r="L198" i="6" s="1"/>
  <c r="K197" i="6"/>
  <c r="L197" i="6" s="1"/>
  <c r="K196" i="6"/>
  <c r="L196" i="6" s="1"/>
  <c r="K193" i="6"/>
  <c r="L193" i="6" s="1"/>
  <c r="K192" i="6"/>
  <c r="L192" i="6" s="1"/>
  <c r="K191" i="6"/>
  <c r="L191" i="6" s="1"/>
  <c r="K190" i="6"/>
  <c r="L190" i="6" s="1"/>
  <c r="K189" i="6"/>
  <c r="L189" i="6" s="1"/>
  <c r="K188" i="6"/>
  <c r="L188" i="6" s="1"/>
  <c r="K187" i="6"/>
  <c r="L187" i="6" s="1"/>
  <c r="K186" i="6"/>
  <c r="L186" i="6" s="1"/>
  <c r="K185" i="6"/>
  <c r="L185" i="6" s="1"/>
  <c r="K184" i="6"/>
  <c r="L184" i="6" s="1"/>
  <c r="K183" i="6"/>
  <c r="L183" i="6" s="1"/>
  <c r="K182" i="6"/>
  <c r="L182" i="6" s="1"/>
  <c r="K181" i="6"/>
  <c r="L181" i="6" s="1"/>
  <c r="K180" i="6"/>
  <c r="L180" i="6" s="1"/>
  <c r="K179" i="6"/>
  <c r="L179" i="6" s="1"/>
  <c r="K178" i="6"/>
  <c r="L178" i="6" s="1"/>
  <c r="K177" i="6"/>
  <c r="L177" i="6" s="1"/>
  <c r="K176" i="6"/>
  <c r="L176" i="6" s="1"/>
  <c r="K175" i="6"/>
  <c r="L175" i="6" s="1"/>
  <c r="K174" i="6"/>
  <c r="L174" i="6" s="1"/>
  <c r="K173" i="6"/>
  <c r="L173" i="6" s="1"/>
  <c r="K172" i="6"/>
  <c r="L172" i="6" s="1"/>
  <c r="K171" i="6"/>
  <c r="L171" i="6" s="1"/>
  <c r="K170" i="6"/>
  <c r="L170" i="6" s="1"/>
  <c r="H169" i="6"/>
  <c r="K169" i="6" s="1"/>
  <c r="L169" i="6" s="1"/>
  <c r="F168" i="6"/>
  <c r="K168" i="6" s="1"/>
  <c r="L168" i="6" s="1"/>
  <c r="K167" i="6"/>
  <c r="L167" i="6" s="1"/>
  <c r="K166" i="6"/>
  <c r="L166" i="6" s="1"/>
  <c r="K165" i="6"/>
  <c r="L165" i="6" s="1"/>
  <c r="K164" i="6"/>
  <c r="L164" i="6" s="1"/>
  <c r="K163" i="6"/>
  <c r="L163" i="6" s="1"/>
  <c r="K162" i="6"/>
  <c r="L162" i="6" s="1"/>
  <c r="K161" i="6"/>
  <c r="L161" i="6" s="1"/>
  <c r="K160" i="6"/>
  <c r="L160" i="6" s="1"/>
  <c r="K159" i="6"/>
  <c r="L159" i="6" s="1"/>
  <c r="K158" i="6"/>
  <c r="L158" i="6" s="1"/>
  <c r="K157" i="6"/>
  <c r="L157" i="6" s="1"/>
  <c r="K156" i="6"/>
  <c r="L156" i="6" s="1"/>
  <c r="K155" i="6"/>
  <c r="L155" i="6" s="1"/>
  <c r="K154" i="6"/>
  <c r="L154" i="6" s="1"/>
  <c r="K153" i="6"/>
  <c r="L153" i="6" s="1"/>
  <c r="K152" i="6"/>
  <c r="L152" i="6" s="1"/>
  <c r="K151" i="6"/>
  <c r="L151" i="6" s="1"/>
  <c r="K150" i="6"/>
  <c r="L150" i="6" s="1"/>
  <c r="K149" i="6"/>
  <c r="L149" i="6" s="1"/>
  <c r="K148" i="6"/>
  <c r="L148" i="6" s="1"/>
  <c r="K147" i="6"/>
  <c r="L147" i="6" s="1"/>
  <c r="K146" i="6"/>
  <c r="L146" i="6" s="1"/>
  <c r="K145" i="6"/>
  <c r="L145" i="6" s="1"/>
  <c r="K144" i="6"/>
  <c r="L144" i="6" s="1"/>
  <c r="K143" i="6"/>
  <c r="L143" i="6" s="1"/>
  <c r="K142" i="6"/>
  <c r="L142" i="6" s="1"/>
  <c r="K141" i="6"/>
  <c r="L141" i="6" s="1"/>
  <c r="K6" i="4"/>
</calcChain>
</file>

<file path=xl/sharedStrings.xml><?xml version="1.0" encoding="utf-8"?>
<sst xmlns="http://schemas.openxmlformats.org/spreadsheetml/2006/main" count="3927" uniqueCount="1364">
  <si>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</si>
  <si>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</si>
  <si>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</si>
  <si>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</si>
  <si>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</si>
  <si>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</si>
  <si>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</si>
  <si>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</si>
  <si>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</si>
  <si>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</si>
  <si>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</si>
  <si>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</si>
  <si>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</si>
  <si>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</si>
  <si>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</si>
  <si>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</si>
  <si>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</si>
  <si>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</si>
  <si>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</si>
  <si>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</si>
  <si>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</si>
  <si>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</si>
  <si>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</si>
  <si>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</si>
  <si>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</si>
  <si>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</si>
  <si>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</si>
  <si>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</si>
  <si>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</si>
  <si>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</si>
  <si>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</si>
  <si>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</si>
  <si>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</si>
  <si>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</si>
  <si>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Index</t>
  </si>
  <si>
    <t>NIFTY</t>
  </si>
  <si>
    <t>BANKNIFTY</t>
  </si>
  <si>
    <t>FINNIFTY</t>
  </si>
  <si>
    <t>MIDCPNIFTY</t>
  </si>
  <si>
    <t>AARTIIND</t>
  </si>
  <si>
    <t>Capital_Goods</t>
  </si>
  <si>
    <t>ABB</t>
  </si>
  <si>
    <t>Pharma</t>
  </si>
  <si>
    <t>ABBOTINDIA</t>
  </si>
  <si>
    <t>ABCAPITAL</t>
  </si>
  <si>
    <t>Textile</t>
  </si>
  <si>
    <t>ABFRL</t>
  </si>
  <si>
    <t>Cement</t>
  </si>
  <si>
    <t>ACC</t>
  </si>
  <si>
    <t>ADANIENT</t>
  </si>
  <si>
    <t>ADANIPORTS</t>
  </si>
  <si>
    <t>ALKEM</t>
  </si>
  <si>
    <t>AMBUJACEM</t>
  </si>
  <si>
    <t>APOLLOHOSP</t>
  </si>
  <si>
    <t>Automobile</t>
  </si>
  <si>
    <t>APOLLOTYRE</t>
  </si>
  <si>
    <t>ASHOKLEY</t>
  </si>
  <si>
    <t>FMCG</t>
  </si>
  <si>
    <t>ASIANPAINT</t>
  </si>
  <si>
    <t>ASTRAL</t>
  </si>
  <si>
    <t>ATUL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</si>
  <si>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</si>
  <si>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</si>
  <si>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</si>
  <si>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</si>
  <si>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</si>
  <si>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</si>
  <si>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</si>
  <si>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</si>
  <si>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</si>
  <si>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BALRAMCHIN</t>
  </si>
  <si>
    <t>BANDHANBNK</t>
  </si>
  <si>
    <t>BANKBARODA</t>
  </si>
  <si>
    <t>BATAINDIA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</si>
  <si>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</si>
  <si>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</si>
  <si>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</si>
  <si>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</si>
  <si>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</si>
  <si>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</si>
  <si>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</si>
  <si>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</si>
  <si>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</si>
  <si>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</si>
  <si>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</si>
  <si>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Technology</t>
  </si>
  <si>
    <t>BSOFT</t>
  </si>
  <si>
    <t>CANBK</t>
  </si>
  <si>
    <t>CANFINHOME</t>
  </si>
  <si>
    <t>CHAMBLFERT</t>
  </si>
  <si>
    <t>CHOLAFIN</t>
  </si>
  <si>
    <t>CIPLA</t>
  </si>
  <si>
    <t>COALINDIA</t>
  </si>
  <si>
    <t>COFORGE</t>
  </si>
  <si>
    <t>COLPAL</t>
  </si>
  <si>
    <t>CONCOR</t>
  </si>
  <si>
    <t>COROMANDEL</t>
  </si>
  <si>
    <t>CROMPTON</t>
  </si>
  <si>
    <t>CUB</t>
  </si>
  <si>
    <t>CUMMINSIND</t>
  </si>
  <si>
    <t>DABUR</t>
  </si>
  <si>
    <t>DALBHARAT</t>
  </si>
  <si>
    <t>DEEPAKNTR</t>
  </si>
  <si>
    <t>DIVISLAB</t>
  </si>
  <si>
    <t>DIXON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</si>
  <si>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</si>
  <si>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</si>
  <si>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</si>
  <si>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</si>
  <si>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</si>
  <si>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</si>
  <si>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</si>
  <si>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</si>
  <si>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</si>
  <si>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</si>
  <si>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</si>
  <si>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GNFC</t>
  </si>
  <si>
    <t>GODREJCP</t>
  </si>
  <si>
    <t>GODREJPROP</t>
  </si>
  <si>
    <t>GRANULES</t>
  </si>
  <si>
    <t>GRASIM</t>
  </si>
  <si>
    <t>GUJGASLTD</t>
  </si>
  <si>
    <t>HAL</t>
  </si>
  <si>
    <t>HAVELLS</t>
  </si>
  <si>
    <t>HCLTECH</t>
  </si>
  <si>
    <t>HDFCAMC</t>
  </si>
  <si>
    <t>HDFCBANK</t>
  </si>
  <si>
    <t>HDFCLIFE</t>
  </si>
  <si>
    <t>HEROMOTOCO</t>
  </si>
  <si>
    <t>Metals</t>
  </si>
  <si>
    <t>HINDALCO</t>
  </si>
  <si>
    <t>HINDCOPPER</t>
  </si>
  <si>
    <t>HINDPETRO</t>
  </si>
  <si>
    <t>HINDUNILVR</t>
  </si>
  <si>
    <t>IBULHSGFIN</t>
  </si>
  <si>
    <t>ICICIBANK</t>
  </si>
  <si>
    <t>ICICIGI</t>
  </si>
  <si>
    <t>ICICIPRULI</t>
  </si>
  <si>
    <t>IDEA</t>
  </si>
  <si>
    <t>IDFC</t>
  </si>
  <si>
    <t>IDFCFIRSTB</t>
  </si>
  <si>
    <t>IEX</t>
  </si>
  <si>
    <t>IGL</t>
  </si>
  <si>
    <t>INDHOTEL</t>
  </si>
  <si>
    <t>INDIACEM</t>
  </si>
  <si>
    <t>INDIAMART</t>
  </si>
  <si>
    <t>INDIGO</t>
  </si>
  <si>
    <t>INDUSINDBK</t>
  </si>
  <si>
    <t>INDUSTOWER</t>
  </si>
  <si>
    <t>INFY</t>
  </si>
  <si>
    <t>INTELLECT</t>
  </si>
  <si>
    <t>IOC</t>
  </si>
  <si>
    <t>IPCALAB</t>
  </si>
  <si>
    <t>IRCTC</t>
  </si>
  <si>
    <t>ITC</t>
  </si>
  <si>
    <t>JINDALSTEL</t>
  </si>
  <si>
    <t>JKCEMENT</t>
  </si>
  <si>
    <t>JSWSTEEL</t>
  </si>
  <si>
    <t>JUBLFOOD</t>
  </si>
  <si>
    <t>KOTAKBANK</t>
  </si>
  <si>
    <t>LALPATHLAB</t>
  </si>
  <si>
    <t>LAURUSLABS</t>
  </si>
  <si>
    <t>LICHSGFIN</t>
  </si>
  <si>
    <t>LT</t>
  </si>
  <si>
    <t>LTIM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</si>
  <si>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</si>
  <si>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</si>
  <si>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</si>
  <si>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</si>
  <si>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</si>
  <si>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</si>
  <si>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</si>
  <si>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</si>
  <si>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MCX</t>
  </si>
  <si>
    <t>METROPOLIS</t>
  </si>
  <si>
    <t>MFSL</t>
  </si>
  <si>
    <t>MGL</t>
  </si>
  <si>
    <t>MOTHERSON</t>
  </si>
  <si>
    <t>MPHASIS</t>
  </si>
  <si>
    <t>MRF</t>
  </si>
  <si>
    <t>MUTHOOTFIN</t>
  </si>
  <si>
    <t>NATIONALUM</t>
  </si>
  <si>
    <t>NAUKRI</t>
  </si>
  <si>
    <t>NAVINFLUOR</t>
  </si>
  <si>
    <t>NESTLEIND</t>
  </si>
  <si>
    <t>NMDC</t>
  </si>
  <si>
    <t>Power</t>
  </si>
  <si>
    <t>NTPC</t>
  </si>
  <si>
    <t>OBEROIRLTY</t>
  </si>
  <si>
    <t>OFSS</t>
  </si>
  <si>
    <t>ONGC</t>
  </si>
  <si>
    <t>PAGEIND</t>
  </si>
  <si>
    <t>PEL</t>
  </si>
  <si>
    <t>PERSISTENT</t>
  </si>
  <si>
    <t>PETRONET</t>
  </si>
  <si>
    <t>PFC</t>
  </si>
  <si>
    <t>PIDILITIND</t>
  </si>
  <si>
    <t>PIIND</t>
  </si>
  <si>
    <t>PNB</t>
  </si>
  <si>
    <t>POLYCAB</t>
  </si>
  <si>
    <t>POWERGRID</t>
  </si>
  <si>
    <t>Media</t>
  </si>
  <si>
    <t>PVRINOX</t>
  </si>
  <si>
    <t>RAMCOCEM</t>
  </si>
  <si>
    <t>RBLBANK</t>
  </si>
  <si>
    <t>RECLTD</t>
  </si>
  <si>
    <t>RELIANCE</t>
  </si>
  <si>
    <t>SAIL</t>
  </si>
  <si>
    <t>SBICARD</t>
  </si>
  <si>
    <t>SBILIFE</t>
  </si>
  <si>
    <t>SBIN</t>
  </si>
  <si>
    <t>SHREECEM</t>
  </si>
  <si>
    <t>SIEMENS</t>
  </si>
  <si>
    <t>SRF</t>
  </si>
  <si>
    <t>SHRIRAMFIN</t>
  </si>
  <si>
    <t>SUNPHARMA</t>
  </si>
  <si>
    <t>SUNTV</t>
  </si>
  <si>
    <t>SYNGENE</t>
  </si>
  <si>
    <t>TATACHEM</t>
  </si>
  <si>
    <t>TATACOMM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</si>
  <si>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</si>
  <si>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</si>
  <si>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</si>
  <si>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</si>
  <si>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</si>
  <si>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</si>
  <si>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</si>
  <si>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</si>
  <si>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</si>
  <si>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</si>
  <si>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</si>
  <si>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</si>
  <si>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</si>
  <si>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</si>
  <si>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</si>
  <si>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</si>
  <si>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</si>
  <si>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ZYDUSLIFE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</si>
  <si>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</si>
  <si>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</si>
  <si>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</si>
  <si>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</si>
  <si>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</si>
  <si>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</si>
  <si>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</si>
  <si>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</si>
  <si>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</si>
  <si>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</si>
  <si>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</si>
  <si>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</si>
  <si>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</si>
  <si>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</si>
  <si>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</si>
  <si>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</si>
  <si>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</si>
  <si>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</si>
  <si>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</si>
  <si>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</si>
  <si>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</si>
  <si>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</si>
  <si>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</si>
  <si>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ADANIGREEN</t>
  </si>
  <si>
    <t>ATGL</t>
  </si>
  <si>
    <t>AWL</t>
  </si>
  <si>
    <t>DMART</t>
  </si>
  <si>
    <t>BAJAJHLDNG</t>
  </si>
  <si>
    <t>BANKINDIA</t>
  </si>
  <si>
    <t>CLEAN</t>
  </si>
  <si>
    <t>DELHIVERY</t>
  </si>
  <si>
    <t>EMAMILTD</t>
  </si>
  <si>
    <t>NYKAA</t>
  </si>
  <si>
    <t>FORTIS</t>
  </si>
  <si>
    <t>GLAND</t>
  </si>
  <si>
    <t>GSPL</t>
  </si>
  <si>
    <t>HINDZINC</t>
  </si>
  <si>
    <t>HONAUT</t>
  </si>
  <si>
    <t>ISEC</t>
  </si>
  <si>
    <t>INDIANB</t>
  </si>
  <si>
    <t>JSWENERGY</t>
  </si>
  <si>
    <t>LICI</t>
  </si>
  <si>
    <t>LINDEINDIA</t>
  </si>
  <si>
    <t>MAXHEALTH</t>
  </si>
  <si>
    <t>MSUMI</t>
  </si>
  <si>
    <t>NAM-INDIA</t>
  </si>
  <si>
    <t>OIL</t>
  </si>
  <si>
    <t>PAYTM</t>
  </si>
  <si>
    <t>POLICYBZR</t>
  </si>
  <si>
    <t>PATANJALI</t>
  </si>
  <si>
    <t>POONAWALLA</t>
  </si>
  <si>
    <t>PRESTIGE</t>
  </si>
  <si>
    <t>PGHH</t>
  </si>
  <si>
    <t>SONACOMS</t>
  </si>
  <si>
    <t>TATAELXSI</t>
  </si>
  <si>
    <t>TTML</t>
  </si>
  <si>
    <t>TORNTPOWER</t>
  </si>
  <si>
    <t>TRIDENT</t>
  </si>
  <si>
    <t>TIINDIA</t>
  </si>
  <si>
    <t>UNIONBANK</t>
  </si>
  <si>
    <t>VBL</t>
  </si>
  <si>
    <t>WHIRLPOOL</t>
  </si>
  <si>
    <t>YESBANK</t>
  </si>
  <si>
    <t>ZOMATO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</si>
  <si>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</si>
  <si>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</si>
  <si>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</si>
  <si>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Back To Main Page</t>
  </si>
  <si>
    <t xml:space="preserve"> </t>
  </si>
  <si>
    <t>360ONE</t>
  </si>
  <si>
    <t>3MINDIA</t>
  </si>
  <si>
    <t>AIAENG</t>
  </si>
  <si>
    <t>APLAPOLLO</t>
  </si>
  <si>
    <t>AAVAS</t>
  </si>
  <si>
    <t>AETHER</t>
  </si>
  <si>
    <t>AFFLE</t>
  </si>
  <si>
    <t>AJANTPHARM</t>
  </si>
  <si>
    <t>APLLTD</t>
  </si>
  <si>
    <t>ALKYLAMINE</t>
  </si>
  <si>
    <t>AMBER</t>
  </si>
  <si>
    <t>ANGELONE</t>
  </si>
  <si>
    <t>ANURAS</t>
  </si>
  <si>
    <t>APTUS</t>
  </si>
  <si>
    <t>ASAHIINDIA</t>
  </si>
  <si>
    <t>ASTERDM</t>
  </si>
  <si>
    <t>AVANTIFEED</t>
  </si>
  <si>
    <t>BEML</t>
  </si>
  <si>
    <t>BSE</t>
  </si>
  <si>
    <t>BALAMINES</t>
  </si>
  <si>
    <t>MAHABANK</t>
  </si>
  <si>
    <t>BAYERCROP</t>
  </si>
  <si>
    <t>BDL</t>
  </si>
  <si>
    <t>BIRLACORPN</t>
  </si>
  <si>
    <t>BLUEDART</t>
  </si>
  <si>
    <t>BLUESTARCO</t>
  </si>
  <si>
    <t>BBTC</t>
  </si>
  <si>
    <t>BORORENEW</t>
  </si>
  <si>
    <t>BRIGADE</t>
  </si>
  <si>
    <t>MAPMYINDIA</t>
  </si>
  <si>
    <t>CCL</t>
  </si>
  <si>
    <t>CESC</t>
  </si>
  <si>
    <t>CGPOWER</t>
  </si>
  <si>
    <t>CRISIL</t>
  </si>
  <si>
    <t>CSBBANK</t>
  </si>
  <si>
    <t>CAMPUS</t>
  </si>
  <si>
    <t>CGCL</t>
  </si>
  <si>
    <t>CARBORUNIV</t>
  </si>
  <si>
    <t>CASTROLIND</t>
  </si>
  <si>
    <t>CEATLTD</t>
  </si>
  <si>
    <t>CENTRALBK</t>
  </si>
  <si>
    <t>CDSL</t>
  </si>
  <si>
    <t>CENTURYPLY</t>
  </si>
  <si>
    <t>CENTURYTEX</t>
  </si>
  <si>
    <t>CERA</t>
  </si>
  <si>
    <t>CHALET</t>
  </si>
  <si>
    <t>CHEMPLASTS</t>
  </si>
  <si>
    <t>CHOLAHLDNG</t>
  </si>
  <si>
    <t>COCHINSHIP</t>
  </si>
  <si>
    <t>CAMS</t>
  </si>
  <si>
    <t>CREDITACC</t>
  </si>
  <si>
    <t>CYIENT</t>
  </si>
  <si>
    <t>DCMSHRIRAM</t>
  </si>
  <si>
    <t>DEEPAKFERT</t>
  </si>
  <si>
    <t>DEVYANI</t>
  </si>
  <si>
    <t>EIDPARRY</t>
  </si>
  <si>
    <t>EIHOTEL</t>
  </si>
  <si>
    <t>EPL</t>
  </si>
  <si>
    <t>EASEMYTRIP</t>
  </si>
  <si>
    <t>ELGIEQUIP</t>
  </si>
  <si>
    <t>ENDURANCE</t>
  </si>
  <si>
    <t>ENGINERSIN</t>
  </si>
  <si>
    <t>EQUITASBNK</t>
  </si>
  <si>
    <t>FDC</t>
  </si>
  <si>
    <t>FACT</t>
  </si>
  <si>
    <t>FINEORG</t>
  </si>
  <si>
    <t>FINCABLES</t>
  </si>
  <si>
    <t>FINPIPE</t>
  </si>
  <si>
    <t>FSL</t>
  </si>
  <si>
    <t>GMMPFAUDLR</t>
  </si>
  <si>
    <t>GICRE</t>
  </si>
  <si>
    <t>GLAXO</t>
  </si>
  <si>
    <t>GODFRYPHLP</t>
  </si>
  <si>
    <t>GODREJIND</t>
  </si>
  <si>
    <t>GRAPHITE</t>
  </si>
  <si>
    <t>GESHIP</t>
  </si>
  <si>
    <t>GRINDWELL</t>
  </si>
  <si>
    <t>GAEL</t>
  </si>
  <si>
    <t>FLUOROCHEM</t>
  </si>
  <si>
    <t>GPPL</t>
  </si>
  <si>
    <t>GSFC</t>
  </si>
  <si>
    <t>HEG</t>
  </si>
  <si>
    <t>HFCL</t>
  </si>
  <si>
    <t>HAPPSTMNDS</t>
  </si>
  <si>
    <t>HATSUN</t>
  </si>
  <si>
    <t>POWERINDIA</t>
  </si>
  <si>
    <t>HOMEFIRST</t>
  </si>
  <si>
    <t>HUDCO</t>
  </si>
  <si>
    <t>IDBI</t>
  </si>
  <si>
    <t>IFBIND</t>
  </si>
  <si>
    <t>IIFL</t>
  </si>
  <si>
    <t>IRB</t>
  </si>
  <si>
    <t>ITI</t>
  </si>
  <si>
    <t>IOB</t>
  </si>
  <si>
    <t>IRFC</t>
  </si>
  <si>
    <t>INDIGOPNTS</t>
  </si>
  <si>
    <t>JBCHEPHARM</t>
  </si>
  <si>
    <t>JBMA</t>
  </si>
  <si>
    <t>JKLAKSHMI</t>
  </si>
  <si>
    <t>JKPAPER</t>
  </si>
  <si>
    <t>JMFINANCIL</t>
  </si>
  <si>
    <t>JSL</t>
  </si>
  <si>
    <t>JUBLINGREA</t>
  </si>
  <si>
    <t>JUBLPHARMA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</si>
  <si>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</si>
  <si>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</si>
  <si>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</si>
  <si>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</si>
  <si>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</si>
  <si>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</si>
  <si>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</si>
  <si>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</si>
  <si>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KALYANKJIL</t>
  </si>
  <si>
    <t>KANSAINER</t>
  </si>
  <si>
    <t>KARURVYSYA</t>
  </si>
  <si>
    <t>KEC</t>
  </si>
  <si>
    <t>KIMS</t>
  </si>
  <si>
    <t>LATENTVIEW</t>
  </si>
  <si>
    <t>LXCHEM</t>
  </si>
  <si>
    <t>LEMONTREE</t>
  </si>
  <si>
    <t>MMTC</t>
  </si>
  <si>
    <t>MTARTECH</t>
  </si>
  <si>
    <t>LODHA</t>
  </si>
  <si>
    <t>MHRIL</t>
  </si>
  <si>
    <t>MAHLIFE</t>
  </si>
  <si>
    <t>MRPL</t>
  </si>
  <si>
    <t>MASTEK</t>
  </si>
  <si>
    <t>MAZDOCK</t>
  </si>
  <si>
    <t>MEDPLUS</t>
  </si>
  <si>
    <t>METROBRAND</t>
  </si>
  <si>
    <t>MOTILALOFS</t>
  </si>
  <si>
    <t>NATCOPHARM</t>
  </si>
  <si>
    <t>NBCC</t>
  </si>
  <si>
    <t>NCC</t>
  </si>
  <si>
    <t>NHPC</t>
  </si>
  <si>
    <t>NLCINDIA</t>
  </si>
  <si>
    <t>NOCIL</t>
  </si>
  <si>
    <t>NH</t>
  </si>
  <si>
    <t>NETWORK18</t>
  </si>
  <si>
    <t>NUVOCO</t>
  </si>
  <si>
    <t>OLECTRA</t>
  </si>
  <si>
    <t>PCBL</t>
  </si>
  <si>
    <t>PNBHOUSING</t>
  </si>
  <si>
    <t>PNCINFRA</t>
  </si>
  <si>
    <t>PHOENIXLTD</t>
  </si>
  <si>
    <t>PPLPHARMA</t>
  </si>
  <si>
    <t>POLYMED</t>
  </si>
  <si>
    <t>PRAJIND</t>
  </si>
  <si>
    <t>PRINCEPIPE</t>
  </si>
  <si>
    <t>PRSMJOHNSN</t>
  </si>
  <si>
    <t>QUESS</t>
  </si>
  <si>
    <t>RHIM</t>
  </si>
  <si>
    <t>RITES</t>
  </si>
  <si>
    <t>RADICO</t>
  </si>
  <si>
    <t>RVNL</t>
  </si>
  <si>
    <t>RAINBOW</t>
  </si>
  <si>
    <t>RAJESHEXPO</t>
  </si>
  <si>
    <t>RCF</t>
  </si>
  <si>
    <t>RATNAMANI</t>
  </si>
  <si>
    <t>RTNINDIA</t>
  </si>
  <si>
    <t>RAYMOND</t>
  </si>
  <si>
    <t>REDINGTON</t>
  </si>
  <si>
    <t>RBA</t>
  </si>
  <si>
    <t>ROUTE</t>
  </si>
  <si>
    <t>SJVN</t>
  </si>
  <si>
    <t>SKFINDIA</t>
  </si>
  <si>
    <t>SANOFI</t>
  </si>
  <si>
    <t>SAPPHIRE</t>
  </si>
  <si>
    <t>SCHAEFFLER</t>
  </si>
  <si>
    <t>RENUKA</t>
  </si>
  <si>
    <t>SHYAMMETL</t>
  </si>
  <si>
    <t>SOBHA</t>
  </si>
  <si>
    <t>SOLARINDS</t>
  </si>
  <si>
    <t>SONATSOFTW</t>
  </si>
  <si>
    <t>STARHEALTH</t>
  </si>
  <si>
    <t>SWSOLAR</t>
  </si>
  <si>
    <t>STLTECH</t>
  </si>
  <si>
    <t>SUMICHEM</t>
  </si>
  <si>
    <t>SPARC</t>
  </si>
  <si>
    <t>SUNDARMFIN</t>
  </si>
  <si>
    <t>SUNDRMFAST</t>
  </si>
  <si>
    <t>SUNTECK</t>
  </si>
  <si>
    <t>SUPREMEIND</t>
  </si>
  <si>
    <t>SUVENPHAR</t>
  </si>
  <si>
    <t>SUZLON</t>
  </si>
  <si>
    <t>SWANENERGY</t>
  </si>
  <si>
    <t>TV18BRDCST</t>
  </si>
  <si>
    <t>TANLA</t>
  </si>
  <si>
    <t>TATAINVEST</t>
  </si>
  <si>
    <t>TATAMTRDVR</t>
  </si>
  <si>
    <t>TEJASNET</t>
  </si>
  <si>
    <t>NIACL</t>
  </si>
  <si>
    <t>THERMAX</t>
  </si>
  <si>
    <t>TIMKEN</t>
  </si>
  <si>
    <t>TCI</t>
  </si>
  <si>
    <t>TRIVENI</t>
  </si>
  <si>
    <t>TRITURBINE</t>
  </si>
  <si>
    <t>UCOBANK</t>
  </si>
  <si>
    <t>UNOMINDA</t>
  </si>
  <si>
    <t>UTIAMC</t>
  </si>
  <si>
    <t>VGUARD</t>
  </si>
  <si>
    <t>VIPIND</t>
  </si>
  <si>
    <t>VAIBHAVGBL</t>
  </si>
  <si>
    <t>VTL</t>
  </si>
  <si>
    <t>VARROC</t>
  </si>
  <si>
    <t>MANYAVAR</t>
  </si>
  <si>
    <t>VIJAYA</t>
  </si>
  <si>
    <t>WELCORP</t>
  </si>
  <si>
    <t>WESTLIFE</t>
  </si>
  <si>
    <t>ZFCVINDIA</t>
  </si>
  <si>
    <t>ZENSARTECH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</si>
  <si>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</si>
  <si>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</si>
  <si>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</si>
  <si>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</si>
  <si>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</si>
  <si>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</si>
  <si>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</si>
  <si>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</si>
  <si>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</si>
  <si>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</si>
  <si>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</si>
  <si>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</si>
  <si>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</si>
  <si>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</si>
  <si>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</si>
  <si>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</si>
  <si>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</si>
  <si>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</si>
  <si>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</si>
  <si>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</si>
  <si>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</si>
  <si>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</si>
  <si>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</si>
  <si>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</si>
  <si>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</si>
  <si>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</si>
  <si>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Market Closing Price</t>
  </si>
  <si>
    <t>Accu</t>
  </si>
  <si>
    <t>Open</t>
  </si>
  <si>
    <t>Successful</t>
  </si>
  <si>
    <t>CLBS = Closing Basis ***</t>
  </si>
  <si>
    <t>Dividend adjusted &lt;&gt;</t>
  </si>
  <si>
    <t>Reinitiated $</t>
  </si>
  <si>
    <t>Part book {}</t>
  </si>
  <si>
    <t>s</t>
  </si>
  <si>
    <t>Revised stoploss #</t>
  </si>
  <si>
    <t>Stop Loss</t>
  </si>
  <si>
    <t>Profit / Loss per Share/Lot</t>
  </si>
  <si>
    <t>Buy</t>
  </si>
  <si>
    <t>Unsuccessful</t>
  </si>
  <si>
    <t>Master Trade High Risk</t>
  </si>
  <si>
    <t>Profit / Loss per share</t>
  </si>
  <si>
    <t>Gain / Loss  per Lot</t>
  </si>
  <si>
    <t>Lot</t>
  </si>
  <si>
    <t xml:space="preserve">Master Trade Medium Risk </t>
  </si>
  <si>
    <t xml:space="preserve">Profit/ Loss per lot </t>
  </si>
  <si>
    <t>Neutral</t>
  </si>
  <si>
    <t>Profit of Rs.21/-</t>
  </si>
  <si>
    <t>Profit of Rs.47.5/-</t>
  </si>
  <si>
    <t>Profit of Rs.100/-</t>
  </si>
  <si>
    <t>Techno -Funda  (positional)</t>
  </si>
  <si>
    <t>95-100</t>
  </si>
  <si>
    <t>.................</t>
  </si>
  <si>
    <t xml:space="preserve">Investment Idea </t>
  </si>
  <si>
    <t>Point of Review</t>
  </si>
  <si>
    <t>Close Rate</t>
  </si>
  <si>
    <t>Gain / Loss  %</t>
  </si>
  <si>
    <t>L&amp;T Finance Holding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</si>
  <si>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</si>
  <si>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</si>
  <si>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</si>
  <si>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</si>
  <si>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</si>
  <si>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</si>
  <si>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</si>
  <si>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</si>
  <si>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</si>
  <si>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</si>
  <si>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</si>
  <si>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</si>
  <si>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</si>
  <si>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</si>
  <si>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</si>
  <si>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</si>
  <si>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</si>
  <si>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</si>
  <si>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</si>
  <si>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</si>
  <si>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</si>
  <si>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</si>
  <si>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</si>
  <si>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</si>
  <si>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</si>
  <si>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</si>
  <si>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</si>
  <si>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</si>
  <si>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</si>
  <si>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</si>
  <si>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</si>
  <si>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</si>
  <si>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</si>
  <si>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</si>
  <si>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</si>
  <si>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</si>
  <si>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</si>
  <si>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</si>
  <si>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</si>
  <si>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</si>
  <si>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</si>
  <si>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</si>
  <si>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</si>
  <si>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</si>
  <si>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</si>
  <si>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</si>
  <si>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</si>
  <si>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</si>
  <si>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</si>
  <si>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</si>
  <si>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</si>
  <si>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</si>
  <si>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</si>
  <si>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</si>
  <si>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</si>
  <si>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</si>
  <si>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</si>
  <si>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</si>
  <si>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</si>
  <si>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</si>
  <si>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</si>
  <si>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</si>
  <si>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</si>
  <si>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</si>
  <si>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</si>
  <si>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</si>
  <si>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</si>
  <si>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</si>
  <si>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</si>
  <si>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</si>
  <si>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</si>
  <si>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</si>
  <si>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</si>
  <si>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</si>
  <si>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</si>
  <si>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</si>
  <si>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</si>
  <si>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</si>
  <si>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</si>
  <si>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</si>
  <si>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</si>
  <si>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</si>
  <si>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</si>
  <si>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</si>
  <si>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</si>
  <si>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</si>
  <si>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</si>
  <si>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</si>
  <si>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</si>
  <si>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</si>
  <si>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</si>
  <si>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</si>
  <si>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</si>
  <si>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</si>
  <si>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</si>
  <si>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</si>
  <si>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</si>
  <si>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</si>
  <si>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</si>
  <si>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</si>
  <si>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</si>
  <si>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</si>
  <si>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DCBBANK</t>
  </si>
  <si>
    <t>ORIENTREF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</si>
  <si>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</si>
  <si>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</si>
  <si>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</si>
  <si>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</si>
  <si>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</si>
  <si>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</si>
  <si>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</si>
  <si>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</si>
  <si>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</si>
  <si>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</si>
  <si>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</si>
  <si>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</si>
  <si>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</si>
  <si>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</si>
  <si>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</si>
  <si>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</si>
  <si>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</si>
  <si>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</si>
  <si>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MAYURUNIQ</t>
  </si>
  <si>
    <t>SHK</t>
  </si>
  <si>
    <t>Loss of Rs.37.75/-</t>
  </si>
  <si>
    <t>SKIPPER</t>
  </si>
  <si>
    <t>CAMLINFINE$</t>
  </si>
  <si>
    <t>Profit of Rs.15.00/-</t>
  </si>
  <si>
    <t>GNA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</si>
  <si>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</si>
  <si>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</si>
  <si>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</si>
  <si>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</si>
  <si>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</si>
  <si>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</si>
  <si>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</si>
  <si>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</si>
  <si>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</si>
  <si>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Profit of Rs.25/-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</si>
  <si>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</si>
  <si>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</si>
  <si>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</si>
  <si>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</si>
  <si>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</si>
  <si>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</si>
  <si>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</si>
  <si>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>HEIDELBERG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</si>
  <si>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</si>
  <si>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</si>
  <si>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</si>
  <si>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</si>
  <si>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</si>
  <si>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</si>
  <si>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</si>
  <si>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GULFOILLUB</t>
  </si>
  <si>
    <t>DBCORP</t>
  </si>
  <si>
    <t>Profit of Rs.42/-</t>
  </si>
  <si>
    <t xml:space="preserve">BRIGADE </t>
  </si>
  <si>
    <t>Profit of Rs.61.25/-</t>
  </si>
  <si>
    <t>ITDCEM</t>
  </si>
  <si>
    <t>Loss of Rs.65 /-</t>
  </si>
  <si>
    <t>ALLCARGO</t>
  </si>
  <si>
    <t>Loss of Rs.16.75/-</t>
  </si>
  <si>
    <t>Profit of Rs.191.50/-</t>
  </si>
  <si>
    <t>GREAVESCOT</t>
  </si>
  <si>
    <t>Profit of Rs.10.40</t>
  </si>
  <si>
    <t>MOLDTKPAC</t>
  </si>
  <si>
    <t>Profit of Rs.65.5</t>
  </si>
  <si>
    <t>Loss of Rs.145.60/-</t>
  </si>
  <si>
    <t>PHILIPCARB</t>
  </si>
  <si>
    <t>Loss of Rs.127.80/-</t>
  </si>
  <si>
    <t>Profit of Rs.75.10</t>
  </si>
  <si>
    <t>Profit of Rs.0.53/-</t>
  </si>
  <si>
    <t>FCONSUMER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</si>
  <si>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</si>
  <si>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</si>
  <si>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</si>
  <si>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</si>
  <si>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</si>
  <si>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</si>
  <si>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</si>
  <si>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</si>
  <si>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Rs.1/-</t>
  </si>
  <si>
    <t>Profit of Rs.60/-</t>
  </si>
  <si>
    <t>KEC$</t>
  </si>
  <si>
    <t>Profit of Rs.55.50/-</t>
  </si>
  <si>
    <t>MGL$</t>
  </si>
  <si>
    <t>Profit of Rs.235/-</t>
  </si>
  <si>
    <t>JKPAPER$</t>
  </si>
  <si>
    <t>Profit of Rs.30/-</t>
  </si>
  <si>
    <t>RADICO$</t>
  </si>
  <si>
    <t>MOLDTKPAC$</t>
  </si>
  <si>
    <t>Profit of Rs.82.5/-</t>
  </si>
  <si>
    <t>PSPPROJECT</t>
  </si>
  <si>
    <t>Profit of Rs.18.50/-</t>
  </si>
  <si>
    <t>Profit of Rs.170/-</t>
  </si>
  <si>
    <t>Profit of Rs.60.50/-</t>
  </si>
  <si>
    <t>MIDHANI</t>
  </si>
  <si>
    <t>Profit of Rs.49/-</t>
  </si>
  <si>
    <t>Profit of Rs.67.5/-</t>
  </si>
  <si>
    <t>Profit of Rs.108/-</t>
  </si>
  <si>
    <t>HUHTAMAKI</t>
  </si>
  <si>
    <t>Loss of Rs.42.50/-</t>
  </si>
  <si>
    <t>FILATEX</t>
  </si>
  <si>
    <t>IRCON</t>
  </si>
  <si>
    <t>Profiit of Rs.210/-</t>
  </si>
  <si>
    <t>ACE</t>
  </si>
  <si>
    <t>DHANUKA</t>
  </si>
  <si>
    <t>GRSE</t>
  </si>
  <si>
    <t>GRAVITA</t>
  </si>
  <si>
    <t>Re-initiated $</t>
  </si>
  <si>
    <t>KPIL</t>
  </si>
  <si>
    <t>CIEINDIA</t>
  </si>
  <si>
    <t>ADANIPOWER</t>
  </si>
  <si>
    <t>ACI</t>
  </si>
  <si>
    <t>APARINDS</t>
  </si>
  <si>
    <t>BIKAJI</t>
  </si>
  <si>
    <t>BLS</t>
  </si>
  <si>
    <t>CRAFTSMAN</t>
  </si>
  <si>
    <t>DATAPATTNS</t>
  </si>
  <si>
    <t>ERIS</t>
  </si>
  <si>
    <t>FIVESTAR</t>
  </si>
  <si>
    <t>KFINTECH</t>
  </si>
  <si>
    <t>KSB</t>
  </si>
  <si>
    <t>MEDANTA</t>
  </si>
  <si>
    <t>NSLNISP</t>
  </si>
  <si>
    <t>% Change in OI</t>
  </si>
  <si>
    <t>MINDACORP</t>
  </si>
  <si>
    <t>MANKIND</t>
  </si>
  <si>
    <t>RKFORGE</t>
  </si>
  <si>
    <t>Profiit of Rs.65/-</t>
  </si>
  <si>
    <t>Profiit of Rs.145/-</t>
  </si>
  <si>
    <t>Profiit of Rs.42.50/-</t>
  </si>
  <si>
    <t>ISGEC</t>
  </si>
  <si>
    <t>370-375</t>
  </si>
  <si>
    <t>CAPLIPOINT</t>
  </si>
  <si>
    <t>Second Buying Date</t>
  </si>
  <si>
    <t>ARE&amp;M</t>
  </si>
  <si>
    <t>ADORWELD</t>
  </si>
  <si>
    <t>AHLUCONT</t>
  </si>
  <si>
    <t>800-815</t>
  </si>
  <si>
    <t>1500-1520</t>
  </si>
  <si>
    <t>Sell</t>
  </si>
  <si>
    <t>POWERMECH</t>
  </si>
  <si>
    <t>3650-3690</t>
  </si>
  <si>
    <t>825-835</t>
  </si>
  <si>
    <t>Profiit of Rs.20/-</t>
  </si>
  <si>
    <t>1495-1505</t>
  </si>
  <si>
    <t>AUTOAXLES</t>
  </si>
  <si>
    <t>2120-2130</t>
  </si>
  <si>
    <t>ADANIENSOL</t>
  </si>
  <si>
    <t>ALOKINDS</t>
  </si>
  <si>
    <t>CONCORDBIO</t>
  </si>
  <si>
    <t>GILLETTE</t>
  </si>
  <si>
    <t>GLS</t>
  </si>
  <si>
    <t>GPIL</t>
  </si>
  <si>
    <t>JINDALSAW</t>
  </si>
  <si>
    <t>KAYNES</t>
  </si>
  <si>
    <t>SAFARI</t>
  </si>
  <si>
    <t>SAREGAMA</t>
  </si>
  <si>
    <t>SYRMA</t>
  </si>
  <si>
    <t>UJJIVANSFB</t>
  </si>
  <si>
    <t>USHAMART</t>
  </si>
  <si>
    <t>WELSPUNLIV</t>
  </si>
  <si>
    <t>2080-2100</t>
  </si>
  <si>
    <t>2150-2350</t>
  </si>
  <si>
    <t>Chemicals</t>
  </si>
  <si>
    <t>NILKAMAL</t>
  </si>
  <si>
    <t>Profiit of Rs.15/-</t>
  </si>
  <si>
    <t>1320-1330</t>
  </si>
  <si>
    <t>LTF</t>
  </si>
  <si>
    <t>NSE</t>
  </si>
  <si>
    <t>468-495</t>
  </si>
  <si>
    <t>480-490</t>
  </si>
  <si>
    <t>Accu &lt;&gt;</t>
  </si>
  <si>
    <t>4072-4172</t>
  </si>
  <si>
    <t>1417-1492</t>
  </si>
  <si>
    <t>H</t>
  </si>
  <si>
    <t>K</t>
  </si>
  <si>
    <t>N</t>
  </si>
  <si>
    <t>V</t>
  </si>
  <si>
    <t>J</t>
  </si>
  <si>
    <t>R</t>
  </si>
  <si>
    <t>D</t>
  </si>
  <si>
    <t>2500-2600</t>
  </si>
  <si>
    <t>NIFTYNXT50</t>
  </si>
  <si>
    <t>ANANDRATHI</t>
  </si>
  <si>
    <t>ASTRAZEN</t>
  </si>
  <si>
    <t>CELLO</t>
  </si>
  <si>
    <t>CHENNPETRO</t>
  </si>
  <si>
    <t>DOMS</t>
  </si>
  <si>
    <t>ELECON</t>
  </si>
  <si>
    <t>GMDCLTD</t>
  </si>
  <si>
    <t>HBLPOWER</t>
  </si>
  <si>
    <t>HAPPYFORGE</t>
  </si>
  <si>
    <t>HSCL</t>
  </si>
  <si>
    <t>HONASA</t>
  </si>
  <si>
    <t>INOXWIND</t>
  </si>
  <si>
    <t>JSWINFRA</t>
  </si>
  <si>
    <t>JAIBALAJI</t>
  </si>
  <si>
    <t>J&amp;KBANK</t>
  </si>
  <si>
    <t>JIOFIN</t>
  </si>
  <si>
    <t>JWL</t>
  </si>
  <si>
    <t>LLOYDSME</t>
  </si>
  <si>
    <t>MAHSEAMLES</t>
  </si>
  <si>
    <t>NUVAMA</t>
  </si>
  <si>
    <t>RRKABEL</t>
  </si>
  <si>
    <t>RAILTEL</t>
  </si>
  <si>
    <t>SBFC</t>
  </si>
  <si>
    <t>SCHNEIDER</t>
  </si>
  <si>
    <t>SIGNATURE</t>
  </si>
  <si>
    <t>TVSSCS</t>
  </si>
  <si>
    <t>TMB</t>
  </si>
  <si>
    <t>TATATECH</t>
  </si>
  <si>
    <t>TITAGARH</t>
  </si>
  <si>
    <t>ECLERX</t>
  </si>
  <si>
    <t>GRAVITON RESEARCH CAPITAL LLP</t>
  </si>
  <si>
    <t>680-720</t>
  </si>
  <si>
    <t>2750-2850</t>
  </si>
  <si>
    <t>450-500</t>
  </si>
  <si>
    <t>MARUTI JUNE FUT</t>
  </si>
  <si>
    <t>47.64-51.64</t>
  </si>
  <si>
    <t>1115-1200</t>
  </si>
  <si>
    <t>3000-3150</t>
  </si>
  <si>
    <t>215-230</t>
  </si>
  <si>
    <t>NIFTY 22500 PE 06 JUNE</t>
  </si>
  <si>
    <t>NIFTY 22000 PE 06 JUNE</t>
  </si>
  <si>
    <t>FINNIFTY 21600 PE 04 JUNE</t>
  </si>
  <si>
    <t>FINNIFTY 21300 PE 04 JUNE</t>
  </si>
  <si>
    <t>FINNIFTY 21600 CE 04 JUNE</t>
  </si>
  <si>
    <t>FINNIFTY 21900 CE 04 JUNE</t>
  </si>
  <si>
    <t>TATACONSUM 1080 CE JUNE</t>
  </si>
  <si>
    <t>TATACONSUM 1120 CE JUNE</t>
  </si>
  <si>
    <t>MIDCPNIFTY 11300 PE 03 JUNE</t>
  </si>
  <si>
    <t>MIDCPNIFTY 11150 PE 03 JUNE</t>
  </si>
  <si>
    <t>MANSI SHARE AND STOCK ADVISORS PVT LTD</t>
  </si>
  <si>
    <t>Profit of Rs.17.5/-</t>
  </si>
  <si>
    <t>Profit of Rs.95/-</t>
  </si>
  <si>
    <t>Profit of Rs.34.5/-</t>
  </si>
  <si>
    <t>615-645</t>
  </si>
  <si>
    <t>12800-13000</t>
  </si>
  <si>
    <t>GRASIM JUNE FUT</t>
  </si>
  <si>
    <t>2410-2435</t>
  </si>
  <si>
    <t>LT JUNE FUT</t>
  </si>
  <si>
    <t>3950-4020</t>
  </si>
  <si>
    <t>RELIANCE 3020 CE JUNE</t>
  </si>
  <si>
    <t>RELIANCE 3100 CE JUNE</t>
  </si>
  <si>
    <t>NIFTY 24200 CE 27 JUNE</t>
  </si>
  <si>
    <t>40-1</t>
  </si>
  <si>
    <t>Retail Research Technical Calls &amp; Fundamental Performance Report for the month of June-2024</t>
  </si>
  <si>
    <t>Profit of Rs.110/-</t>
  </si>
  <si>
    <t>2815-2915</t>
  </si>
  <si>
    <t>3100-3200</t>
  </si>
  <si>
    <t>Loss of Rs.26.5/-</t>
  </si>
  <si>
    <t>Loss of Rs.250/-</t>
  </si>
  <si>
    <t>Loss of Rs.7.5/-</t>
  </si>
  <si>
    <t>Loss of Rs.45/-</t>
  </si>
  <si>
    <t>312.5-352</t>
  </si>
  <si>
    <t>1680-1800</t>
  </si>
  <si>
    <t>Loss of Rs.200/-</t>
  </si>
  <si>
    <t>Loss of Rs.31/-</t>
  </si>
  <si>
    <t>510-540</t>
  </si>
  <si>
    <t>Loss of Rs.124.5/-</t>
  </si>
  <si>
    <t>Profit of Rs.2.25/-</t>
  </si>
  <si>
    <t>Profit of Rs.65/-</t>
  </si>
  <si>
    <t>FINNIFTY 22000 CE 04 JUNE</t>
  </si>
  <si>
    <t xml:space="preserve">FINNIFTY 22500 CE 04 JUNE </t>
  </si>
  <si>
    <t>Loss of Rs.157.5/-</t>
  </si>
  <si>
    <t>Profit of Rs.117.5/-</t>
  </si>
  <si>
    <t>Loss of Rs.27.5/-</t>
  </si>
  <si>
    <t>424.5-434.5</t>
  </si>
  <si>
    <t>180-190</t>
  </si>
  <si>
    <t>265-290</t>
  </si>
  <si>
    <t>Profit of Rs.19/-</t>
  </si>
  <si>
    <t>Loss of Rs.110/-</t>
  </si>
  <si>
    <t>TITAN JUNE FUT</t>
  </si>
  <si>
    <t>3330-3390</t>
  </si>
  <si>
    <t>Profit of Rs.62.5/-</t>
  </si>
  <si>
    <t>1530-1630</t>
  </si>
  <si>
    <t>MARUTI 12600 CE JUNE</t>
  </si>
  <si>
    <t>MARUTI 13000 CE JUNE</t>
  </si>
  <si>
    <t>380-390</t>
  </si>
  <si>
    <t>Profit of Rs.77.5/-</t>
  </si>
  <si>
    <t>DRREDDY JUNE FUT</t>
  </si>
  <si>
    <t>5934-6018</t>
  </si>
  <si>
    <t>ASTRAL JUNE FUT</t>
  </si>
  <si>
    <t>2100-2130</t>
  </si>
  <si>
    <t>2700-2900</t>
  </si>
  <si>
    <t>720-780</t>
  </si>
  <si>
    <t>Profit of Rs.25.5/-</t>
  </si>
  <si>
    <t>HAVELLS JUNE FUT</t>
  </si>
  <si>
    <t>1814-1835</t>
  </si>
  <si>
    <t>Profit of Rs.22/-</t>
  </si>
  <si>
    <t>TCS JUNE FUT</t>
  </si>
  <si>
    <t>BRITANNIA JUNE FUT</t>
  </si>
  <si>
    <t>3825-3885</t>
  </si>
  <si>
    <t>5563-5615</t>
  </si>
  <si>
    <t>MULTIPLIER SHARE &amp; STOCK ADVISORS PRIVATE LIMITED</t>
  </si>
  <si>
    <t>Loss of Rs.60/-</t>
  </si>
  <si>
    <t>ABBOTINDIA JUNE FUT</t>
  </si>
  <si>
    <t>27725-28250</t>
  </si>
  <si>
    <t>Profit of Rs.80/-</t>
  </si>
  <si>
    <t>TORNTPHARM JUNE FUT</t>
  </si>
  <si>
    <t>2844-2885</t>
  </si>
  <si>
    <t>LTTS JUNE FUT</t>
  </si>
  <si>
    <t>4785-4890</t>
  </si>
  <si>
    <t>NIFTY 22800 CE 13-JUNE</t>
  </si>
  <si>
    <t>NIFTY 22850 CE 6-JUNE</t>
  </si>
  <si>
    <t>NIFTY 22700 CE 6-JUNE</t>
  </si>
  <si>
    <t>100-140</t>
  </si>
  <si>
    <t>Profit of Rs.35/-</t>
  </si>
  <si>
    <t>60-90</t>
  </si>
  <si>
    <t>Profit of Rs.24/-</t>
  </si>
  <si>
    <t>Profit of Rs.47.4/-</t>
  </si>
  <si>
    <t>290-310</t>
  </si>
  <si>
    <t>1600-1750</t>
  </si>
  <si>
    <t>Profit of Rs.76/-</t>
  </si>
  <si>
    <t>HRTI PRIVATE LIMITED</t>
  </si>
  <si>
    <t>Profit of Rs.87.5/-</t>
  </si>
  <si>
    <t>Profit of Rs.52.5/-</t>
  </si>
  <si>
    <t>Loss of Rs.30/-</t>
  </si>
  <si>
    <t>NIFTY 23000 PE 27-JUNE</t>
  </si>
  <si>
    <t>NIFTY 22500 PE 27-JUNE</t>
  </si>
  <si>
    <t>NIFTY 23200 PE 13-JUNE</t>
  </si>
  <si>
    <t>330-420</t>
  </si>
  <si>
    <t>Loss of Rs.50/-</t>
  </si>
  <si>
    <t>METROPOLIS JUNE FUT</t>
  </si>
  <si>
    <t>2008-1982</t>
  </si>
  <si>
    <t>Profit of Rs.20/-</t>
  </si>
  <si>
    <t>Profit of Rs.390/-</t>
  </si>
  <si>
    <t>2195-2225</t>
  </si>
  <si>
    <t>MPHASIS JUNE FUT</t>
  </si>
  <si>
    <t>2512-2550</t>
  </si>
  <si>
    <t>WIPRO JUNE FUT</t>
  </si>
  <si>
    <t>492-500</t>
  </si>
  <si>
    <t>2500-2700</t>
  </si>
  <si>
    <t>Profit of Rs.43/-</t>
  </si>
  <si>
    <t>915-955</t>
  </si>
  <si>
    <t>1020-1100</t>
  </si>
  <si>
    <t>Profit of Rs.14/-</t>
  </si>
  <si>
    <t>UNITDSPR</t>
  </si>
  <si>
    <t>AEGISLOG</t>
  </si>
  <si>
    <t>1080-1120</t>
  </si>
  <si>
    <t>1220-1280</t>
  </si>
  <si>
    <t>Profit of Rs.6.25/-</t>
  </si>
  <si>
    <t>Profit of Rs.42.5/-</t>
  </si>
  <si>
    <t>Profit of Rs.10/-</t>
  </si>
  <si>
    <t>Loss of Rs.6.5/-</t>
  </si>
  <si>
    <t>PIIND JUNE FUT</t>
  </si>
  <si>
    <t>3680-3730</t>
  </si>
  <si>
    <t>Loss of Rs.20/-</t>
  </si>
  <si>
    <t>BANKNIFTY 49000 PE 26-JUNE</t>
  </si>
  <si>
    <t>BANKNIFTY 48500 PE 12-JUNE</t>
  </si>
  <si>
    <t>SAWABUSI</t>
  </si>
  <si>
    <t>705-750</t>
  </si>
  <si>
    <t>214-230</t>
  </si>
  <si>
    <t>3670-3720</t>
  </si>
  <si>
    <t>Profit of Rs.37/-</t>
  </si>
  <si>
    <t>PIDILITIND JUNE FUT</t>
  </si>
  <si>
    <t>3235-3275</t>
  </si>
  <si>
    <t>COLPAL JUNE FUT</t>
  </si>
  <si>
    <t>2983-3025</t>
  </si>
  <si>
    <t>SAKUMA</t>
  </si>
  <si>
    <t>Sakuma Exports Limited</t>
  </si>
  <si>
    <t>OSIAHYPER</t>
  </si>
  <si>
    <t>Osia Hyper Retail Ltd</t>
  </si>
  <si>
    <t>SHUBHAM ASHOKBHAI PATEL</t>
  </si>
  <si>
    <t>Loss of Rs.47.5/-</t>
  </si>
  <si>
    <t>TOPGAIN FINANCE PRIVATE LIMITED</t>
  </si>
  <si>
    <t>Loss of Rs.32.5/-</t>
  </si>
  <si>
    <t>NIFTY 23400 PE 13-JUNE</t>
  </si>
  <si>
    <t>Profit of Rs.102.5/-</t>
  </si>
  <si>
    <t>1355-1395</t>
  </si>
  <si>
    <t>350-450</t>
  </si>
  <si>
    <t>Loss of Rs.18/-</t>
  </si>
  <si>
    <t>Profit of Rs.37.5/-</t>
  </si>
  <si>
    <t>Profit of Rs.22.5/-</t>
  </si>
  <si>
    <t>SAHASTRAA ADVISORS PRIVATE LIMITED</t>
  </si>
  <si>
    <t>BANKNIFTY 49500 PE 26-JUNE</t>
  </si>
  <si>
    <t>450-600</t>
  </si>
  <si>
    <t>458-478</t>
  </si>
  <si>
    <t>520-570</t>
  </si>
  <si>
    <t>BANKNIFTY 49600 PE 26-JUNE</t>
  </si>
  <si>
    <t>430-550</t>
  </si>
  <si>
    <t>NIFTY 23400 PE 20-JUNE</t>
  </si>
  <si>
    <t>150-180</t>
  </si>
  <si>
    <t>Loss of Rs.15.5/-</t>
  </si>
  <si>
    <t>DGL</t>
  </si>
  <si>
    <t>RAJESH PIROGIWAL</t>
  </si>
  <si>
    <t>MANSI SHARE &amp; STOCK ADVISORS PRIVATE LIMITED</t>
  </si>
  <si>
    <t>GSMFOILS</t>
  </si>
  <si>
    <t>GSM Foils Limited</t>
  </si>
  <si>
    <t>AAKRAYA RESEARCH LLP</t>
  </si>
  <si>
    <t>TRU</t>
  </si>
  <si>
    <t>TruCap Finance Limited</t>
  </si>
  <si>
    <t>IND SWIFT LABORATORIES LIMITED</t>
  </si>
  <si>
    <t>6080-6163</t>
  </si>
  <si>
    <t>12850-13060</t>
  </si>
  <si>
    <t>2292-2320</t>
  </si>
  <si>
    <t>1195-1240</t>
  </si>
  <si>
    <t>1340-1430</t>
  </si>
  <si>
    <t>Profit of Rs.38/-</t>
  </si>
  <si>
    <t>Loss of Rs.120/-</t>
  </si>
  <si>
    <t>KAUSHAL HITESHBHAI PARIKH</t>
  </si>
  <si>
    <t>BGIL</t>
  </si>
  <si>
    <t>NCLRESE</t>
  </si>
  <si>
    <t>VIBRANT SECURITIES PRIVATE LIMITED</t>
  </si>
  <si>
    <t>DAMINI COMMOSALES LLP</t>
  </si>
  <si>
    <t>LIESHA CORPORATION PRIVATE LIMITED .</t>
  </si>
  <si>
    <t>SYBLY</t>
  </si>
  <si>
    <t>YUGA STOCKS AND COMMODITIES PRIVATE LIMITED  .</t>
  </si>
  <si>
    <t>HI GROWTH CORPORATE SERVICES PVT LTD</t>
  </si>
  <si>
    <t>NDL</t>
  </si>
  <si>
    <t>Nandan Denim Limited</t>
  </si>
  <si>
    <t>NFL</t>
  </si>
  <si>
    <t>National Fertilizers Limi</t>
  </si>
  <si>
    <t>Profit of Rs.33.5/-</t>
  </si>
  <si>
    <t>117.5-120.5</t>
  </si>
  <si>
    <t>128-135</t>
  </si>
  <si>
    <t>Loss of Rs.129/-</t>
  </si>
  <si>
    <t>Loss of Rs.235/-</t>
  </si>
  <si>
    <t>1315-1355</t>
  </si>
  <si>
    <t>1440-1520</t>
  </si>
  <si>
    <t>BANKNIFTY JUNE FUT</t>
  </si>
  <si>
    <t>51600-52000</t>
  </si>
  <si>
    <t>AVANCE</t>
  </si>
  <si>
    <t>GOYALASS</t>
  </si>
  <si>
    <t>GAURANG MANUBHAI SHAH</t>
  </si>
  <si>
    <t>INDRAIND</t>
  </si>
  <si>
    <t>ORIENTTR</t>
  </si>
  <si>
    <t>GREEN PEAKS ENTERPRISES LLP</t>
  </si>
  <si>
    <t>NEHAL NARENDRA SHAH</t>
  </si>
  <si>
    <t>HANSA CHANDRAKANT MEHTA</t>
  </si>
  <si>
    <t>PURVEE SACHIN MEHTA</t>
  </si>
  <si>
    <t>VMS</t>
  </si>
  <si>
    <t>PALAK MUKESH JAIN</t>
  </si>
  <si>
    <t>Chambal Fertilizers Ltd.</t>
  </si>
  <si>
    <t>EXICOM</t>
  </si>
  <si>
    <t>Exicom Tele Systems Ltd</t>
  </si>
  <si>
    <t>FINOPB</t>
  </si>
  <si>
    <t>Fino Payments Bank Ltd</t>
  </si>
  <si>
    <t>KANANIIND</t>
  </si>
  <si>
    <t>Kanani Industries Ltd</t>
  </si>
  <si>
    <t>KSHITIJPOL</t>
  </si>
  <si>
    <t>Kshitij Polyline Limited</t>
  </si>
  <si>
    <t>YMD FINANCIAL CONSULTANCY PRIVATE LIMITED</t>
  </si>
  <si>
    <t>Piramal Enterprises Ltd.</t>
  </si>
  <si>
    <t>ANUTHAM REALTY PRIVATE LIMITED</t>
  </si>
  <si>
    <t>Rashtriya Chem Fert Ltd.</t>
  </si>
  <si>
    <t>HARSHIL PREMJIBHAI KANANI</t>
  </si>
  <si>
    <t>THE SRIKRISHNA TRUST</t>
  </si>
  <si>
    <t>Profit of Rs.10.5/-</t>
  </si>
  <si>
    <t>462-474</t>
  </si>
  <si>
    <t>500-530</t>
  </si>
  <si>
    <t>3320-3420</t>
  </si>
  <si>
    <t>3670-3900</t>
  </si>
  <si>
    <t>Profit of Rs.365/-</t>
  </si>
  <si>
    <t>AFEL</t>
  </si>
  <si>
    <t>OMPRAKASH PURANLAL TOMAR</t>
  </si>
  <si>
    <t>KIRAN INDRABHAN KARNAWAT</t>
  </si>
  <si>
    <t>NARPAT KUMAR PUROHIT</t>
  </si>
  <si>
    <t>GCONNECT</t>
  </si>
  <si>
    <t>SHIVAAY TRADING COMPANY</t>
  </si>
  <si>
    <t>GKCONS</t>
  </si>
  <si>
    <t>SHRI GANESH INVESTMENTS</t>
  </si>
  <si>
    <t>GNRL</t>
  </si>
  <si>
    <t>TARAASH PHARMA LLP</t>
  </si>
  <si>
    <t>03 DEVELOPERS PRIVATE LIMITED</t>
  </si>
  <si>
    <t>CINCO STOCK VISION LLP</t>
  </si>
  <si>
    <t>ADHP INVESTMENT &amp; TRADING PRIVATE LIMITED</t>
  </si>
  <si>
    <t>SEIFER RICHARD MASCARENHAS</t>
  </si>
  <si>
    <t>KAMADGIRI</t>
  </si>
  <si>
    <t>ABHAY JASWANT SINGH KUMAT</t>
  </si>
  <si>
    <t>KCLINFRA</t>
  </si>
  <si>
    <t>MOHAN DEOKISHAN JHAWAR HUF</t>
  </si>
  <si>
    <t>MOSCHIP</t>
  </si>
  <si>
    <t>NK SECURITIES RESEARCH PVT. LTD.</t>
  </si>
  <si>
    <t>JR SEAMLESS PRIVATE LIMITED</t>
  </si>
  <si>
    <t>ROJL</t>
  </si>
  <si>
    <t>SPAR</t>
  </si>
  <si>
    <t>STCORP</t>
  </si>
  <si>
    <t>VISAGAR FINANCIAL SERVICES LIMITED</t>
  </si>
  <si>
    <t>TITANIN</t>
  </si>
  <si>
    <t>GRAI CONSTRUCTIONS LLP</t>
  </si>
  <si>
    <t>BPL</t>
  </si>
  <si>
    <t>BPL Ltd.</t>
  </si>
  <si>
    <t>CMMIPL</t>
  </si>
  <si>
    <t>CMM Infraprojects Limited</t>
  </si>
  <si>
    <t>PATEL H SURESHBHAI</t>
  </si>
  <si>
    <t>PARTH INFIN BROKERS PVT LTD</t>
  </si>
  <si>
    <t>HEUBACHIND</t>
  </si>
  <si>
    <t>Heubach Colorants Ind Ltd</t>
  </si>
  <si>
    <t>IBREALEST</t>
  </si>
  <si>
    <t>Indiabulls Real Estate Li</t>
  </si>
  <si>
    <t>MADRASFERT</t>
  </si>
  <si>
    <t>Madras Fertilizers Ltd</t>
  </si>
  <si>
    <t>SLONE</t>
  </si>
  <si>
    <t>Slone Infosystems Limited</t>
  </si>
  <si>
    <t>SUULD</t>
  </si>
  <si>
    <t>Suumaya Industries Ltd</t>
  </si>
  <si>
    <t>ZTECH</t>
  </si>
  <si>
    <t>Z-Tech (India) Limited</t>
  </si>
  <si>
    <t>SRESTHA FINVEST LIMITED</t>
  </si>
  <si>
    <t>5280-5450</t>
  </si>
  <si>
    <t>5800-6000</t>
  </si>
  <si>
    <t>BSOFT JUNE FUT</t>
  </si>
  <si>
    <t>710-720</t>
  </si>
  <si>
    <t>PGEL</t>
  </si>
  <si>
    <t>3190-3230</t>
  </si>
  <si>
    <t>BANKNIFTY 51700 CE 26-JUNE</t>
  </si>
  <si>
    <t>Loss of Rs.9.5/-</t>
  </si>
  <si>
    <t>696-726</t>
  </si>
  <si>
    <t>780-840</t>
  </si>
  <si>
    <t>AAPLUSTRAD</t>
  </si>
  <si>
    <t>HASMUKHBHAIPARSHOTAMBHAIKANANI</t>
  </si>
  <si>
    <t>MAHADEV MANUBHAI MAKVANA</t>
  </si>
  <si>
    <t>ACEMEN</t>
  </si>
  <si>
    <t>ECV VENTURES PRIVATE LIMITED</t>
  </si>
  <si>
    <t>ARDENT VENTURES LLP</t>
  </si>
  <si>
    <t>ASHCAP</t>
  </si>
  <si>
    <t>PRAMILA M SHAH</t>
  </si>
  <si>
    <t>ASSOCIATED</t>
  </si>
  <si>
    <t>HIRISE INFRACON LIMITED</t>
  </si>
  <si>
    <t>GOVERNMENT OF SINGAPORE</t>
  </si>
  <si>
    <t>FRANKLIN TEMPLETON MUTUAL FUND</t>
  </si>
  <si>
    <t>MORGAN STANLEY ASIA SINGAPORE PTE</t>
  </si>
  <si>
    <t>OLYMPUS CAPITAL ASIA INVESTMENTS LIMITED</t>
  </si>
  <si>
    <t>EMPOWER TRADEX PRIVATE LIMITED</t>
  </si>
  <si>
    <t>BILLWIN</t>
  </si>
  <si>
    <t>MEGHNA JIGAM GANDHI</t>
  </si>
  <si>
    <t>DCXINDIA</t>
  </si>
  <si>
    <t>NCBG HOLDINGS INC</t>
  </si>
  <si>
    <t>HIGHRETURN MARKETING LIMITED .</t>
  </si>
  <si>
    <t>EMAINDIA</t>
  </si>
  <si>
    <t>HAL CLYDE DENISON LIMITED</t>
  </si>
  <si>
    <t>VAX ENTERPRISE PRIVATE LIMITED</t>
  </si>
  <si>
    <t>RAJAT AGRAWAL</t>
  </si>
  <si>
    <t>OXBOW MASTER FUND LIMITED</t>
  </si>
  <si>
    <t>HANSUGAR</t>
  </si>
  <si>
    <t>NIRMALPANDEY</t>
  </si>
  <si>
    <t>HEALTHYLIFE</t>
  </si>
  <si>
    <t>RAM UDAYSINGH NIMBALKAR</t>
  </si>
  <si>
    <t>WESTBRIDGE CROSSOVER FUND LLC</t>
  </si>
  <si>
    <t>SBI MUTUAL FUND</t>
  </si>
  <si>
    <t>JANAKI RAMAN SUNDAR VIGNESH</t>
  </si>
  <si>
    <t>INDRENEW</t>
  </si>
  <si>
    <t>GAYATHRIRADHAKRISHNAN</t>
  </si>
  <si>
    <t>ANAND MOHAN</t>
  </si>
  <si>
    <t>KAVERI</t>
  </si>
  <si>
    <t>AKASH GOYAL</t>
  </si>
  <si>
    <t>B RAKESH CHORDIA</t>
  </si>
  <si>
    <t>MUTHUKUMAR GURUPRIYA</t>
  </si>
  <si>
    <t>KAMAL KUMAR JALAN SEC. PVT. LTD</t>
  </si>
  <si>
    <t>INDXTRA</t>
  </si>
  <si>
    <t>BISHAL GUPTA</t>
  </si>
  <si>
    <t>JYOTI ABHAY KUMAT</t>
  </si>
  <si>
    <t>AARTI TILAK GOENKA</t>
  </si>
  <si>
    <t>ANANDDEEP COTSYN LLP</t>
  </si>
  <si>
    <t>KREONFIN</t>
  </si>
  <si>
    <t>SUCCEDERE COMMERCIAL LLP</t>
  </si>
  <si>
    <t>JYOTHI BAFNA</t>
  </si>
  <si>
    <t>MARKOBENZ</t>
  </si>
  <si>
    <t>MAXIMUS</t>
  </si>
  <si>
    <t>GIRIRAJ STOCK BROKING PRIVATE LIMITED</t>
  </si>
  <si>
    <t>GIRIJADHAVA VYAPAAR PRIVATE LIMITED</t>
  </si>
  <si>
    <t>MILEFUR</t>
  </si>
  <si>
    <t>KUSHAGRA MAHESHWARI</t>
  </si>
  <si>
    <t>SITA DEVI</t>
  </si>
  <si>
    <t>NEERAJAGGARWAL</t>
  </si>
  <si>
    <t>MLKFOOD</t>
  </si>
  <si>
    <t>THE ROYAL BANK OF SCOTLAND PLC AS TRUSTEE OF JUPITER INDIA FUND</t>
  </si>
  <si>
    <t>ONEGLOBAL</t>
  </si>
  <si>
    <t>AG DYNAMIC FUNDS LIMITED</t>
  </si>
  <si>
    <t>PECOS</t>
  </si>
  <si>
    <t>SUMANGOYAL</t>
  </si>
  <si>
    <t>PRAVEG</t>
  </si>
  <si>
    <t>MNCL CAPITAL COMPOUNDER FUND 2</t>
  </si>
  <si>
    <t>KETANKUMAR RASIKLAL SHAH</t>
  </si>
  <si>
    <t>SHRIKESH PRABHULAL MEHTA</t>
  </si>
  <si>
    <t>PVVINFRA</t>
  </si>
  <si>
    <t>KOTVAK LOGISTICS LLP</t>
  </si>
  <si>
    <t>APPLE EQUIFIN PVT LTD</t>
  </si>
  <si>
    <t>RACONTEUR</t>
  </si>
  <si>
    <t>VISHALMINDA</t>
  </si>
  <si>
    <t>SANCODE</t>
  </si>
  <si>
    <t>BHUPESH DHIRAJLAL DOSHI</t>
  </si>
  <si>
    <t>NIKHIL RAJESH SINGH</t>
  </si>
  <si>
    <t>SAUMIL ARVINDBHAI BHAVNAGARI</t>
  </si>
  <si>
    <t>SHALPRO</t>
  </si>
  <si>
    <t>SRESTHA</t>
  </si>
  <si>
    <t>FARTILE TRADING PRIVATE LIMITED</t>
  </si>
  <si>
    <t>TRISHNA AJAY SAVAI</t>
  </si>
  <si>
    <t>SUMUKA</t>
  </si>
  <si>
    <t>YOGIN KOTHARI</t>
  </si>
  <si>
    <t>PREM PRAKASH DUBEY</t>
  </si>
  <si>
    <t>SANDIP AGARWAL</t>
  </si>
  <si>
    <t>SUMAN MITTAL</t>
  </si>
  <si>
    <t>UNISHIRE</t>
  </si>
  <si>
    <t>VINOD KHANDELWAL HUF</t>
  </si>
  <si>
    <t>DIVYA ASOPA</t>
  </si>
  <si>
    <t>VINAY KIRTI MEHTA</t>
  </si>
  <si>
    <t>PRATIK KIRTI MEHTA</t>
  </si>
  <si>
    <t>VARIMAN</t>
  </si>
  <si>
    <t>GANNAMANI PUSHPA AGRO FARMS PRIVATE LIMITED</t>
  </si>
  <si>
    <t>VARYAA</t>
  </si>
  <si>
    <t>VIDLI</t>
  </si>
  <si>
    <t>GREEN PORTFOLIO PRIVATE LIMITED - SUPER 30 DYNAMIC FUND</t>
  </si>
  <si>
    <t>GREEN PORTFOLIO PRIVATE LIMITED</t>
  </si>
  <si>
    <t>20MICRONS</t>
  </si>
  <si>
    <t>20 Microns Limited</t>
  </si>
  <si>
    <t>Aster DM Healthcare Ltd.</t>
  </si>
  <si>
    <t>Axis Bank Limited</t>
  </si>
  <si>
    <t>MORGAN STANLEY &amp; COMPANY INTERNATIONAL PLC</t>
  </si>
  <si>
    <t>BAJAJHCARE</t>
  </si>
  <si>
    <t>Bajaj Healthcare Limited</t>
  </si>
  <si>
    <t>SANJEEV   LUNKAD</t>
  </si>
  <si>
    <t>SNEHA SANJEEV LUNKAD</t>
  </si>
  <si>
    <t>CREATIVE</t>
  </si>
  <si>
    <t>Creative Newtech Limited</t>
  </si>
  <si>
    <t>S GUPTA FAMILY INVESTMENTS PRIVATE LIMITED</t>
  </si>
  <si>
    <t>DONEAR</t>
  </si>
  <si>
    <t>Donear Industries Limited</t>
  </si>
  <si>
    <t>ELIN</t>
  </si>
  <si>
    <t>Elin Electronics Limited</t>
  </si>
  <si>
    <t>CRONY VYAPAR PVT LTD</t>
  </si>
  <si>
    <t>Gravita India Limited</t>
  </si>
  <si>
    <t>HOACFOODS</t>
  </si>
  <si>
    <t>Hoac Foods India Limited</t>
  </si>
  <si>
    <t>SUMICKSHA BANSAL</t>
  </si>
  <si>
    <t>KAYA</t>
  </si>
  <si>
    <t>Kaya Limited</t>
  </si>
  <si>
    <t>C.E. Info Systems Limited</t>
  </si>
  <si>
    <t>MGEL</t>
  </si>
  <si>
    <t>Mangalam Global Ent Ltd</t>
  </si>
  <si>
    <t>CHUNGATH KARUNAKARAN PADMA KUMAR</t>
  </si>
  <si>
    <t>NAVKARCORP</t>
  </si>
  <si>
    <t>Navkar Corporation Ltd.</t>
  </si>
  <si>
    <t>ORIENTPPR</t>
  </si>
  <si>
    <t>Orient Paper &amp; Ind Ltd</t>
  </si>
  <si>
    <t>F3 ADVISORS PRIVATE LIMITED</t>
  </si>
  <si>
    <t>JS CAPITAL</t>
  </si>
  <si>
    <t>POCL</t>
  </si>
  <si>
    <t>Pondy Oxides &amp; Chem Ltd</t>
  </si>
  <si>
    <t>Railtel Corp of Ind Ltd</t>
  </si>
  <si>
    <t>INDRA KIRAN VENTURES</t>
  </si>
  <si>
    <t>PURE BROKING PVT LTD</t>
  </si>
  <si>
    <t>Syrma SGS Technology Ltd</t>
  </si>
  <si>
    <t>TFCILTD</t>
  </si>
  <si>
    <t>Tourism Finance Corp</t>
  </si>
  <si>
    <t>MARWADI CHANDARANA INTERMEDIARIES BROKERS PRIVATE LIMITED</t>
  </si>
  <si>
    <t>TIMETECHNO</t>
  </si>
  <si>
    <t>Time Technoplast Limited</t>
  </si>
  <si>
    <t>UMAEXPORTS</t>
  </si>
  <si>
    <t>Uma Exports Limited</t>
  </si>
  <si>
    <t>VAISHALI</t>
  </si>
  <si>
    <t>Vaishali Pharma Limited</t>
  </si>
  <si>
    <t>KABRA  PRIYA</t>
  </si>
  <si>
    <t>AGARWALFT</t>
  </si>
  <si>
    <t>Agarwal Float Glass I Ltd</t>
  </si>
  <si>
    <t>UMA SHANKAR AGARWAL</t>
  </si>
  <si>
    <t>SOUTH GUJARAT SHARES &amp; SHARE BROKERS LIMITED</t>
  </si>
  <si>
    <t>MANOJ SUDAMCHAND CHAWLA</t>
  </si>
  <si>
    <t>SG REALTOR PRIVATE LIMITED</t>
  </si>
  <si>
    <t>DAVANGERE</t>
  </si>
  <si>
    <t>Davangere Sugar Company L</t>
  </si>
  <si>
    <t>GANESH S S</t>
  </si>
  <si>
    <t>Gujarat Fluorochem Ltd</t>
  </si>
  <si>
    <t>DEVANSH TRADEMART LLP</t>
  </si>
  <si>
    <t>GLOBE</t>
  </si>
  <si>
    <t>Globe Textiles (I) Ltd.</t>
  </si>
  <si>
    <t>AVANCE VENTURES PRIVATE LIMITED</t>
  </si>
  <si>
    <t>IDEAFORGE</t>
  </si>
  <si>
    <t>Ideaforge Techno Ltd</t>
  </si>
  <si>
    <t>CELESTA CAPITAL II MAURITIUS</t>
  </si>
  <si>
    <t>IEML</t>
  </si>
  <si>
    <t>Indian Emulsifiers Ltd</t>
  </si>
  <si>
    <t>ARUNA R JAIN</t>
  </si>
  <si>
    <t>JLHL</t>
  </si>
  <si>
    <t>Jupiter Life Line Hosp L</t>
  </si>
  <si>
    <t>TIBREWALA RAMAKANT SUSHMA</t>
  </si>
  <si>
    <t>Poly Medicure Limited</t>
  </si>
  <si>
    <t>LIGHTHOUSE INDIA III EQUITY INVESTORS LIMITED</t>
  </si>
  <si>
    <t>SERVICE</t>
  </si>
  <si>
    <t>Service Care Limited</t>
  </si>
  <si>
    <t>CHITTORGARH INFOTECH PRIVATE LIMITED</t>
  </si>
  <si>
    <t>AARAV FINANCIAL SERVICES PVT.LTD</t>
  </si>
  <si>
    <t>ANKIT GAUTAMBHAI JHAVERI</t>
  </si>
  <si>
    <t>STATSOL RESEARCH LLP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</si>
</sst>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59">
    <font>
      <sz val="10"/>
      <color rgb="FF000000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b/>
      <sz val="8"/>
      <name val="Open Sans"/>
      <family val="2"/>
    </font>
    <font>
      <sz val="10"/>
      <name val="Calibri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b/>
      <sz val="10"/>
      <color rgb="FF800000"/>
      <name val="Arial"/>
      <family val="2"/>
    </font>
    <font>
      <u/>
      <sz val="10"/>
      <color rgb="FF0000FF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9"/>
      <color rgb="FFFF0000"/>
      <name val="MS Sans Serif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</font>
    <font>
      <sz val="11"/>
      <color rgb="FF9C650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0"/>
      <name val="Arial"/>
      <family val="2"/>
    </font>
  </fonts>
  <fills count="4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FBD4B4"/>
        <bgColor rgb="FFFBD4B4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rgb="FF92D050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9" tint="0.59999389629810485"/>
        <bgColor rgb="FF99CC00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rgb="FF92D050"/>
      </patternFill>
    </fill>
  </fills>
  <borders count="43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92">
    <xf numFmtId="0" fontId="0" fillId="0" borderId="0"/>
    <xf numFmtId="0" fontId="3" fillId="0" borderId="22"/>
    <xf numFmtId="0" fontId="3" fillId="0" borderId="22"/>
    <xf numFmtId="0" fontId="40" fillId="0" borderId="29" applyNumberFormat="0" applyFill="0" applyAlignment="0" applyProtection="0"/>
    <xf numFmtId="0" fontId="41" fillId="0" borderId="30" applyNumberFormat="0" applyFill="0" applyAlignment="0" applyProtection="0"/>
    <xf numFmtId="0" fontId="42" fillId="0" borderId="31" applyNumberFormat="0" applyFill="0" applyAlignment="0" applyProtection="0"/>
    <xf numFmtId="0" fontId="46" fillId="12" borderId="32" applyNumberFormat="0" applyAlignment="0" applyProtection="0"/>
    <xf numFmtId="0" fontId="47" fillId="13" borderId="33" applyNumberFormat="0" applyAlignment="0" applyProtection="0"/>
    <xf numFmtId="0" fontId="48" fillId="13" borderId="32" applyNumberFormat="0" applyAlignment="0" applyProtection="0"/>
    <xf numFmtId="0" fontId="49" fillId="0" borderId="34" applyNumberFormat="0" applyFill="0" applyAlignment="0" applyProtection="0"/>
    <xf numFmtId="0" fontId="50" fillId="14" borderId="35" applyNumberFormat="0" applyAlignment="0" applyProtection="0"/>
    <xf numFmtId="0" fontId="53" fillId="0" borderId="37" applyNumberFormat="0" applyFill="0" applyAlignment="0" applyProtection="0"/>
    <xf numFmtId="0" fontId="2" fillId="0" borderId="22"/>
    <xf numFmtId="0" fontId="2" fillId="17" borderId="22" applyNumberFormat="0" applyBorder="0" applyAlignment="0" applyProtection="0"/>
    <xf numFmtId="0" fontId="2" fillId="21" borderId="22" applyNumberFormat="0" applyBorder="0" applyAlignment="0" applyProtection="0"/>
    <xf numFmtId="0" fontId="2" fillId="25" borderId="22" applyNumberFormat="0" applyBorder="0" applyAlignment="0" applyProtection="0"/>
    <xf numFmtId="0" fontId="2" fillId="29" borderId="22" applyNumberFormat="0" applyBorder="0" applyAlignment="0" applyProtection="0"/>
    <xf numFmtId="0" fontId="2" fillId="33" borderId="22" applyNumberFormat="0" applyBorder="0" applyAlignment="0" applyProtection="0"/>
    <xf numFmtId="0" fontId="2" fillId="37" borderId="22" applyNumberFormat="0" applyBorder="0" applyAlignment="0" applyProtection="0"/>
    <xf numFmtId="0" fontId="2" fillId="18" borderId="22" applyNumberFormat="0" applyBorder="0" applyAlignment="0" applyProtection="0"/>
    <xf numFmtId="0" fontId="2" fillId="22" borderId="22" applyNumberFormat="0" applyBorder="0" applyAlignment="0" applyProtection="0"/>
    <xf numFmtId="0" fontId="2" fillId="26" borderId="22" applyNumberFormat="0" applyBorder="0" applyAlignment="0" applyProtection="0"/>
    <xf numFmtId="0" fontId="2" fillId="30" borderId="22" applyNumberFormat="0" applyBorder="0" applyAlignment="0" applyProtection="0"/>
    <xf numFmtId="0" fontId="2" fillId="34" borderId="22" applyNumberFormat="0" applyBorder="0" applyAlignment="0" applyProtection="0"/>
    <xf numFmtId="0" fontId="2" fillId="38" borderId="22" applyNumberFormat="0" applyBorder="0" applyAlignment="0" applyProtection="0"/>
    <xf numFmtId="0" fontId="54" fillId="19" borderId="22" applyNumberFormat="0" applyBorder="0" applyAlignment="0" applyProtection="0"/>
    <xf numFmtId="0" fontId="54" fillId="23" borderId="22" applyNumberFormat="0" applyBorder="0" applyAlignment="0" applyProtection="0"/>
    <xf numFmtId="0" fontId="54" fillId="27" borderId="22" applyNumberFormat="0" applyBorder="0" applyAlignment="0" applyProtection="0"/>
    <xf numFmtId="0" fontId="54" fillId="31" borderId="22" applyNumberFormat="0" applyBorder="0" applyAlignment="0" applyProtection="0"/>
    <xf numFmtId="0" fontId="54" fillId="35" borderId="22" applyNumberFormat="0" applyBorder="0" applyAlignment="0" applyProtection="0"/>
    <xf numFmtId="0" fontId="54" fillId="39" borderId="22" applyNumberFormat="0" applyBorder="0" applyAlignment="0" applyProtection="0"/>
    <xf numFmtId="0" fontId="54" fillId="16" borderId="22" applyNumberFormat="0" applyBorder="0" applyAlignment="0" applyProtection="0"/>
    <xf numFmtId="0" fontId="54" fillId="20" borderId="22" applyNumberFormat="0" applyBorder="0" applyAlignment="0" applyProtection="0"/>
    <xf numFmtId="0" fontId="54" fillId="24" borderId="22" applyNumberFormat="0" applyBorder="0" applyAlignment="0" applyProtection="0"/>
    <xf numFmtId="0" fontId="54" fillId="28" borderId="22" applyNumberFormat="0" applyBorder="0" applyAlignment="0" applyProtection="0"/>
    <xf numFmtId="0" fontId="54" fillId="32" borderId="22" applyNumberFormat="0" applyBorder="0" applyAlignment="0" applyProtection="0"/>
    <xf numFmtId="0" fontId="54" fillId="36" borderId="22" applyNumberFormat="0" applyBorder="0" applyAlignment="0" applyProtection="0"/>
    <xf numFmtId="0" fontId="44" fillId="10" borderId="22" applyNumberFormat="0" applyBorder="0" applyAlignment="0" applyProtection="0"/>
    <xf numFmtId="0" fontId="52" fillId="0" borderId="22" applyNumberFormat="0" applyFill="0" applyBorder="0" applyAlignment="0" applyProtection="0"/>
    <xf numFmtId="0" fontId="43" fillId="9" borderId="22" applyNumberFormat="0" applyBorder="0" applyAlignment="0" applyProtection="0"/>
    <xf numFmtId="0" fontId="42" fillId="0" borderId="22" applyNumberFormat="0" applyFill="0" applyBorder="0" applyAlignment="0" applyProtection="0"/>
    <xf numFmtId="0" fontId="55" fillId="0" borderId="22" applyNumberFormat="0" applyFill="0" applyBorder="0" applyAlignment="0" applyProtection="0">
      <alignment vertical="top"/>
      <protection locked="0"/>
    </xf>
    <xf numFmtId="0" fontId="56" fillId="11" borderId="22" applyNumberFormat="0" applyBorder="0" applyAlignment="0" applyProtection="0"/>
    <xf numFmtId="0" fontId="3" fillId="0" borderId="22"/>
    <xf numFmtId="0" fontId="3" fillId="0" borderId="22"/>
    <xf numFmtId="0" fontId="2" fillId="15" borderId="36" applyNumberFormat="0" applyFont="0" applyAlignment="0" applyProtection="0"/>
    <xf numFmtId="9" fontId="2" fillId="0" borderId="22" applyFont="0" applyFill="0" applyBorder="0" applyAlignment="0" applyProtection="0"/>
    <xf numFmtId="0" fontId="57" fillId="0" borderId="22" applyNumberFormat="0" applyFill="0" applyBorder="0" applyAlignment="0" applyProtection="0"/>
    <xf numFmtId="0" fontId="51" fillId="0" borderId="22" applyNumberFormat="0" applyFill="0" applyBorder="0" applyAlignment="0" applyProtection="0"/>
    <xf numFmtId="0" fontId="3" fillId="0" borderId="22"/>
    <xf numFmtId="0" fontId="3" fillId="0" borderId="22"/>
    <xf numFmtId="0" fontId="3" fillId="0" borderId="22"/>
    <xf numFmtId="43" fontId="2" fillId="0" borderId="22" applyFont="0" applyFill="0" applyBorder="0" applyAlignment="0" applyProtection="0"/>
    <xf numFmtId="0" fontId="2" fillId="15" borderId="36" applyNumberFormat="0" applyFont="0" applyAlignment="0" applyProtection="0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9" fillId="0" borderId="22" applyNumberFormat="0" applyFill="0" applyBorder="0" applyAlignment="0" applyProtection="0"/>
    <xf numFmtId="0" fontId="45" fillId="11" borderId="22" applyNumberFormat="0" applyBorder="0" applyAlignment="0" applyProtection="0"/>
    <xf numFmtId="0" fontId="2" fillId="19" borderId="22" applyNumberFormat="0" applyBorder="0" applyAlignment="0" applyProtection="0"/>
    <xf numFmtId="0" fontId="2" fillId="23" borderId="22" applyNumberFormat="0" applyBorder="0" applyAlignment="0" applyProtection="0"/>
    <xf numFmtId="0" fontId="2" fillId="27" borderId="22" applyNumberFormat="0" applyBorder="0" applyAlignment="0" applyProtection="0"/>
    <xf numFmtId="0" fontId="2" fillId="31" borderId="22" applyNumberFormat="0" applyBorder="0" applyAlignment="0" applyProtection="0"/>
    <xf numFmtId="0" fontId="2" fillId="35" borderId="22" applyNumberFormat="0" applyBorder="0" applyAlignment="0" applyProtection="0"/>
    <xf numFmtId="0" fontId="2" fillId="39" borderId="22" applyNumberFormat="0" applyBorder="0" applyAlignment="0" applyProtection="0"/>
    <xf numFmtId="43" fontId="2" fillId="0" borderId="22" applyFont="0" applyFill="0" applyBorder="0" applyAlignment="0" applyProtection="0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43" fontId="2" fillId="0" borderId="22" applyFont="0" applyFill="0" applyBorder="0" applyAlignment="0" applyProtection="0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58" fillId="0" borderId="22"/>
  </cellStyleXfs>
  <cellXfs count="404">
    <xf numFmtId="0" fontId="0" fillId="0" borderId="0" xfId="0"/>
    <xf numFmtId="0" fontId="3" fillId="2" borderId="1" xfId="0" applyFont="1" applyFill="1" applyBorder="1"/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0" fontId="4" fillId="2" borderId="1" xfId="0" applyFont="1" applyFill="1" applyBorder="1"/>
    <xf numFmtId="0" fontId="5" fillId="2" borderId="1" xfId="0" applyFont="1" applyFill="1" applyBorder="1"/>
    <xf numFmtId="0" fontId="3" fillId="2" borderId="1" xfId="0" applyFont="1" applyFill="1" applyBorder="1" applyAlignment="1">
      <alignment horizontal="center"/>
    </xf>
    <xf numFmtId="15" fontId="6" fillId="2" borderId="1" xfId="0" applyNumberFormat="1" applyFont="1" applyFill="1" applyBorder="1"/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/>
    <xf numFmtId="0" fontId="3" fillId="2" borderId="1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9" fillId="0" borderId="2" xfId="0" applyFont="1" applyBorder="1"/>
    <xf numFmtId="0" fontId="3" fillId="2" borderId="5" xfId="0" applyFont="1" applyFill="1" applyBorder="1"/>
    <xf numFmtId="0" fontId="3" fillId="2" borderId="6" xfId="0" applyFont="1" applyFill="1" applyBorder="1" applyAlignment="1">
      <alignment horizontal="center"/>
    </xf>
    <xf numFmtId="0" fontId="10" fillId="0" borderId="7" xfId="0" applyFont="1" applyBorder="1"/>
    <xf numFmtId="0" fontId="3" fillId="2" borderId="2" xfId="0" applyFont="1" applyFill="1" applyBorder="1" applyAlignment="1">
      <alignment horizontal="center"/>
    </xf>
    <xf numFmtId="0" fontId="3" fillId="2" borderId="8" xfId="0" applyFont="1" applyFill="1" applyBorder="1"/>
    <xf numFmtId="0" fontId="3" fillId="2" borderId="2" xfId="0" applyFont="1" applyFill="1" applyBorder="1"/>
    <xf numFmtId="10" fontId="3" fillId="2" borderId="1" xfId="0" applyNumberFormat="1" applyFont="1" applyFill="1" applyBorder="1"/>
    <xf numFmtId="0" fontId="3" fillId="3" borderId="1" xfId="0" applyFont="1" applyFill="1" applyBorder="1"/>
    <xf numFmtId="0" fontId="11" fillId="5" borderId="1" xfId="0" applyFont="1" applyFill="1" applyBorder="1" applyAlignment="1">
      <alignment wrapText="1"/>
    </xf>
    <xf numFmtId="0" fontId="6" fillId="2" borderId="1" xfId="0" applyFont="1" applyFill="1" applyBorder="1"/>
    <xf numFmtId="0" fontId="12" fillId="2" borderId="1" xfId="0" applyFont="1" applyFill="1" applyBorder="1"/>
    <xf numFmtId="0" fontId="6" fillId="4" borderId="11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/>
    </xf>
    <xf numFmtId="0" fontId="6" fillId="4" borderId="17" xfId="0" applyFont="1" applyFill="1" applyBorder="1" applyAlignment="1">
      <alignment horizontal="center" wrapText="1"/>
    </xf>
    <xf numFmtId="0" fontId="3" fillId="0" borderId="2" xfId="0" applyFont="1" applyBorder="1"/>
    <xf numFmtId="0" fontId="3" fillId="0" borderId="2" xfId="0" applyFont="1" applyBorder="1" applyAlignment="1">
      <alignment horizontal="left"/>
    </xf>
    <xf numFmtId="0" fontId="3" fillId="0" borderId="18" xfId="0" applyFont="1" applyBorder="1"/>
    <xf numFmtId="2" fontId="6" fillId="0" borderId="2" xfId="0" applyNumberFormat="1" applyFont="1" applyBorder="1"/>
    <xf numFmtId="0" fontId="6" fillId="0" borderId="2" xfId="0" applyFont="1" applyBorder="1"/>
    <xf numFmtId="2" fontId="3" fillId="0" borderId="2" xfId="0" applyNumberFormat="1" applyFont="1" applyBorder="1"/>
    <xf numFmtId="0" fontId="3" fillId="0" borderId="0" xfId="0" applyFont="1"/>
    <xf numFmtId="15" fontId="3" fillId="0" borderId="0" xfId="0" applyNumberFormat="1" applyFont="1"/>
    <xf numFmtId="2" fontId="3" fillId="0" borderId="0" xfId="0" applyNumberFormat="1" applyFont="1"/>
    <xf numFmtId="2" fontId="3" fillId="0" borderId="0" xfId="0" applyNumberFormat="1" applyFont="1" applyAlignment="1">
      <alignment horizontal="right"/>
    </xf>
    <xf numFmtId="0" fontId="14" fillId="0" borderId="0" xfId="0" applyFont="1"/>
    <xf numFmtId="10" fontId="14" fillId="2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left"/>
    </xf>
    <xf numFmtId="0" fontId="16" fillId="2" borderId="1" xfId="0" applyFont="1" applyFill="1" applyBorder="1" applyAlignment="1">
      <alignment horizontal="left"/>
    </xf>
    <xf numFmtId="0" fontId="17" fillId="2" borderId="1" xfId="0" applyFont="1" applyFill="1" applyBorder="1"/>
    <xf numFmtId="2" fontId="3" fillId="2" borderId="1" xfId="0" applyNumberFormat="1" applyFont="1" applyFill="1" applyBorder="1"/>
    <xf numFmtId="2" fontId="3" fillId="3" borderId="1" xfId="0" applyNumberFormat="1" applyFont="1" applyFill="1" applyBorder="1"/>
    <xf numFmtId="2" fontId="6" fillId="4" borderId="15" xfId="0" applyNumberFormat="1" applyFont="1" applyFill="1" applyBorder="1" applyAlignment="1">
      <alignment horizontal="center" vertical="center" wrapText="1"/>
    </xf>
    <xf numFmtId="2" fontId="6" fillId="4" borderId="17" xfId="0" applyNumberFormat="1" applyFont="1" applyFill="1" applyBorder="1" applyAlignment="1">
      <alignment horizontal="center"/>
    </xf>
    <xf numFmtId="2" fontId="6" fillId="4" borderId="17" xfId="0" applyNumberFormat="1" applyFont="1" applyFill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wrapText="1"/>
    </xf>
    <xf numFmtId="0" fontId="15" fillId="0" borderId="2" xfId="0" applyFont="1" applyBorder="1"/>
    <xf numFmtId="0" fontId="3" fillId="0" borderId="0" xfId="0" applyFont="1" applyAlignment="1">
      <alignment horizontal="center"/>
    </xf>
    <xf numFmtId="0" fontId="18" fillId="2" borderId="1" xfId="0" applyFont="1" applyFill="1" applyBorder="1" applyAlignment="1">
      <alignment horizontal="right"/>
    </xf>
    <xf numFmtId="2" fontId="18" fillId="2" borderId="1" xfId="0" applyNumberFormat="1" applyFont="1" applyFill="1" applyBorder="1" applyAlignment="1">
      <alignment horizontal="right"/>
    </xf>
    <xf numFmtId="0" fontId="19" fillId="2" borderId="1" xfId="0" applyFont="1" applyFill="1" applyBorder="1"/>
    <xf numFmtId="0" fontId="20" fillId="2" borderId="1" xfId="0" applyFont="1" applyFill="1" applyBorder="1" applyAlignment="1">
      <alignment horizontal="left"/>
    </xf>
    <xf numFmtId="0" fontId="21" fillId="2" borderId="1" xfId="0" applyFont="1" applyFill="1" applyBorder="1" applyAlignment="1">
      <alignment horizontal="left"/>
    </xf>
    <xf numFmtId="0" fontId="22" fillId="2" borderId="1" xfId="0" applyFont="1" applyFill="1" applyBorder="1" applyAlignment="1">
      <alignment horizontal="left"/>
    </xf>
    <xf numFmtId="4" fontId="18" fillId="2" borderId="1" xfId="0" applyNumberFormat="1" applyFont="1" applyFill="1" applyBorder="1" applyAlignment="1">
      <alignment horizontal="right"/>
    </xf>
    <xf numFmtId="0" fontId="23" fillId="2" borderId="1" xfId="0" applyFont="1" applyFill="1" applyBorder="1"/>
    <xf numFmtId="0" fontId="24" fillId="2" borderId="1" xfId="0" applyFont="1" applyFill="1" applyBorder="1"/>
    <xf numFmtId="0" fontId="25" fillId="2" borderId="1" xfId="0" applyFont="1" applyFill="1" applyBorder="1"/>
    <xf numFmtId="0" fontId="27" fillId="2" borderId="1" xfId="0" applyFont="1" applyFill="1" applyBorder="1"/>
    <xf numFmtId="0" fontId="6" fillId="0" borderId="0" xfId="0" applyFont="1"/>
    <xf numFmtId="15" fontId="24" fillId="2" borderId="1" xfId="0" applyNumberFormat="1" applyFont="1" applyFill="1" applyBorder="1"/>
    <xf numFmtId="164" fontId="28" fillId="2" borderId="1" xfId="0" applyNumberFormat="1" applyFont="1" applyFill="1" applyBorder="1" applyAlignment="1">
      <alignment horizontal="left" wrapText="1"/>
    </xf>
    <xf numFmtId="0" fontId="29" fillId="2" borderId="1" xfId="0" applyFont="1" applyFill="1" applyBorder="1" applyAlignment="1">
      <alignment horizontal="center" wrapText="1"/>
    </xf>
    <xf numFmtId="2" fontId="29" fillId="2" borderId="1" xfId="0" applyNumberFormat="1" applyFont="1" applyFill="1" applyBorder="1" applyAlignment="1">
      <alignment wrapText="1"/>
    </xf>
    <xf numFmtId="0" fontId="29" fillId="2" borderId="1" xfId="0" applyFont="1" applyFill="1" applyBorder="1" applyAlignment="1">
      <alignment horizontal="left" wrapText="1"/>
    </xf>
    <xf numFmtId="0" fontId="29" fillId="2" borderId="1" xfId="0" applyFont="1" applyFill="1" applyBorder="1"/>
    <xf numFmtId="164" fontId="28" fillId="3" borderId="1" xfId="0" applyNumberFormat="1" applyFont="1" applyFill="1" applyBorder="1" applyAlignment="1">
      <alignment horizontal="left" wrapText="1"/>
    </xf>
    <xf numFmtId="0" fontId="29" fillId="3" borderId="1" xfId="0" applyFont="1" applyFill="1" applyBorder="1" applyAlignment="1">
      <alignment horizontal="center" wrapText="1"/>
    </xf>
    <xf numFmtId="2" fontId="29" fillId="3" borderId="1" xfId="0" applyNumberFormat="1" applyFont="1" applyFill="1" applyBorder="1" applyAlignment="1">
      <alignment wrapText="1"/>
    </xf>
    <xf numFmtId="0" fontId="29" fillId="3" borderId="1" xfId="0" applyFont="1" applyFill="1" applyBorder="1" applyAlignment="1">
      <alignment horizontal="left" wrapText="1"/>
    </xf>
    <xf numFmtId="0" fontId="30" fillId="2" borderId="1" xfId="0" applyFont="1" applyFill="1" applyBorder="1" applyAlignment="1">
      <alignment horizontal="center"/>
    </xf>
    <xf numFmtId="164" fontId="31" fillId="2" borderId="1" xfId="0" applyNumberFormat="1" applyFont="1" applyFill="1" applyBorder="1" applyAlignment="1">
      <alignment horizontal="left" wrapText="1"/>
    </xf>
    <xf numFmtId="0" fontId="29" fillId="2" borderId="1" xfId="0" applyFont="1" applyFill="1" applyBorder="1" applyAlignment="1">
      <alignment horizontal="center"/>
    </xf>
    <xf numFmtId="0" fontId="32" fillId="2" borderId="1" xfId="0" applyFont="1" applyFill="1" applyBorder="1" applyAlignment="1">
      <alignment horizontal="center" wrapText="1"/>
    </xf>
    <xf numFmtId="164" fontId="6" fillId="4" borderId="2" xfId="0" applyNumberFormat="1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left" vertical="center" wrapText="1"/>
    </xf>
    <xf numFmtId="164" fontId="3" fillId="2" borderId="2" xfId="0" applyNumberFormat="1" applyFont="1" applyFill="1" applyBorder="1" applyAlignment="1">
      <alignment horizontal="left"/>
    </xf>
    <xf numFmtId="3" fontId="3" fillId="0" borderId="2" xfId="0" applyNumberFormat="1" applyFont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33" fillId="3" borderId="1" xfId="0" applyFont="1" applyFill="1" applyBorder="1" applyAlignment="1">
      <alignment horizontal="center"/>
    </xf>
    <xf numFmtId="0" fontId="34" fillId="5" borderId="1" xfId="0" applyFont="1" applyFill="1" applyBorder="1" applyAlignment="1">
      <alignment horizontal="center" wrapText="1"/>
    </xf>
    <xf numFmtId="0" fontId="35" fillId="2" borderId="1" xfId="0" applyFont="1" applyFill="1" applyBorder="1" applyAlignment="1">
      <alignment horizontal="left"/>
    </xf>
    <xf numFmtId="15" fontId="6" fillId="2" borderId="1" xfId="0" applyNumberFormat="1" applyFont="1" applyFill="1" applyBorder="1" applyAlignment="1">
      <alignment horizontal="center"/>
    </xf>
    <xf numFmtId="0" fontId="31" fillId="2" borderId="24" xfId="0" applyFont="1" applyFill="1" applyBorder="1"/>
    <xf numFmtId="0" fontId="6" fillId="4" borderId="6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left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165" fontId="3" fillId="2" borderId="1" xfId="0" applyNumberFormat="1" applyFont="1" applyFill="1" applyBorder="1" applyAlignment="1">
      <alignment horizontal="center" vertical="center"/>
    </xf>
    <xf numFmtId="15" fontId="3" fillId="2" borderId="1" xfId="0" applyNumberFormat="1" applyFont="1" applyFill="1" applyBorder="1" applyAlignment="1">
      <alignment horizontal="center" vertical="center"/>
    </xf>
    <xf numFmtId="43" fontId="36" fillId="2" borderId="1" xfId="0" applyNumberFormat="1" applyFont="1" applyFill="1" applyBorder="1" applyAlignment="1">
      <alignment horizontal="left" vertical="center"/>
    </xf>
    <xf numFmtId="43" fontId="3" fillId="2" borderId="1" xfId="0" applyNumberFormat="1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top"/>
    </xf>
    <xf numFmtId="43" fontId="3" fillId="0" borderId="0" xfId="0" applyNumberFormat="1" applyFont="1"/>
    <xf numFmtId="0" fontId="6" fillId="2" borderId="1" xfId="0" applyFont="1" applyFill="1" applyBorder="1" applyAlignment="1">
      <alignment horizontal="left" vertical="center"/>
    </xf>
    <xf numFmtId="165" fontId="3" fillId="0" borderId="0" xfId="0" applyNumberFormat="1" applyFont="1" applyAlignment="1">
      <alignment horizontal="center" vertical="center"/>
    </xf>
    <xf numFmtId="15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top"/>
    </xf>
    <xf numFmtId="0" fontId="3" fillId="2" borderId="1" xfId="0" applyFont="1" applyFill="1" applyBorder="1" applyAlignment="1">
      <alignment horizontal="left"/>
    </xf>
    <xf numFmtId="2" fontId="29" fillId="0" borderId="0" xfId="0" applyNumberFormat="1" applyFont="1" applyAlignment="1">
      <alignment horizontal="center"/>
    </xf>
    <xf numFmtId="1" fontId="29" fillId="2" borderId="1" xfId="0" applyNumberFormat="1" applyFont="1" applyFill="1" applyBorder="1" applyAlignment="1">
      <alignment horizontal="center"/>
    </xf>
    <xf numFmtId="9" fontId="29" fillId="2" borderId="1" xfId="0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15" fontId="29" fillId="2" borderId="1" xfId="0" applyNumberFormat="1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 vertical="center" wrapText="1"/>
    </xf>
    <xf numFmtId="2" fontId="6" fillId="4" borderId="8" xfId="0" applyNumberFormat="1" applyFont="1" applyFill="1" applyBorder="1" applyAlignment="1">
      <alignment horizontal="center" vertical="center" wrapText="1"/>
    </xf>
    <xf numFmtId="0" fontId="31" fillId="0" borderId="25" xfId="0" applyFont="1" applyBorder="1"/>
    <xf numFmtId="0" fontId="6" fillId="4" borderId="3" xfId="0" applyFont="1" applyFill="1" applyBorder="1" applyAlignment="1">
      <alignment horizontal="center" wrapText="1"/>
    </xf>
    <xf numFmtId="0" fontId="36" fillId="0" borderId="0" xfId="0" applyFont="1"/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16" fontId="36" fillId="0" borderId="0" xfId="0" applyNumberFormat="1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15" fontId="31" fillId="2" borderId="1" xfId="0" applyNumberFormat="1" applyFont="1" applyFill="1" applyBorder="1" applyAlignment="1">
      <alignment vertical="center"/>
    </xf>
    <xf numFmtId="0" fontId="3" fillId="2" borderId="1" xfId="0" applyFont="1" applyFill="1" applyBorder="1" applyAlignment="1">
      <alignment horizontal="left" vertical="top"/>
    </xf>
    <xf numFmtId="15" fontId="29" fillId="2" borderId="1" xfId="0" applyNumberFormat="1" applyFont="1" applyFill="1" applyBorder="1" applyAlignment="1">
      <alignment horizontal="center" vertical="center" wrapText="1"/>
    </xf>
    <xf numFmtId="15" fontId="29" fillId="2" borderId="1" xfId="0" applyNumberFormat="1" applyFont="1" applyFill="1" applyBorder="1" applyAlignment="1">
      <alignment horizontal="left"/>
    </xf>
    <xf numFmtId="2" fontId="29" fillId="2" borderId="1" xfId="0" applyNumberFormat="1" applyFont="1" applyFill="1" applyBorder="1" applyAlignment="1">
      <alignment horizontal="center"/>
    </xf>
    <xf numFmtId="0" fontId="31" fillId="2" borderId="24" xfId="0" applyFont="1" applyFill="1" applyBorder="1" applyAlignment="1">
      <alignment horizontal="left"/>
    </xf>
    <xf numFmtId="0" fontId="6" fillId="4" borderId="4" xfId="0" applyFont="1" applyFill="1" applyBorder="1" applyAlignment="1">
      <alignment horizontal="center" vertical="center" wrapText="1"/>
    </xf>
    <xf numFmtId="1" fontId="3" fillId="7" borderId="2" xfId="0" applyNumberFormat="1" applyFont="1" applyFill="1" applyBorder="1" applyAlignment="1">
      <alignment horizontal="center" vertical="center"/>
    </xf>
    <xf numFmtId="167" fontId="3" fillId="7" borderId="2" xfId="0" applyNumberFormat="1" applyFont="1" applyFill="1" applyBorder="1" applyAlignment="1">
      <alignment horizontal="center" vertical="center"/>
    </xf>
    <xf numFmtId="167" fontId="3" fillId="7" borderId="2" xfId="0" applyNumberFormat="1" applyFont="1" applyFill="1" applyBorder="1" applyAlignment="1">
      <alignment horizontal="left"/>
    </xf>
    <xf numFmtId="0" fontId="3" fillId="7" borderId="2" xfId="0" applyFont="1" applyFill="1" applyBorder="1" applyAlignment="1">
      <alignment horizontal="center"/>
    </xf>
    <xf numFmtId="2" fontId="3" fillId="7" borderId="2" xfId="0" applyNumberFormat="1" applyFont="1" applyFill="1" applyBorder="1" applyAlignment="1">
      <alignment horizontal="center" vertical="center"/>
    </xf>
    <xf numFmtId="2" fontId="3" fillId="7" borderId="2" xfId="0" applyNumberFormat="1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2" fontId="3" fillId="7" borderId="2" xfId="0" applyNumberFormat="1" applyFont="1" applyFill="1" applyBorder="1" applyAlignment="1">
      <alignment horizontal="center" vertical="center" wrapText="1"/>
    </xf>
    <xf numFmtId="10" fontId="3" fillId="7" borderId="2" xfId="0" applyNumberFormat="1" applyFont="1" applyFill="1" applyBorder="1" applyAlignment="1">
      <alignment horizontal="center" vertical="center" wrapText="1"/>
    </xf>
    <xf numFmtId="167" fontId="3" fillId="7" borderId="2" xfId="0" applyNumberFormat="1" applyFont="1" applyFill="1" applyBorder="1" applyAlignment="1">
      <alignment horizontal="center" vertical="center" wrapText="1"/>
    </xf>
    <xf numFmtId="1" fontId="3" fillId="8" borderId="2" xfId="0" applyNumberFormat="1" applyFont="1" applyFill="1" applyBorder="1" applyAlignment="1">
      <alignment horizontal="center" vertical="center" wrapText="1"/>
    </xf>
    <xf numFmtId="167" fontId="3" fillId="8" borderId="2" xfId="0" applyNumberFormat="1" applyFont="1" applyFill="1" applyBorder="1" applyAlignment="1">
      <alignment horizontal="center" vertical="center" wrapText="1"/>
    </xf>
    <xf numFmtId="167" fontId="3" fillId="8" borderId="2" xfId="0" applyNumberFormat="1" applyFont="1" applyFill="1" applyBorder="1" applyAlignment="1">
      <alignment horizontal="left"/>
    </xf>
    <xf numFmtId="1" fontId="3" fillId="8" borderId="2" xfId="0" applyNumberFormat="1" applyFont="1" applyFill="1" applyBorder="1" applyAlignment="1">
      <alignment horizontal="center"/>
    </xf>
    <xf numFmtId="0" fontId="3" fillId="8" borderId="2" xfId="0" applyFont="1" applyFill="1" applyBorder="1" applyAlignment="1">
      <alignment horizontal="center"/>
    </xf>
    <xf numFmtId="2" fontId="3" fillId="8" borderId="2" xfId="0" applyNumberFormat="1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2" fontId="3" fillId="8" borderId="2" xfId="0" applyNumberFormat="1" applyFont="1" applyFill="1" applyBorder="1" applyAlignment="1">
      <alignment horizontal="center" vertical="center" wrapText="1"/>
    </xf>
    <xf numFmtId="10" fontId="3" fillId="8" borderId="2" xfId="0" applyNumberFormat="1" applyFont="1" applyFill="1" applyBorder="1" applyAlignment="1">
      <alignment horizontal="center" vertical="center" wrapText="1"/>
    </xf>
    <xf numFmtId="0" fontId="3" fillId="8" borderId="2" xfId="0" applyFont="1" applyFill="1" applyBorder="1"/>
    <xf numFmtId="9" fontId="3" fillId="8" borderId="2" xfId="0" applyNumberFormat="1" applyFont="1" applyFill="1" applyBorder="1" applyAlignment="1">
      <alignment horizontal="center"/>
    </xf>
    <xf numFmtId="168" fontId="3" fillId="8" borderId="2" xfId="0" applyNumberFormat="1" applyFont="1" applyFill="1" applyBorder="1" applyAlignment="1">
      <alignment horizontal="center" vertical="center" wrapText="1"/>
    </xf>
    <xf numFmtId="15" fontId="3" fillId="8" borderId="2" xfId="0" applyNumberFormat="1" applyFont="1" applyFill="1" applyBorder="1"/>
    <xf numFmtId="1" fontId="3" fillId="6" borderId="2" xfId="0" applyNumberFormat="1" applyFont="1" applyFill="1" applyBorder="1" applyAlignment="1">
      <alignment horizontal="center" vertical="center" wrapText="1"/>
    </xf>
    <xf numFmtId="167" fontId="3" fillId="6" borderId="2" xfId="0" applyNumberFormat="1" applyFont="1" applyFill="1" applyBorder="1" applyAlignment="1">
      <alignment horizontal="center" vertical="center" wrapText="1"/>
    </xf>
    <xf numFmtId="0" fontId="3" fillId="6" borderId="2" xfId="0" applyFont="1" applyFill="1" applyBorder="1"/>
    <xf numFmtId="0" fontId="3" fillId="6" borderId="2" xfId="0" applyFont="1" applyFill="1" applyBorder="1" applyAlignment="1">
      <alignment horizontal="center"/>
    </xf>
    <xf numFmtId="2" fontId="3" fillId="6" borderId="2" xfId="0" applyNumberFormat="1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2" fontId="3" fillId="6" borderId="2" xfId="0" applyNumberFormat="1" applyFont="1" applyFill="1" applyBorder="1" applyAlignment="1">
      <alignment horizontal="center" vertical="center" wrapText="1"/>
    </xf>
    <xf numFmtId="9" fontId="3" fillId="6" borderId="2" xfId="0" applyNumberFormat="1" applyFont="1" applyFill="1" applyBorder="1" applyAlignment="1">
      <alignment horizontal="center"/>
    </xf>
    <xf numFmtId="1" fontId="3" fillId="7" borderId="3" xfId="0" applyNumberFormat="1" applyFont="1" applyFill="1" applyBorder="1" applyAlignment="1">
      <alignment horizontal="center" vertical="center"/>
    </xf>
    <xf numFmtId="167" fontId="3" fillId="7" borderId="3" xfId="0" applyNumberFormat="1" applyFont="1" applyFill="1" applyBorder="1" applyAlignment="1">
      <alignment horizontal="center" vertical="center"/>
    </xf>
    <xf numFmtId="167" fontId="3" fillId="7" borderId="3" xfId="0" applyNumberFormat="1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2" fontId="3" fillId="7" borderId="3" xfId="0" applyNumberFormat="1" applyFont="1" applyFill="1" applyBorder="1" applyAlignment="1">
      <alignment horizontal="center" vertical="center"/>
    </xf>
    <xf numFmtId="2" fontId="3" fillId="7" borderId="3" xfId="0" applyNumberFormat="1" applyFont="1" applyFill="1" applyBorder="1" applyAlignment="1">
      <alignment horizontal="center"/>
    </xf>
    <xf numFmtId="0" fontId="3" fillId="7" borderId="6" xfId="0" applyFont="1" applyFill="1" applyBorder="1" applyAlignment="1">
      <alignment horizontal="center"/>
    </xf>
    <xf numFmtId="10" fontId="3" fillId="7" borderId="3" xfId="0" applyNumberFormat="1" applyFont="1" applyFill="1" applyBorder="1" applyAlignment="1">
      <alignment horizontal="center" vertical="center" wrapText="1"/>
    </xf>
    <xf numFmtId="167" fontId="3" fillId="7" borderId="3" xfId="0" applyNumberFormat="1" applyFont="1" applyFill="1" applyBorder="1" applyAlignment="1">
      <alignment horizontal="center" vertical="center" wrapText="1"/>
    </xf>
    <xf numFmtId="1" fontId="3" fillId="8" borderId="2" xfId="0" applyNumberFormat="1" applyFont="1" applyFill="1" applyBorder="1" applyAlignment="1">
      <alignment horizontal="center" vertical="center"/>
    </xf>
    <xf numFmtId="167" fontId="3" fillId="8" borderId="2" xfId="0" applyNumberFormat="1" applyFont="1" applyFill="1" applyBorder="1" applyAlignment="1">
      <alignment horizontal="center" vertical="center"/>
    </xf>
    <xf numFmtId="2" fontId="3" fillId="8" borderId="2" xfId="0" applyNumberFormat="1" applyFont="1" applyFill="1" applyBorder="1" applyAlignment="1">
      <alignment horizontal="center" vertical="center"/>
    </xf>
    <xf numFmtId="2" fontId="3" fillId="7" borderId="3" xfId="0" applyNumberFormat="1" applyFont="1" applyFill="1" applyBorder="1" applyAlignment="1">
      <alignment horizontal="center" vertical="center" wrapText="1"/>
    </xf>
    <xf numFmtId="1" fontId="3" fillId="8" borderId="3" xfId="0" applyNumberFormat="1" applyFont="1" applyFill="1" applyBorder="1" applyAlignment="1">
      <alignment horizontal="center" vertical="center"/>
    </xf>
    <xf numFmtId="167" fontId="3" fillId="8" borderId="3" xfId="0" applyNumberFormat="1" applyFont="1" applyFill="1" applyBorder="1" applyAlignment="1">
      <alignment horizontal="center" vertical="center"/>
    </xf>
    <xf numFmtId="0" fontId="3" fillId="8" borderId="3" xfId="0" applyFont="1" applyFill="1" applyBorder="1"/>
    <xf numFmtId="0" fontId="3" fillId="8" borderId="3" xfId="0" applyFont="1" applyFill="1" applyBorder="1" applyAlignment="1">
      <alignment horizontal="center"/>
    </xf>
    <xf numFmtId="2" fontId="3" fillId="8" borderId="3" xfId="0" applyNumberFormat="1" applyFont="1" applyFill="1" applyBorder="1" applyAlignment="1">
      <alignment horizontal="center"/>
    </xf>
    <xf numFmtId="1" fontId="3" fillId="2" borderId="2" xfId="0" applyNumberFormat="1" applyFont="1" applyFill="1" applyBorder="1" applyAlignment="1">
      <alignment horizontal="center" vertical="center" wrapText="1"/>
    </xf>
    <xf numFmtId="167" fontId="3" fillId="2" borderId="2" xfId="0" applyNumberFormat="1" applyFont="1" applyFill="1" applyBorder="1" applyAlignment="1">
      <alignment horizontal="center" vertical="center"/>
    </xf>
    <xf numFmtId="0" fontId="15" fillId="0" borderId="2" xfId="0" applyFont="1" applyBorder="1" applyAlignment="1">
      <alignment horizontal="center"/>
    </xf>
    <xf numFmtId="2" fontId="3" fillId="2" borderId="27" xfId="0" applyNumberFormat="1" applyFont="1" applyFill="1" applyBorder="1" applyAlignment="1">
      <alignment horizontal="center" vertical="center"/>
    </xf>
    <xf numFmtId="167" fontId="3" fillId="0" borderId="2" xfId="0" applyNumberFormat="1" applyFont="1" applyBorder="1" applyAlignment="1">
      <alignment horizontal="center" vertical="center"/>
    </xf>
    <xf numFmtId="0" fontId="36" fillId="0" borderId="28" xfId="0" applyFont="1" applyBorder="1" applyAlignment="1">
      <alignment horizontal="center" vertical="center"/>
    </xf>
    <xf numFmtId="165" fontId="36" fillId="0" borderId="28" xfId="0" applyNumberFormat="1" applyFont="1" applyBorder="1" applyAlignment="1">
      <alignment horizontal="center" vertical="center"/>
    </xf>
    <xf numFmtId="0" fontId="37" fillId="0" borderId="28" xfId="0" applyFont="1" applyBorder="1" applyAlignment="1">
      <alignment horizontal="center" vertical="center"/>
    </xf>
    <xf numFmtId="2" fontId="37" fillId="0" borderId="28" xfId="0" applyNumberFormat="1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15" fontId="3" fillId="0" borderId="28" xfId="0" applyNumberFormat="1" applyFont="1" applyBorder="1" applyAlignment="1">
      <alignment horizontal="center" vertical="center"/>
    </xf>
    <xf numFmtId="43" fontId="36" fillId="0" borderId="28" xfId="0" applyNumberFormat="1" applyFont="1" applyBorder="1" applyAlignment="1">
      <alignment horizontal="center" vertical="top"/>
    </xf>
    <xf numFmtId="10" fontId="37" fillId="0" borderId="28" xfId="0" applyNumberFormat="1" applyFont="1" applyBorder="1" applyAlignment="1">
      <alignment horizontal="center" vertical="center" wrapText="1"/>
    </xf>
    <xf numFmtId="16" fontId="37" fillId="0" borderId="28" xfId="0" applyNumberFormat="1" applyFont="1" applyBorder="1" applyAlignment="1">
      <alignment horizontal="center" vertical="center"/>
    </xf>
    <xf numFmtId="0" fontId="36" fillId="0" borderId="28" xfId="0" applyFont="1" applyBorder="1" applyAlignment="1">
      <alignment horizontal="left"/>
    </xf>
    <xf numFmtId="0" fontId="6" fillId="4" borderId="23" xfId="0" applyFont="1" applyFill="1" applyBorder="1" applyAlignment="1">
      <alignment horizontal="center" vertical="center" wrapText="1"/>
    </xf>
    <xf numFmtId="0" fontId="6" fillId="4" borderId="26" xfId="0" applyFont="1" applyFill="1" applyBorder="1" applyAlignment="1">
      <alignment horizontal="center" wrapText="1"/>
    </xf>
    <xf numFmtId="0" fontId="6" fillId="4" borderId="28" xfId="0" applyFont="1" applyFill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left" vertical="center"/>
    </xf>
    <xf numFmtId="0" fontId="3" fillId="2" borderId="22" xfId="0" applyFont="1" applyFill="1" applyBorder="1" applyAlignment="1">
      <alignment horizontal="center"/>
    </xf>
    <xf numFmtId="0" fontId="3" fillId="2" borderId="22" xfId="0" applyFont="1" applyFill="1" applyBorder="1"/>
    <xf numFmtId="0" fontId="15" fillId="0" borderId="7" xfId="0" applyFont="1" applyBorder="1"/>
    <xf numFmtId="2" fontId="3" fillId="0" borderId="7" xfId="0" applyNumberFormat="1" applyFont="1" applyBorder="1"/>
    <xf numFmtId="0" fontId="3" fillId="0" borderId="7" xfId="0" applyFont="1" applyBorder="1"/>
    <xf numFmtId="0" fontId="6" fillId="0" borderId="28" xfId="1" applyFont="1" applyBorder="1"/>
    <xf numFmtId="2" fontId="6" fillId="0" borderId="28" xfId="1" applyNumberFormat="1" applyFont="1" applyBorder="1" applyAlignment="1">
      <alignment horizontal="right"/>
    </xf>
    <xf numFmtId="2" fontId="6" fillId="0" borderId="28" xfId="1" applyNumberFormat="1" applyFont="1" applyBorder="1"/>
    <xf numFmtId="10" fontId="6" fillId="0" borderId="28" xfId="46" applyNumberFormat="1" applyFont="1" applyBorder="1"/>
    <xf numFmtId="0" fontId="6" fillId="4" borderId="7" xfId="0" applyFont="1" applyFill="1" applyBorder="1" applyAlignment="1">
      <alignment horizontal="center"/>
    </xf>
    <xf numFmtId="0" fontId="3" fillId="0" borderId="22" xfId="0" applyFont="1" applyBorder="1"/>
    <xf numFmtId="15" fontId="3" fillId="0" borderId="22" xfId="0" applyNumberFormat="1" applyFont="1" applyBorder="1"/>
    <xf numFmtId="2" fontId="3" fillId="0" borderId="22" xfId="0" applyNumberFormat="1" applyFont="1" applyBorder="1"/>
    <xf numFmtId="2" fontId="3" fillId="0" borderId="22" xfId="0" applyNumberFormat="1" applyFont="1" applyBorder="1" applyAlignment="1">
      <alignment horizontal="right"/>
    </xf>
    <xf numFmtId="0" fontId="14" fillId="0" borderId="22" xfId="0" applyFont="1" applyBorder="1"/>
    <xf numFmtId="10" fontId="14" fillId="2" borderId="22" xfId="0" applyNumberFormat="1" applyFont="1" applyFill="1" applyBorder="1" applyAlignment="1">
      <alignment horizontal="center"/>
    </xf>
    <xf numFmtId="0" fontId="3" fillId="0" borderId="28" xfId="0" applyFont="1" applyBorder="1"/>
    <xf numFmtId="0" fontId="15" fillId="0" borderId="28" xfId="0" applyFont="1" applyBorder="1"/>
    <xf numFmtId="2" fontId="3" fillId="0" borderId="28" xfId="0" applyNumberFormat="1" applyFont="1" applyBorder="1"/>
    <xf numFmtId="15" fontId="53" fillId="0" borderId="28" xfId="12" applyNumberFormat="1" applyFont="1" applyBorder="1"/>
    <xf numFmtId="2" fontId="3" fillId="0" borderId="28" xfId="1" applyNumberFormat="1" applyBorder="1"/>
    <xf numFmtId="15" fontId="1" fillId="0" borderId="28" xfId="12" applyNumberFormat="1" applyFont="1" applyBorder="1"/>
    <xf numFmtId="2" fontId="3" fillId="0" borderId="28" xfId="1" applyNumberFormat="1" applyBorder="1" applyAlignment="1">
      <alignment horizontal="right"/>
    </xf>
    <xf numFmtId="0" fontId="3" fillId="0" borderId="28" xfId="1" applyBorder="1"/>
    <xf numFmtId="10" fontId="3" fillId="0" borderId="28" xfId="46" applyNumberFormat="1" applyFont="1" applyBorder="1"/>
    <xf numFmtId="0" fontId="1" fillId="0" borderId="28" xfId="12" applyFont="1" applyBorder="1" applyAlignment="1">
      <alignment horizontal="left"/>
    </xf>
    <xf numFmtId="49" fontId="1" fillId="0" borderId="28" xfId="12" applyNumberFormat="1" applyFont="1" applyBorder="1"/>
    <xf numFmtId="0" fontId="1" fillId="0" borderId="28" xfId="12" applyFont="1" applyBorder="1"/>
    <xf numFmtId="0" fontId="3" fillId="0" borderId="28" xfId="0" applyFont="1" applyBorder="1" applyAlignment="1">
      <alignment horizontal="left"/>
    </xf>
    <xf numFmtId="16" fontId="36" fillId="0" borderId="22" xfId="0" applyNumberFormat="1" applyFont="1" applyBorder="1" applyAlignment="1">
      <alignment horizontal="center" vertical="center"/>
    </xf>
    <xf numFmtId="0" fontId="36" fillId="0" borderId="28" xfId="0" applyFont="1" applyBorder="1"/>
    <xf numFmtId="16" fontId="36" fillId="0" borderId="2" xfId="0" applyNumberFormat="1" applyFont="1" applyBorder="1" applyAlignment="1">
      <alignment horizontal="center" vertical="center"/>
    </xf>
    <xf numFmtId="0" fontId="6" fillId="4" borderId="22" xfId="0" applyFont="1" applyFill="1" applyBorder="1" applyAlignment="1">
      <alignment horizontal="left" vertical="center" wrapText="1"/>
    </xf>
    <xf numFmtId="0" fontId="6" fillId="0" borderId="22" xfId="0" applyFont="1" applyBorder="1" applyAlignment="1">
      <alignment horizontal="center" vertical="center" wrapText="1"/>
    </xf>
    <xf numFmtId="16" fontId="36" fillId="0" borderId="28" xfId="0" applyNumberFormat="1" applyFont="1" applyBorder="1" applyAlignment="1">
      <alignment horizontal="center" vertical="center"/>
    </xf>
    <xf numFmtId="1" fontId="3" fillId="7" borderId="7" xfId="0" applyNumberFormat="1" applyFont="1" applyFill="1" applyBorder="1" applyAlignment="1">
      <alignment horizontal="center" vertical="center"/>
    </xf>
    <xf numFmtId="167" fontId="3" fillId="7" borderId="7" xfId="0" applyNumberFormat="1" applyFont="1" applyFill="1" applyBorder="1" applyAlignment="1">
      <alignment horizontal="center" vertical="center"/>
    </xf>
    <xf numFmtId="167" fontId="3" fillId="7" borderId="7" xfId="0" applyNumberFormat="1" applyFont="1" applyFill="1" applyBorder="1" applyAlignment="1">
      <alignment horizontal="left"/>
    </xf>
    <xf numFmtId="0" fontId="3" fillId="7" borderId="7" xfId="0" applyFont="1" applyFill="1" applyBorder="1" applyAlignment="1">
      <alignment horizontal="center"/>
    </xf>
    <xf numFmtId="2" fontId="3" fillId="7" borderId="7" xfId="0" applyNumberFormat="1" applyFont="1" applyFill="1" applyBorder="1" applyAlignment="1">
      <alignment horizontal="center"/>
    </xf>
    <xf numFmtId="0" fontId="3" fillId="7" borderId="18" xfId="0" applyFont="1" applyFill="1" applyBorder="1" applyAlignment="1">
      <alignment horizontal="center"/>
    </xf>
    <xf numFmtId="0" fontId="6" fillId="4" borderId="23" xfId="0" applyFont="1" applyFill="1" applyBorder="1" applyAlignment="1">
      <alignment horizontal="left" vertical="center" wrapText="1"/>
    </xf>
    <xf numFmtId="16" fontId="36" fillId="40" borderId="22" xfId="0" applyNumberFormat="1" applyFont="1" applyFill="1" applyBorder="1" applyAlignment="1">
      <alignment horizontal="center" vertical="center"/>
    </xf>
    <xf numFmtId="0" fontId="36" fillId="40" borderId="0" xfId="0" applyFont="1" applyFill="1"/>
    <xf numFmtId="0" fontId="36" fillId="40" borderId="0" xfId="0" applyFont="1" applyFill="1" applyAlignment="1">
      <alignment horizontal="center" vertical="center"/>
    </xf>
    <xf numFmtId="165" fontId="36" fillId="40" borderId="0" xfId="0" applyNumberFormat="1" applyFont="1" applyFill="1" applyAlignment="1">
      <alignment horizontal="center" vertical="center"/>
    </xf>
    <xf numFmtId="0" fontId="0" fillId="40" borderId="0" xfId="0" applyFill="1"/>
    <xf numFmtId="165" fontId="36" fillId="0" borderId="22" xfId="0" applyNumberFormat="1" applyFont="1" applyBorder="1" applyAlignment="1">
      <alignment horizontal="center" vertical="center"/>
    </xf>
    <xf numFmtId="2" fontId="36" fillId="0" borderId="28" xfId="0" applyNumberFormat="1" applyFont="1" applyBorder="1" applyAlignment="1">
      <alignment horizontal="center" vertical="center"/>
    </xf>
    <xf numFmtId="10" fontId="36" fillId="0" borderId="28" xfId="0" applyNumberFormat="1" applyFont="1" applyBorder="1" applyAlignment="1">
      <alignment horizontal="center" vertical="center" wrapText="1"/>
    </xf>
    <xf numFmtId="0" fontId="36" fillId="41" borderId="28" xfId="0" applyFont="1" applyFill="1" applyBorder="1" applyAlignment="1">
      <alignment horizontal="center" vertical="center"/>
    </xf>
    <xf numFmtId="0" fontId="36" fillId="42" borderId="28" xfId="0" applyFont="1" applyFill="1" applyBorder="1" applyAlignment="1">
      <alignment horizontal="center" vertical="center"/>
    </xf>
    <xf numFmtId="0" fontId="37" fillId="42" borderId="28" xfId="0" applyFont="1" applyFill="1" applyBorder="1" applyAlignment="1">
      <alignment horizontal="center" vertical="center"/>
    </xf>
    <xf numFmtId="167" fontId="3" fillId="44" borderId="2" xfId="0" applyNumberFormat="1" applyFont="1" applyFill="1" applyBorder="1" applyAlignment="1">
      <alignment horizontal="center" vertical="center"/>
    </xf>
    <xf numFmtId="0" fontId="15" fillId="43" borderId="2" xfId="0" applyFont="1" applyFill="1" applyBorder="1"/>
    <xf numFmtId="0" fontId="15" fillId="43" borderId="2" xfId="0" applyFont="1" applyFill="1" applyBorder="1" applyAlignment="1">
      <alignment horizontal="center"/>
    </xf>
    <xf numFmtId="0" fontId="3" fillId="43" borderId="2" xfId="0" applyFont="1" applyFill="1" applyBorder="1" applyAlignment="1">
      <alignment horizontal="center"/>
    </xf>
    <xf numFmtId="0" fontId="3" fillId="45" borderId="4" xfId="0" applyFont="1" applyFill="1" applyBorder="1" applyAlignment="1">
      <alignment horizontal="center"/>
    </xf>
    <xf numFmtId="2" fontId="3" fillId="45" borderId="2" xfId="0" applyNumberFormat="1" applyFont="1" applyFill="1" applyBorder="1" applyAlignment="1">
      <alignment horizontal="center" vertical="center" wrapText="1"/>
    </xf>
    <xf numFmtId="10" fontId="3" fillId="45" borderId="2" xfId="0" applyNumberFormat="1" applyFont="1" applyFill="1" applyBorder="1" applyAlignment="1">
      <alignment horizontal="center" vertical="center" wrapText="1"/>
    </xf>
    <xf numFmtId="0" fontId="3" fillId="45" borderId="2" xfId="0" applyFont="1" applyFill="1" applyBorder="1" applyAlignment="1">
      <alignment horizontal="center"/>
    </xf>
    <xf numFmtId="167" fontId="3" fillId="45" borderId="2" xfId="0" applyNumberFormat="1" applyFont="1" applyFill="1" applyBorder="1" applyAlignment="1">
      <alignment horizontal="center" vertical="center" wrapText="1"/>
    </xf>
    <xf numFmtId="0" fontId="0" fillId="43" borderId="0" xfId="0" applyFill="1" applyAlignment="1">
      <alignment horizontal="center" vertical="center"/>
    </xf>
    <xf numFmtId="0" fontId="6" fillId="4" borderId="28" xfId="0" applyFont="1" applyFill="1" applyBorder="1" applyAlignment="1">
      <alignment horizontal="left" vertical="center" wrapText="1"/>
    </xf>
    <xf numFmtId="2" fontId="36" fillId="41" borderId="28" xfId="0" applyNumberFormat="1" applyFont="1" applyFill="1" applyBorder="1" applyAlignment="1">
      <alignment horizontal="center" vertical="center"/>
    </xf>
    <xf numFmtId="10" fontId="36" fillId="41" borderId="28" xfId="0" applyNumberFormat="1" applyFont="1" applyFill="1" applyBorder="1" applyAlignment="1">
      <alignment horizontal="center" vertical="center" wrapText="1"/>
    </xf>
    <xf numFmtId="16" fontId="36" fillId="41" borderId="28" xfId="0" applyNumberFormat="1" applyFont="1" applyFill="1" applyBorder="1" applyAlignment="1">
      <alignment horizontal="center" vertical="center"/>
    </xf>
    <xf numFmtId="2" fontId="37" fillId="42" borderId="28" xfId="0" applyNumberFormat="1" applyFont="1" applyFill="1" applyBorder="1" applyAlignment="1">
      <alignment horizontal="center" vertical="center"/>
    </xf>
    <xf numFmtId="0" fontId="3" fillId="42" borderId="28" xfId="0" applyFont="1" applyFill="1" applyBorder="1" applyAlignment="1">
      <alignment horizontal="center" vertical="center"/>
    </xf>
    <xf numFmtId="165" fontId="36" fillId="42" borderId="28" xfId="0" applyNumberFormat="1" applyFont="1" applyFill="1" applyBorder="1" applyAlignment="1">
      <alignment horizontal="center" vertical="center"/>
    </xf>
    <xf numFmtId="15" fontId="3" fillId="42" borderId="28" xfId="0" applyNumberFormat="1" applyFont="1" applyFill="1" applyBorder="1" applyAlignment="1">
      <alignment horizontal="center" vertical="center"/>
    </xf>
    <xf numFmtId="0" fontId="36" fillId="42" borderId="28" xfId="0" applyFont="1" applyFill="1" applyBorder="1" applyAlignment="1">
      <alignment horizontal="left"/>
    </xf>
    <xf numFmtId="43" fontId="36" fillId="42" borderId="28" xfId="0" applyNumberFormat="1" applyFont="1" applyFill="1" applyBorder="1" applyAlignment="1">
      <alignment horizontal="center" vertical="top"/>
    </xf>
    <xf numFmtId="0" fontId="3" fillId="0" borderId="22" xfId="0" applyFont="1" applyBorder="1" applyAlignment="1">
      <alignment horizontal="center"/>
    </xf>
    <xf numFmtId="0" fontId="36" fillId="0" borderId="22" xfId="0" applyFont="1" applyBorder="1" applyAlignment="1">
      <alignment horizontal="center" vertical="center"/>
    </xf>
    <xf numFmtId="0" fontId="0" fillId="0" borderId="22" xfId="0" applyBorder="1"/>
    <xf numFmtId="0" fontId="36" fillId="0" borderId="22" xfId="0" applyFont="1" applyBorder="1"/>
    <xf numFmtId="0" fontId="37" fillId="0" borderId="22" xfId="0" applyFont="1" applyBorder="1" applyAlignment="1">
      <alignment horizontal="center" vertical="center"/>
    </xf>
    <xf numFmtId="2" fontId="37" fillId="0" borderId="22" xfId="0" applyNumberFormat="1" applyFont="1" applyBorder="1" applyAlignment="1">
      <alignment horizontal="center" vertical="center"/>
    </xf>
    <xf numFmtId="166" fontId="36" fillId="0" borderId="22" xfId="0" applyNumberFormat="1" applyFont="1" applyBorder="1" applyAlignment="1">
      <alignment horizontal="center" vertical="center"/>
    </xf>
    <xf numFmtId="166" fontId="36" fillId="0" borderId="28" xfId="0" applyNumberFormat="1" applyFont="1" applyBorder="1" applyAlignment="1">
      <alignment horizontal="center" vertical="center"/>
    </xf>
    <xf numFmtId="0" fontId="3" fillId="0" borderId="23" xfId="0" applyFont="1" applyBorder="1"/>
    <xf numFmtId="0" fontId="15" fillId="0" borderId="38" xfId="0" applyFont="1" applyBorder="1"/>
    <xf numFmtId="2" fontId="3" fillId="0" borderId="38" xfId="0" applyNumberFormat="1" applyFont="1" applyBorder="1"/>
    <xf numFmtId="0" fontId="3" fillId="0" borderId="38" xfId="0" applyFont="1" applyBorder="1"/>
    <xf numFmtId="0" fontId="3" fillId="2" borderId="28" xfId="0" applyFont="1" applyFill="1" applyBorder="1"/>
    <xf numFmtId="0" fontId="3" fillId="0" borderId="40" xfId="0" applyFont="1" applyBorder="1" applyAlignment="1">
      <alignment horizontal="left"/>
    </xf>
    <xf numFmtId="0" fontId="3" fillId="2" borderId="38" xfId="0" applyFont="1" applyFill="1" applyBorder="1"/>
    <xf numFmtId="0" fontId="0" fillId="0" borderId="28" xfId="0" applyBorder="1"/>
    <xf numFmtId="0" fontId="18" fillId="2" borderId="22" xfId="0" applyFont="1" applyFill="1" applyBorder="1" applyAlignment="1">
      <alignment horizontal="right"/>
    </xf>
    <xf numFmtId="2" fontId="18" fillId="2" borderId="22" xfId="0" applyNumberFormat="1" applyFont="1" applyFill="1" applyBorder="1" applyAlignment="1">
      <alignment horizontal="right"/>
    </xf>
    <xf numFmtId="0" fontId="3" fillId="0" borderId="28" xfId="0" applyFont="1" applyBorder="1" applyAlignment="1">
      <alignment horizontal="center"/>
    </xf>
    <xf numFmtId="0" fontId="37" fillId="41" borderId="28" xfId="0" applyFont="1" applyFill="1" applyBorder="1" applyAlignment="1">
      <alignment horizontal="center" vertical="center"/>
    </xf>
    <xf numFmtId="2" fontId="37" fillId="41" borderId="28" xfId="0" applyNumberFormat="1" applyFont="1" applyFill="1" applyBorder="1" applyAlignment="1">
      <alignment horizontal="center" vertical="center"/>
    </xf>
    <xf numFmtId="166" fontId="36" fillId="41" borderId="28" xfId="0" applyNumberFormat="1" applyFont="1" applyFill="1" applyBorder="1" applyAlignment="1">
      <alignment horizontal="center" vertical="center"/>
    </xf>
    <xf numFmtId="16" fontId="36" fillId="42" borderId="28" xfId="0" applyNumberFormat="1" applyFont="1" applyFill="1" applyBorder="1" applyAlignment="1">
      <alignment horizontal="center" vertical="center"/>
    </xf>
    <xf numFmtId="0" fontId="36" fillId="42" borderId="39" xfId="0" applyFont="1" applyFill="1" applyBorder="1" applyAlignment="1">
      <alignment horizontal="center" vertical="center"/>
    </xf>
    <xf numFmtId="16" fontId="36" fillId="42" borderId="39" xfId="0" applyNumberFormat="1" applyFont="1" applyFill="1" applyBorder="1" applyAlignment="1">
      <alignment horizontal="center" vertical="center"/>
    </xf>
    <xf numFmtId="0" fontId="36" fillId="42" borderId="28" xfId="0" applyFont="1" applyFill="1" applyBorder="1"/>
    <xf numFmtId="0" fontId="36" fillId="42" borderId="38" xfId="0" applyFont="1" applyFill="1" applyBorder="1"/>
    <xf numFmtId="0" fontId="37" fillId="46" borderId="41" xfId="0" applyFont="1" applyFill="1" applyBorder="1" applyAlignment="1">
      <alignment horizontal="center" vertical="center"/>
    </xf>
    <xf numFmtId="0" fontId="36" fillId="46" borderId="2" xfId="0" applyFont="1" applyFill="1" applyBorder="1" applyAlignment="1">
      <alignment horizontal="center" vertical="center"/>
    </xf>
    <xf numFmtId="2" fontId="37" fillId="46" borderId="2" xfId="0" applyNumberFormat="1" applyFont="1" applyFill="1" applyBorder="1" applyAlignment="1">
      <alignment horizontal="center" vertical="center"/>
    </xf>
    <xf numFmtId="166" fontId="36" fillId="46" borderId="2" xfId="0" applyNumberFormat="1" applyFont="1" applyFill="1" applyBorder="1" applyAlignment="1">
      <alignment horizontal="center" vertical="center"/>
    </xf>
    <xf numFmtId="0" fontId="37" fillId="46" borderId="2" xfId="0" applyFont="1" applyFill="1" applyBorder="1" applyAlignment="1">
      <alignment horizontal="center" vertical="center"/>
    </xf>
    <xf numFmtId="16" fontId="36" fillId="47" borderId="2" xfId="0" applyNumberFormat="1" applyFont="1" applyFill="1" applyBorder="1" applyAlignment="1">
      <alignment horizontal="center" vertical="center"/>
    </xf>
    <xf numFmtId="0" fontId="36" fillId="47" borderId="38" xfId="0" applyFont="1" applyFill="1" applyBorder="1" applyAlignment="1">
      <alignment horizontal="center" vertical="center"/>
    </xf>
    <xf numFmtId="16" fontId="36" fillId="47" borderId="38" xfId="0" applyNumberFormat="1" applyFont="1" applyFill="1" applyBorder="1" applyAlignment="1">
      <alignment horizontal="center" vertical="center"/>
    </xf>
    <xf numFmtId="0" fontId="36" fillId="47" borderId="38" xfId="0" applyFont="1" applyFill="1" applyBorder="1"/>
    <xf numFmtId="0" fontId="37" fillId="47" borderId="38" xfId="0" applyFont="1" applyFill="1" applyBorder="1" applyAlignment="1">
      <alignment horizontal="center" vertical="center"/>
    </xf>
    <xf numFmtId="0" fontId="36" fillId="47" borderId="28" xfId="0" applyFont="1" applyFill="1" applyBorder="1"/>
    <xf numFmtId="0" fontId="36" fillId="47" borderId="28" xfId="0" applyFont="1" applyFill="1" applyBorder="1" applyAlignment="1">
      <alignment horizontal="center" vertical="center"/>
    </xf>
    <xf numFmtId="0" fontId="37" fillId="47" borderId="28" xfId="0" applyFont="1" applyFill="1" applyBorder="1" applyAlignment="1">
      <alignment horizontal="center" vertical="center"/>
    </xf>
    <xf numFmtId="0" fontId="36" fillId="46" borderId="28" xfId="0" applyFont="1" applyFill="1" applyBorder="1" applyAlignment="1">
      <alignment horizontal="center" vertical="center"/>
    </xf>
    <xf numFmtId="2" fontId="37" fillId="46" borderId="28" xfId="0" applyNumberFormat="1" applyFont="1" applyFill="1" applyBorder="1" applyAlignment="1">
      <alignment horizontal="center" vertical="center"/>
    </xf>
    <xf numFmtId="166" fontId="36" fillId="46" borderId="28" xfId="0" applyNumberFormat="1" applyFont="1" applyFill="1" applyBorder="1" applyAlignment="1">
      <alignment horizontal="center" vertical="center"/>
    </xf>
    <xf numFmtId="2" fontId="37" fillId="47" borderId="28" xfId="0" applyNumberFormat="1" applyFont="1" applyFill="1" applyBorder="1" applyAlignment="1">
      <alignment horizontal="center" vertical="center"/>
    </xf>
    <xf numFmtId="0" fontId="3" fillId="47" borderId="28" xfId="0" applyFont="1" applyFill="1" applyBorder="1" applyAlignment="1">
      <alignment horizontal="center" vertical="center"/>
    </xf>
    <xf numFmtId="165" fontId="36" fillId="47" borderId="28" xfId="0" applyNumberFormat="1" applyFont="1" applyFill="1" applyBorder="1" applyAlignment="1">
      <alignment horizontal="center" vertical="center"/>
    </xf>
    <xf numFmtId="15" fontId="3" fillId="47" borderId="28" xfId="0" applyNumberFormat="1" applyFont="1" applyFill="1" applyBorder="1" applyAlignment="1">
      <alignment horizontal="center" vertical="center"/>
    </xf>
    <xf numFmtId="0" fontId="36" fillId="47" borderId="28" xfId="0" applyFont="1" applyFill="1" applyBorder="1" applyAlignment="1">
      <alignment horizontal="left"/>
    </xf>
    <xf numFmtId="43" fontId="36" fillId="47" borderId="28" xfId="0" applyNumberFormat="1" applyFont="1" applyFill="1" applyBorder="1" applyAlignment="1">
      <alignment horizontal="center" vertical="top"/>
    </xf>
    <xf numFmtId="2" fontId="36" fillId="46" borderId="28" xfId="0" applyNumberFormat="1" applyFont="1" applyFill="1" applyBorder="1" applyAlignment="1">
      <alignment horizontal="center" vertical="center"/>
    </xf>
    <xf numFmtId="10" fontId="36" fillId="46" borderId="28" xfId="0" applyNumberFormat="1" applyFont="1" applyFill="1" applyBorder="1" applyAlignment="1">
      <alignment horizontal="center" vertical="center" wrapText="1"/>
    </xf>
    <xf numFmtId="16" fontId="36" fillId="46" borderId="28" xfId="0" applyNumberFormat="1" applyFont="1" applyFill="1" applyBorder="1" applyAlignment="1">
      <alignment horizontal="center" vertical="center"/>
    </xf>
    <xf numFmtId="0" fontId="36" fillId="42" borderId="38" xfId="0" applyFont="1" applyFill="1" applyBorder="1" applyAlignment="1">
      <alignment horizontal="center" vertical="center"/>
    </xf>
    <xf numFmtId="0" fontId="37" fillId="42" borderId="38" xfId="0" applyFont="1" applyFill="1" applyBorder="1" applyAlignment="1">
      <alignment horizontal="center" vertical="center"/>
    </xf>
    <xf numFmtId="16" fontId="36" fillId="42" borderId="38" xfId="0" applyNumberFormat="1" applyFont="1" applyFill="1" applyBorder="1" applyAlignment="1">
      <alignment horizontal="center" vertical="center"/>
    </xf>
    <xf numFmtId="0" fontId="37" fillId="41" borderId="41" xfId="0" applyFont="1" applyFill="1" applyBorder="1" applyAlignment="1">
      <alignment horizontal="center" vertical="center"/>
    </xf>
    <xf numFmtId="0" fontId="36" fillId="41" borderId="2" xfId="0" applyFont="1" applyFill="1" applyBorder="1" applyAlignment="1">
      <alignment horizontal="center" vertical="center"/>
    </xf>
    <xf numFmtId="2" fontId="37" fillId="41" borderId="2" xfId="0" applyNumberFormat="1" applyFont="1" applyFill="1" applyBorder="1" applyAlignment="1">
      <alignment horizontal="center" vertical="center"/>
    </xf>
    <xf numFmtId="166" fontId="36" fillId="41" borderId="2" xfId="0" applyNumberFormat="1" applyFont="1" applyFill="1" applyBorder="1" applyAlignment="1">
      <alignment horizontal="center" vertical="center"/>
    </xf>
    <xf numFmtId="0" fontId="37" fillId="41" borderId="2" xfId="0" applyFont="1" applyFill="1" applyBorder="1" applyAlignment="1">
      <alignment horizontal="center" vertical="center"/>
    </xf>
    <xf numFmtId="16" fontId="36" fillId="42" borderId="2" xfId="0" applyNumberFormat="1" applyFont="1" applyFill="1" applyBorder="1" applyAlignment="1">
      <alignment horizontal="center" vertical="center"/>
    </xf>
    <xf numFmtId="16" fontId="36" fillId="47" borderId="28" xfId="0" applyNumberFormat="1" applyFont="1" applyFill="1" applyBorder="1" applyAlignment="1">
      <alignment horizontal="center" vertical="center"/>
    </xf>
    <xf numFmtId="0" fontId="37" fillId="46" borderId="28" xfId="0" applyFont="1" applyFill="1" applyBorder="1" applyAlignment="1">
      <alignment horizontal="center" vertical="center"/>
    </xf>
    <xf numFmtId="16" fontId="36" fillId="0" borderId="5" xfId="0" applyNumberFormat="1" applyFont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37" fillId="41" borderId="42" xfId="0" applyFont="1" applyFill="1" applyBorder="1" applyAlignment="1">
      <alignment horizontal="center" vertical="center"/>
    </xf>
    <xf numFmtId="0" fontId="36" fillId="47" borderId="38" xfId="0" applyFont="1" applyFill="1" applyBorder="1" applyAlignment="1">
      <alignment horizontal="center" vertical="center"/>
    </xf>
    <xf numFmtId="16" fontId="36" fillId="47" borderId="38" xfId="0" applyNumberFormat="1" applyFont="1" applyFill="1" applyBorder="1" applyAlignment="1">
      <alignment horizontal="center" vertical="center"/>
    </xf>
    <xf numFmtId="0" fontId="37" fillId="47" borderId="38" xfId="0" applyFont="1" applyFill="1" applyBorder="1" applyAlignment="1">
      <alignment horizontal="center" vertical="center"/>
    </xf>
    <xf numFmtId="0" fontId="36" fillId="47" borderId="38" xfId="0" applyFont="1" applyFill="1" applyBorder="1" applyAlignment="1">
      <alignment horizontal="center" vertical="center"/>
    </xf>
    <xf numFmtId="16" fontId="36" fillId="47" borderId="38" xfId="0" applyNumberFormat="1" applyFont="1" applyFill="1" applyBorder="1" applyAlignment="1">
      <alignment horizontal="center" vertical="center"/>
    </xf>
    <xf numFmtId="0" fontId="37" fillId="47" borderId="38" xfId="0" applyFont="1" applyFill="1" applyBorder="1" applyAlignment="1">
      <alignment horizontal="center" vertical="center"/>
    </xf>
    <xf numFmtId="0" fontId="0" fillId="42" borderId="28" xfId="0" applyFill="1" applyBorder="1" applyAlignment="1">
      <alignment horizontal="center" vertical="center"/>
    </xf>
    <xf numFmtId="0" fontId="36" fillId="0" borderId="28" xfId="0" applyFont="1" applyFill="1" applyBorder="1" applyAlignment="1">
      <alignment horizontal="center" vertical="center"/>
    </xf>
    <xf numFmtId="16" fontId="36" fillId="0" borderId="28" xfId="0" applyNumberFormat="1" applyFont="1" applyFill="1" applyBorder="1" applyAlignment="1">
      <alignment horizontal="center" vertical="center"/>
    </xf>
    <xf numFmtId="0" fontId="36" fillId="0" borderId="28" xfId="0" applyFont="1" applyFill="1" applyBorder="1"/>
    <xf numFmtId="0" fontId="37" fillId="0" borderId="28" xfId="0" applyFont="1" applyFill="1" applyBorder="1" applyAlignment="1">
      <alignment horizontal="center" vertical="center"/>
    </xf>
    <xf numFmtId="2" fontId="37" fillId="0" borderId="28" xfId="0" applyNumberFormat="1" applyFont="1" applyFill="1" applyBorder="1" applyAlignment="1">
      <alignment horizontal="center" vertical="center"/>
    </xf>
    <xf numFmtId="166" fontId="36" fillId="0" borderId="28" xfId="0" applyNumberFormat="1" applyFont="1" applyFill="1" applyBorder="1" applyAlignment="1">
      <alignment horizontal="center" vertical="center"/>
    </xf>
    <xf numFmtId="0" fontId="3" fillId="43" borderId="28" xfId="0" applyFont="1" applyFill="1" applyBorder="1" applyAlignment="1">
      <alignment horizontal="center" vertical="center"/>
    </xf>
    <xf numFmtId="165" fontId="36" fillId="43" borderId="28" xfId="0" applyNumberFormat="1" applyFont="1" applyFill="1" applyBorder="1" applyAlignment="1">
      <alignment horizontal="center" vertical="center"/>
    </xf>
    <xf numFmtId="15" fontId="3" fillId="43" borderId="28" xfId="0" applyNumberFormat="1" applyFont="1" applyFill="1" applyBorder="1" applyAlignment="1">
      <alignment horizontal="center" vertical="center"/>
    </xf>
    <xf numFmtId="0" fontId="36" fillId="43" borderId="28" xfId="0" applyFont="1" applyFill="1" applyBorder="1" applyAlignment="1">
      <alignment horizontal="left"/>
    </xf>
    <xf numFmtId="43" fontId="36" fillId="43" borderId="28" xfId="0" applyNumberFormat="1" applyFont="1" applyFill="1" applyBorder="1" applyAlignment="1">
      <alignment horizontal="center" vertical="top"/>
    </xf>
    <xf numFmtId="0" fontId="36" fillId="43" borderId="28" xfId="0" applyFont="1" applyFill="1" applyBorder="1" applyAlignment="1">
      <alignment horizontal="center" vertical="center"/>
    </xf>
    <xf numFmtId="0" fontId="37" fillId="43" borderId="28" xfId="0" applyFont="1" applyFill="1" applyBorder="1" applyAlignment="1">
      <alignment horizontal="center" vertical="center"/>
    </xf>
    <xf numFmtId="0" fontId="36" fillId="48" borderId="28" xfId="0" applyFont="1" applyFill="1" applyBorder="1" applyAlignment="1">
      <alignment horizontal="center" vertical="center"/>
    </xf>
    <xf numFmtId="2" fontId="36" fillId="48" borderId="28" xfId="0" applyNumberFormat="1" applyFont="1" applyFill="1" applyBorder="1" applyAlignment="1">
      <alignment horizontal="center" vertical="center"/>
    </xf>
    <xf numFmtId="10" fontId="36" fillId="48" borderId="28" xfId="0" applyNumberFormat="1" applyFont="1" applyFill="1" applyBorder="1" applyAlignment="1">
      <alignment horizontal="center" vertical="center" wrapText="1"/>
    </xf>
    <xf numFmtId="16" fontId="36" fillId="48" borderId="28" xfId="0" applyNumberFormat="1" applyFont="1" applyFill="1" applyBorder="1" applyAlignment="1">
      <alignment horizontal="center" vertical="center"/>
    </xf>
    <xf numFmtId="2" fontId="37" fillId="43" borderId="28" xfId="0" applyNumberFormat="1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 wrapText="1"/>
    </xf>
    <xf numFmtId="0" fontId="13" fillId="0" borderId="13" xfId="0" applyFont="1" applyBorder="1"/>
    <xf numFmtId="0" fontId="13" fillId="0" borderId="14" xfId="0" applyFont="1" applyBorder="1"/>
    <xf numFmtId="0" fontId="6" fillId="4" borderId="9" xfId="0" applyFont="1" applyFill="1" applyBorder="1" applyAlignment="1">
      <alignment horizontal="center" vertical="center" wrapText="1"/>
    </xf>
    <xf numFmtId="0" fontId="13" fillId="0" borderId="20" xfId="0" applyFont="1" applyBorder="1"/>
    <xf numFmtId="0" fontId="6" fillId="4" borderId="10" xfId="0" applyFont="1" applyFill="1" applyBorder="1" applyAlignment="1">
      <alignment horizontal="left" vertical="center" wrapText="1"/>
    </xf>
    <xf numFmtId="0" fontId="13" fillId="0" borderId="27" xfId="0" applyFont="1" applyBorder="1"/>
    <xf numFmtId="0" fontId="13" fillId="0" borderId="19" xfId="0" applyFont="1" applyBorder="1"/>
    <xf numFmtId="0" fontId="6" fillId="4" borderId="10" xfId="0" applyFont="1" applyFill="1" applyBorder="1" applyAlignment="1">
      <alignment horizontal="center" vertical="center" wrapText="1"/>
    </xf>
    <xf numFmtId="0" fontId="26" fillId="2" borderId="21" xfId="0" applyFont="1" applyFill="1" applyBorder="1"/>
    <xf numFmtId="0" fontId="13" fillId="0" borderId="22" xfId="0" applyFont="1" applyBorder="1"/>
    <xf numFmtId="2" fontId="31" fillId="2" borderId="21" xfId="0" applyNumberFormat="1" applyFont="1" applyFill="1" applyBorder="1" applyAlignment="1">
      <alignment horizontal="left" wrapText="1"/>
    </xf>
    <xf numFmtId="166" fontId="36" fillId="46" borderId="38" xfId="0" applyNumberFormat="1" applyFont="1" applyFill="1" applyBorder="1" applyAlignment="1">
      <alignment horizontal="center" vertical="center"/>
    </xf>
    <xf numFmtId="166" fontId="36" fillId="46" borderId="39" xfId="0" applyNumberFormat="1" applyFont="1" applyFill="1" applyBorder="1" applyAlignment="1">
      <alignment horizontal="center" vertical="center"/>
    </xf>
    <xf numFmtId="0" fontId="37" fillId="46" borderId="38" xfId="0" applyFont="1" applyFill="1" applyBorder="1" applyAlignment="1">
      <alignment horizontal="center" vertical="center"/>
    </xf>
    <xf numFmtId="0" fontId="37" fillId="46" borderId="39" xfId="0" applyFont="1" applyFill="1" applyBorder="1" applyAlignment="1">
      <alignment horizontal="center" vertical="center"/>
    </xf>
    <xf numFmtId="16" fontId="36" fillId="47" borderId="38" xfId="0" applyNumberFormat="1" applyFont="1" applyFill="1" applyBorder="1" applyAlignment="1">
      <alignment horizontal="center" vertical="center"/>
    </xf>
    <xf numFmtId="16" fontId="36" fillId="47" borderId="39" xfId="0" applyNumberFormat="1" applyFont="1" applyFill="1" applyBorder="1" applyAlignment="1">
      <alignment horizontal="center" vertical="center"/>
    </xf>
    <xf numFmtId="0" fontId="36" fillId="42" borderId="38" xfId="0" applyFont="1" applyFill="1" applyBorder="1" applyAlignment="1">
      <alignment horizontal="center" vertical="center"/>
    </xf>
    <xf numFmtId="0" fontId="36" fillId="42" borderId="39" xfId="0" applyFont="1" applyFill="1" applyBorder="1" applyAlignment="1">
      <alignment horizontal="center" vertical="center"/>
    </xf>
    <xf numFmtId="16" fontId="36" fillId="42" borderId="38" xfId="0" applyNumberFormat="1" applyFont="1" applyFill="1" applyBorder="1" applyAlignment="1">
      <alignment horizontal="center" vertical="center"/>
    </xf>
    <xf numFmtId="16" fontId="36" fillId="42" borderId="39" xfId="0" applyNumberFormat="1" applyFont="1" applyFill="1" applyBorder="1" applyAlignment="1">
      <alignment horizontal="center" vertical="center"/>
    </xf>
    <xf numFmtId="0" fontId="36" fillId="47" borderId="38" xfId="0" applyFont="1" applyFill="1" applyBorder="1" applyAlignment="1">
      <alignment horizontal="center" vertical="center"/>
    </xf>
    <xf numFmtId="0" fontId="36" fillId="47" borderId="39" xfId="0" applyFont="1" applyFill="1" applyBorder="1" applyAlignment="1">
      <alignment horizontal="center" vertical="center"/>
    </xf>
    <xf numFmtId="166" fontId="36" fillId="41" borderId="38" xfId="0" applyNumberFormat="1" applyFont="1" applyFill="1" applyBorder="1" applyAlignment="1">
      <alignment horizontal="center" vertical="center"/>
    </xf>
    <xf numFmtId="166" fontId="36" fillId="41" borderId="39" xfId="0" applyNumberFormat="1" applyFont="1" applyFill="1" applyBorder="1" applyAlignment="1">
      <alignment horizontal="center" vertical="center"/>
    </xf>
    <xf numFmtId="0" fontId="37" fillId="41" borderId="38" xfId="0" applyFont="1" applyFill="1" applyBorder="1" applyAlignment="1">
      <alignment horizontal="center" vertical="center"/>
    </xf>
    <xf numFmtId="0" fontId="37" fillId="41" borderId="39" xfId="0" applyFont="1" applyFill="1" applyBorder="1" applyAlignment="1">
      <alignment horizontal="center" vertical="center"/>
    </xf>
    <xf numFmtId="0" fontId="37" fillId="47" borderId="38" xfId="0" applyFont="1" applyFill="1" applyBorder="1" applyAlignment="1">
      <alignment horizontal="center" vertical="center"/>
    </xf>
    <xf numFmtId="0" fontId="37" fillId="47" borderId="39" xfId="0" applyFont="1" applyFill="1" applyBorder="1" applyAlignment="1">
      <alignment horizontal="center" vertical="center"/>
    </xf>
    <xf numFmtId="166" fontId="36" fillId="42" borderId="38" xfId="0" applyNumberFormat="1" applyFont="1" applyFill="1" applyBorder="1" applyAlignment="1">
      <alignment horizontal="center" vertical="center"/>
    </xf>
    <xf numFmtId="166" fontId="36" fillId="42" borderId="39" xfId="0" applyNumberFormat="1" applyFont="1" applyFill="1" applyBorder="1" applyAlignment="1">
      <alignment horizontal="center" vertical="center"/>
    </xf>
    <xf numFmtId="0" fontId="37" fillId="42" borderId="38" xfId="0" applyFont="1" applyFill="1" applyBorder="1" applyAlignment="1">
      <alignment horizontal="center" vertical="center"/>
    </xf>
    <xf numFmtId="0" fontId="37" fillId="42" borderId="39" xfId="0" applyFont="1" applyFill="1" applyBorder="1" applyAlignment="1">
      <alignment horizontal="center" vertical="center"/>
    </xf>
    <xf numFmtId="0" fontId="37" fillId="46" borderId="40" xfId="0" applyFont="1" applyFill="1" applyBorder="1" applyAlignment="1">
      <alignment horizontal="center" vertical="center"/>
    </xf>
    <xf numFmtId="16" fontId="36" fillId="47" borderId="40" xfId="0" applyNumberFormat="1" applyFont="1" applyFill="1" applyBorder="1" applyAlignment="1">
      <alignment horizontal="center" vertical="center"/>
    </xf>
    <xf numFmtId="0" fontId="36" fillId="46" borderId="38" xfId="0" applyFont="1" applyFill="1" applyBorder="1" applyAlignment="1">
      <alignment horizontal="center" vertical="center"/>
    </xf>
    <xf numFmtId="0" fontId="36" fillId="46" borderId="40" xfId="0" applyFont="1" applyFill="1" applyBorder="1" applyAlignment="1">
      <alignment horizontal="center" vertical="center"/>
    </xf>
    <xf numFmtId="0" fontId="36" fillId="46" borderId="39" xfId="0" applyFont="1" applyFill="1" applyBorder="1" applyAlignment="1">
      <alignment horizontal="center" vertical="center"/>
    </xf>
    <xf numFmtId="166" fontId="36" fillId="46" borderId="40" xfId="0" applyNumberFormat="1" applyFont="1" applyFill="1" applyBorder="1" applyAlignment="1">
      <alignment horizontal="center" vertical="center"/>
    </xf>
    <xf numFmtId="0" fontId="36" fillId="47" borderId="40" xfId="0" applyFont="1" applyFill="1" applyBorder="1" applyAlignment="1">
      <alignment horizontal="center" vertical="center"/>
    </xf>
    <xf numFmtId="166" fontId="36" fillId="47" borderId="38" xfId="0" applyNumberFormat="1" applyFont="1" applyFill="1" applyBorder="1" applyAlignment="1">
      <alignment horizontal="center" vertical="center"/>
    </xf>
    <xf numFmtId="166" fontId="36" fillId="47" borderId="39" xfId="0" applyNumberFormat="1" applyFont="1" applyFill="1" applyBorder="1" applyAlignment="1">
      <alignment horizontal="center" vertical="center"/>
    </xf>
  </cellXfs>
  <cellStyles count="92">
    <cellStyle name="20% - Accent1 2" xfId="13"/>
    <cellStyle name="20% - Accent2 2" xfId="14"/>
    <cellStyle name="20% - Accent3 2" xfId="15"/>
    <cellStyle name="20% - Accent4 2" xfId="16"/>
    <cellStyle name="20% - Accent5 2" xfId="17"/>
    <cellStyle name="20% - Accent6 2" xfId="18"/>
    <cellStyle name="40% - Accent1 2" xfId="19"/>
    <cellStyle name="40% - Accent2 2" xfId="20"/>
    <cellStyle name="40% - Accent3 2" xfId="21"/>
    <cellStyle name="40% - Accent4 2" xfId="22"/>
    <cellStyle name="40% - Accent5 2" xfId="23"/>
    <cellStyle name="40% - Accent6 2" xfId="24"/>
    <cellStyle name="60% - Accent1 2" xfId="64"/>
    <cellStyle name="60% - Accent1 3" xfId="25"/>
    <cellStyle name="60% - Accent2 2" xfId="65"/>
    <cellStyle name="60% - Accent2 3" xfId="26"/>
    <cellStyle name="60% - Accent3 2" xfId="66"/>
    <cellStyle name="60% - Accent3 3" xfId="27"/>
    <cellStyle name="60% - Accent4 2" xfId="67"/>
    <cellStyle name="60% - Accent4 3" xfId="28"/>
    <cellStyle name="60% - Accent5 2" xfId="68"/>
    <cellStyle name="60% - Accent5 3" xfId="29"/>
    <cellStyle name="60% - Accent6 2" xfId="69"/>
    <cellStyle name="60% - Accent6 3" xfId="30"/>
    <cellStyle name="Accent1 2" xfId="31"/>
    <cellStyle name="Accent2 2" xfId="32"/>
    <cellStyle name="Accent3 2" xfId="33"/>
    <cellStyle name="Accent4 2" xfId="34"/>
    <cellStyle name="Accent5 2" xfId="35"/>
    <cellStyle name="Accent6 2" xfId="36"/>
    <cellStyle name="Bad 2" xfId="37"/>
    <cellStyle name="Calculation" xfId="8" builtinId="22" customBuiltin="1"/>
    <cellStyle name="Check Cell" xfId="10" builtinId="23" customBuiltin="1"/>
    <cellStyle name="Comma 2" xfId="70"/>
    <cellStyle name="Comma 2 2" xfId="80"/>
    <cellStyle name="Comma 3" xfId="52"/>
    <cellStyle name="Explanatory Text 2" xfId="38"/>
    <cellStyle name="Good 2" xfId="39"/>
    <cellStyle name="Heading 1" xfId="3" builtinId="16" customBuiltin="1"/>
    <cellStyle name="Heading 2" xfId="4" builtinId="17" customBuiltin="1"/>
    <cellStyle name="Heading 3" xfId="5" builtinId="18" customBuiltin="1"/>
    <cellStyle name="Heading 4 2" xfId="40"/>
    <cellStyle name="Hyperlink 2" xfId="41"/>
    <cellStyle name="Input" xfId="6" builtinId="20" customBuiltin="1"/>
    <cellStyle name="Linked Cell" xfId="9" builtinId="24" customBuiltin="1"/>
    <cellStyle name="Neutral 2" xfId="63"/>
    <cellStyle name="Neutral 3" xfId="42"/>
    <cellStyle name="Normal" xfId="0" builtinId="0"/>
    <cellStyle name="Normal 10" xfId="61"/>
    <cellStyle name="Normal 10 2" xfId="72"/>
    <cellStyle name="Normal 11" xfId="73"/>
    <cellStyle name="Normal 11 2" xfId="81"/>
    <cellStyle name="Normal 12" xfId="74"/>
    <cellStyle name="Normal 12 2" xfId="82"/>
    <cellStyle name="Normal 13" xfId="75"/>
    <cellStyle name="Normal 13 2" xfId="83"/>
    <cellStyle name="Normal 14" xfId="76"/>
    <cellStyle name="Normal 14 2" xfId="84"/>
    <cellStyle name="Normal 15" xfId="77"/>
    <cellStyle name="Normal 15 2" xfId="85"/>
    <cellStyle name="Normal 16" xfId="78"/>
    <cellStyle name="Normal 16 2" xfId="86"/>
    <cellStyle name="Normal 17" xfId="79"/>
    <cellStyle name="Normal 17 2" xfId="87"/>
    <cellStyle name="Normal 18" xfId="88"/>
    <cellStyle name="Normal 19" xfId="89"/>
    <cellStyle name="Normal 2" xfId="43"/>
    <cellStyle name="Normal 2 2" xfId="55"/>
    <cellStyle name="Normal 20" xfId="90"/>
    <cellStyle name="Normal 21" xfId="91"/>
    <cellStyle name="Normal 22" xfId="12"/>
    <cellStyle name="Normal 3" xfId="44"/>
    <cellStyle name="Normal 4" xfId="49"/>
    <cellStyle name="Normal 4 2" xfId="56"/>
    <cellStyle name="Normal 5" xfId="50"/>
    <cellStyle name="Normal 5 2" xfId="57"/>
    <cellStyle name="Normal 6" xfId="51"/>
    <cellStyle name="Normal 6 2" xfId="58"/>
    <cellStyle name="Normal 7" xfId="1"/>
    <cellStyle name="Normal 7 2" xfId="2"/>
    <cellStyle name="Normal 8" xfId="54"/>
    <cellStyle name="Normal 8 2" xfId="59"/>
    <cellStyle name="Normal 9" xfId="60"/>
    <cellStyle name="Normal 9 2" xfId="71"/>
    <cellStyle name="Note 2" xfId="53"/>
    <cellStyle name="Note 3" xfId="45"/>
    <cellStyle name="Output" xfId="7" builtinId="21" customBuiltin="1"/>
    <cellStyle name="Percent 2" xfId="46"/>
    <cellStyle name="Title 2" xfId="62"/>
    <cellStyle name="Title 3" xfId="47"/>
    <cellStyle name="Total" xfId="11" builtinId="25" customBuiltin="1"/>
    <cellStyle name="Warning Text 2" xfId="4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4286250</xdr:colOff>
      <xdr:row>0</xdr:row>
      <xdr:rowOff>133350</xdr:rowOff>
    </xdr:from>
    <xdr:ext cx="1552575" cy="55245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123825</xdr:colOff>
      <xdr:row>202</xdr:row>
      <xdr:rowOff>0</xdr:rowOff>
    </xdr:from>
    <xdr:ext cx="4619625" cy="2305050"/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8</xdr:col>
      <xdr:colOff>76200</xdr:colOff>
      <xdr:row>0</xdr:row>
      <xdr:rowOff>76200</xdr:rowOff>
    </xdr:from>
    <xdr:ext cx="2362200" cy="419100"/>
    <xdr:pic>
      <xdr:nvPicPr>
        <xdr:cNvPr id="2" name="image2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290845</xdr:colOff>
      <xdr:row>200</xdr:row>
      <xdr:rowOff>117662</xdr:rowOff>
    </xdr:from>
    <xdr:ext cx="3417794" cy="885826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90845" y="31584798"/>
          <a:ext cx="3417794" cy="885826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323850</xdr:colOff>
      <xdr:row>218</xdr:row>
      <xdr:rowOff>95250</xdr:rowOff>
    </xdr:from>
    <xdr:ext cx="3933825" cy="800100"/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1895475" cy="5143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35859</xdr:colOff>
      <xdr:row>217</xdr:row>
      <xdr:rowOff>121022</xdr:rowOff>
    </xdr:from>
    <xdr:ext cx="3316941" cy="898711"/>
    <xdr:pic>
      <xdr:nvPicPr>
        <xdr:cNvPr id="3" name="image5.pn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087035" y="35791587"/>
          <a:ext cx="3316941" cy="898711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323850</xdr:colOff>
      <xdr:row>512</xdr:row>
      <xdr:rowOff>0</xdr:rowOff>
    </xdr:from>
    <xdr:ext cx="3543300" cy="1590675"/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497606" y="81213511"/>
          <a:ext cx="3541059" cy="155089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2209800" cy="514350"/>
    <xdr:pic>
      <xdr:nvPicPr>
        <xdr:cNvPr id="2" name="image6.jp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448236</xdr:colOff>
      <xdr:row>512</xdr:row>
      <xdr:rowOff>0</xdr:rowOff>
    </xdr:from>
    <xdr:ext cx="3372970" cy="722779"/>
    <xdr:pic>
      <xdr:nvPicPr>
        <xdr:cNvPr id="3" name="image7.pn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48236" y="83058000"/>
          <a:ext cx="3372970" cy="722779"/>
        </a:xfrm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76200</xdr:colOff>
      <xdr:row>0</xdr:row>
      <xdr:rowOff>123825</xdr:rowOff>
    </xdr:from>
    <xdr:ext cx="1533525" cy="552450"/>
    <xdr:pic>
      <xdr:nvPicPr>
        <xdr:cNvPr id="2" name="image8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628650</xdr:colOff>
      <xdr:row>1</xdr:row>
      <xdr:rowOff>0</xdr:rowOff>
    </xdr:from>
    <xdr:ext cx="2743200" cy="514350"/>
    <xdr:pic>
      <xdr:nvPicPr>
        <xdr:cNvPr id="2" name="image9.jp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7"/>
  <sheetViews>
    <sheetView tabSelected="1" workbookViewId="0">
      <selection activeCell="B10" sqref="B10"/>
    </sheetView>
  </sheetViews>
  <sheetFormatPr defaultColWidth="14.425781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 t="s">
        <v>306</v>
      </c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45467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14" t="s">
        <v>4</v>
      </c>
      <c r="D13" s="15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14" t="s">
        <v>6</v>
      </c>
      <c r="D14" s="15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6">
        <v>3</v>
      </c>
      <c r="C15" s="17" t="s">
        <v>8</v>
      </c>
      <c r="D15" s="15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8">
        <v>4</v>
      </c>
      <c r="C16" s="14" t="s">
        <v>10</v>
      </c>
      <c r="D16" s="19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8">
        <v>5</v>
      </c>
      <c r="C17" s="14" t="s">
        <v>12</v>
      </c>
      <c r="D17" s="20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21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" footer="0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31"/>
  <sheetViews>
    <sheetView zoomScale="88" zoomScaleNormal="100" workbookViewId="0">
      <pane ySplit="10" topLeftCell="A11" activePane="bottomLeft" state="frozen"/>
      <selection pane="bottomLeft" activeCell="C11" sqref="C11"/>
    </sheetView>
  </sheetViews>
  <sheetFormatPr defaultColWidth="14.42578125" defaultRowHeight="15" customHeight="1"/>
  <cols>
    <col min="1" max="1" width="4.2851562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1"/>
      <c r="O2" s="1"/>
      <c r="P2" s="1"/>
    </row>
    <row r="3" spans="1:16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1"/>
      <c r="O3" s="1"/>
      <c r="P3" s="1"/>
    </row>
    <row r="4" spans="1:16" ht="6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3" t="s">
        <v>14</v>
      </c>
      <c r="N5" s="1"/>
      <c r="O5" s="1"/>
      <c r="P5" s="1"/>
    </row>
    <row r="6" spans="1:16" ht="16.5" customHeight="1">
      <c r="A6" s="24" t="s">
        <v>15</v>
      </c>
      <c r="B6" s="24"/>
      <c r="C6" s="1"/>
      <c r="D6" s="1"/>
      <c r="E6" s="1"/>
      <c r="F6" s="1"/>
      <c r="G6" s="1"/>
      <c r="H6" s="1"/>
      <c r="I6" s="1"/>
      <c r="J6" s="1"/>
      <c r="K6" s="1"/>
      <c r="L6" s="7">
        <f>Main!B10</f>
        <v>45467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5"/>
      <c r="B8" s="25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364" t="s">
        <v>16</v>
      </c>
      <c r="B9" s="366" t="s">
        <v>17</v>
      </c>
      <c r="C9" s="366" t="s">
        <v>18</v>
      </c>
      <c r="D9" s="366" t="s">
        <v>19</v>
      </c>
      <c r="E9" s="26" t="s">
        <v>20</v>
      </c>
      <c r="F9" s="26" t="s">
        <v>21</v>
      </c>
      <c r="G9" s="361" t="s">
        <v>22</v>
      </c>
      <c r="H9" s="362"/>
      <c r="I9" s="363"/>
      <c r="J9" s="361" t="s">
        <v>23</v>
      </c>
      <c r="K9" s="362"/>
      <c r="L9" s="363"/>
      <c r="M9" s="26"/>
      <c r="N9" s="27"/>
      <c r="O9" s="27"/>
      <c r="P9" s="27"/>
    </row>
    <row r="10" spans="1:16" ht="38.25">
      <c r="A10" s="365"/>
      <c r="B10" s="367"/>
      <c r="C10" s="367"/>
      <c r="D10" s="367"/>
      <c r="E10" s="28" t="s">
        <v>24</v>
      </c>
      <c r="F10" s="28" t="s">
        <v>24</v>
      </c>
      <c r="G10" s="206" t="s">
        <v>25</v>
      </c>
      <c r="H10" s="206" t="s">
        <v>26</v>
      </c>
      <c r="I10" s="206" t="s">
        <v>27</v>
      </c>
      <c r="J10" s="206" t="s">
        <v>28</v>
      </c>
      <c r="K10" s="206" t="s">
        <v>29</v>
      </c>
      <c r="L10" s="206" t="s">
        <v>30</v>
      </c>
      <c r="M10" s="206" t="s">
        <v>31</v>
      </c>
      <c r="N10" s="29" t="s">
        <v>32</v>
      </c>
      <c r="O10" s="29" t="s">
        <v>33</v>
      </c>
      <c r="P10" s="30" t="s">
        <v>802</v>
      </c>
    </row>
    <row r="11" spans="1:16" ht="12.75" customHeight="1">
      <c r="A11" s="213">
        <v>1</v>
      </c>
      <c r="B11" s="225" t="s">
        <v>34</v>
      </c>
      <c r="C11" s="204" t="s">
        <v>35</v>
      </c>
      <c r="D11" s="216">
        <v>45470</v>
      </c>
      <c r="E11" s="204">
        <v>23487.3</v>
      </c>
      <c r="F11" s="204">
        <v>23511.883333333331</v>
      </c>
      <c r="G11" s="203">
        <v>23390.616666666661</v>
      </c>
      <c r="H11" s="203">
        <v>23293.933333333331</v>
      </c>
      <c r="I11" s="203">
        <v>23172.666666666661</v>
      </c>
      <c r="J11" s="203">
        <v>23608.566666666662</v>
      </c>
      <c r="K11" s="203">
        <v>23729.833333333332</v>
      </c>
      <c r="L11" s="203">
        <v>23826.516666666663</v>
      </c>
      <c r="M11" s="202">
        <v>23633.15</v>
      </c>
      <c r="N11" s="202">
        <v>23415.200000000001</v>
      </c>
      <c r="O11" s="202">
        <v>15308100</v>
      </c>
      <c r="P11" s="205">
        <v>-2.5875413028226713E-2</v>
      </c>
    </row>
    <row r="12" spans="1:16" ht="12.75" customHeight="1">
      <c r="A12" s="213">
        <v>2</v>
      </c>
      <c r="B12" s="225" t="s">
        <v>34</v>
      </c>
      <c r="C12" s="204" t="s">
        <v>36</v>
      </c>
      <c r="D12" s="216">
        <v>45469</v>
      </c>
      <c r="E12" s="204">
        <v>51613.35</v>
      </c>
      <c r="F12" s="204">
        <v>51569.283333333333</v>
      </c>
      <c r="G12" s="203">
        <v>51317.566666666666</v>
      </c>
      <c r="H12" s="203">
        <v>51021.783333333333</v>
      </c>
      <c r="I12" s="203">
        <v>50770.066666666666</v>
      </c>
      <c r="J12" s="203">
        <v>51865.066666666666</v>
      </c>
      <c r="K12" s="203">
        <v>52116.783333333326</v>
      </c>
      <c r="L12" s="203">
        <v>52412.566666666666</v>
      </c>
      <c r="M12" s="202">
        <v>51821</v>
      </c>
      <c r="N12" s="202">
        <v>51273.5</v>
      </c>
      <c r="O12" s="202">
        <v>2914350</v>
      </c>
      <c r="P12" s="205">
        <v>-6.3834093033564937E-2</v>
      </c>
    </row>
    <row r="13" spans="1:16" ht="12.75" customHeight="1">
      <c r="A13" s="213">
        <v>3</v>
      </c>
      <c r="B13" s="225" t="s">
        <v>34</v>
      </c>
      <c r="C13" s="224" t="s">
        <v>37</v>
      </c>
      <c r="D13" s="218">
        <v>45468</v>
      </c>
      <c r="E13" s="217">
        <v>22980.5</v>
      </c>
      <c r="F13" s="217">
        <v>22955.483333333334</v>
      </c>
      <c r="G13" s="219">
        <v>22865.016666666666</v>
      </c>
      <c r="H13" s="219">
        <v>22749.533333333333</v>
      </c>
      <c r="I13" s="219">
        <v>22659.066666666666</v>
      </c>
      <c r="J13" s="219">
        <v>23070.966666666667</v>
      </c>
      <c r="K13" s="219">
        <v>23161.433333333334</v>
      </c>
      <c r="L13" s="219">
        <v>23276.916666666668</v>
      </c>
      <c r="M13" s="220">
        <v>23045.95</v>
      </c>
      <c r="N13" s="220">
        <v>22840</v>
      </c>
      <c r="O13" s="220">
        <v>82725</v>
      </c>
      <c r="P13" s="221">
        <v>-7.652377762893503E-2</v>
      </c>
    </row>
    <row r="14" spans="1:16" ht="12.75" customHeight="1">
      <c r="A14" s="213">
        <v>4</v>
      </c>
      <c r="B14" s="225" t="s">
        <v>34</v>
      </c>
      <c r="C14" s="224" t="s">
        <v>38</v>
      </c>
      <c r="D14" s="218">
        <v>45467</v>
      </c>
      <c r="E14" s="217">
        <v>12169.15</v>
      </c>
      <c r="F14" s="217">
        <v>12186.6</v>
      </c>
      <c r="G14" s="219">
        <v>12120.75</v>
      </c>
      <c r="H14" s="219">
        <v>12072.35</v>
      </c>
      <c r="I14" s="219">
        <v>12006.5</v>
      </c>
      <c r="J14" s="219">
        <v>12235</v>
      </c>
      <c r="K14" s="219">
        <v>12300.850000000002</v>
      </c>
      <c r="L14" s="219">
        <v>12349.25</v>
      </c>
      <c r="M14" s="220">
        <v>12252.45</v>
      </c>
      <c r="N14" s="220">
        <v>12138.2</v>
      </c>
      <c r="O14" s="220">
        <v>2075100</v>
      </c>
      <c r="P14" s="221">
        <v>4.7567362907805895E-2</v>
      </c>
    </row>
    <row r="15" spans="1:16" ht="12.75" customHeight="1">
      <c r="A15" s="213">
        <v>5</v>
      </c>
      <c r="B15" s="283" t="s">
        <v>34</v>
      </c>
      <c r="C15" s="217" t="s">
        <v>861</v>
      </c>
      <c r="D15" s="218">
        <v>45471</v>
      </c>
      <c r="E15" s="217">
        <v>71066.05</v>
      </c>
      <c r="F15" s="217">
        <v>71270.633333333346</v>
      </c>
      <c r="G15" s="219">
        <v>70691.716666666689</v>
      </c>
      <c r="H15" s="219">
        <v>70317.383333333346</v>
      </c>
      <c r="I15" s="219">
        <v>69738.466666666689</v>
      </c>
      <c r="J15" s="219">
        <v>71644.966666666689</v>
      </c>
      <c r="K15" s="219">
        <v>72223.883333333346</v>
      </c>
      <c r="L15" s="219">
        <v>72598.216666666689</v>
      </c>
      <c r="M15" s="220">
        <v>71849.55</v>
      </c>
      <c r="N15" s="220">
        <v>70896.3</v>
      </c>
      <c r="O15" s="220">
        <v>8250</v>
      </c>
      <c r="P15" s="221">
        <v>-4.8442906574394463E-2</v>
      </c>
    </row>
    <row r="16" spans="1:16" ht="12.75" customHeight="1">
      <c r="A16" s="213">
        <v>6</v>
      </c>
      <c r="B16" s="225" t="s">
        <v>842</v>
      </c>
      <c r="C16" s="222" t="s">
        <v>39</v>
      </c>
      <c r="D16" s="218">
        <v>45470</v>
      </c>
      <c r="E16" s="217">
        <v>708.15</v>
      </c>
      <c r="F16" s="217">
        <v>708.75</v>
      </c>
      <c r="G16" s="219">
        <v>701.85</v>
      </c>
      <c r="H16" s="219">
        <v>695.55000000000007</v>
      </c>
      <c r="I16" s="219">
        <v>688.65000000000009</v>
      </c>
      <c r="J16" s="219">
        <v>715.05</v>
      </c>
      <c r="K16" s="219">
        <v>721.95</v>
      </c>
      <c r="L16" s="219">
        <v>728.24999999999989</v>
      </c>
      <c r="M16" s="220">
        <v>715.65</v>
      </c>
      <c r="N16" s="220">
        <v>702.45</v>
      </c>
      <c r="O16" s="220">
        <v>11325000</v>
      </c>
      <c r="P16" s="221">
        <v>-1.5474224115448144E-2</v>
      </c>
    </row>
    <row r="17" spans="1:16" ht="12.75" customHeight="1">
      <c r="A17" s="213">
        <v>7</v>
      </c>
      <c r="B17" s="225" t="s">
        <v>40</v>
      </c>
      <c r="C17" s="222" t="s">
        <v>41</v>
      </c>
      <c r="D17" s="218">
        <v>45470</v>
      </c>
      <c r="E17" s="217">
        <v>8425.2000000000007</v>
      </c>
      <c r="F17" s="217">
        <v>8484.6</v>
      </c>
      <c r="G17" s="219">
        <v>8325.1500000000015</v>
      </c>
      <c r="H17" s="219">
        <v>8225.1</v>
      </c>
      <c r="I17" s="219">
        <v>8065.6500000000015</v>
      </c>
      <c r="J17" s="219">
        <v>8584.6500000000015</v>
      </c>
      <c r="K17" s="219">
        <v>8744.1000000000022</v>
      </c>
      <c r="L17" s="219">
        <v>8844.1500000000015</v>
      </c>
      <c r="M17" s="220">
        <v>8644.0499999999993</v>
      </c>
      <c r="N17" s="220">
        <v>8384.5499999999993</v>
      </c>
      <c r="O17" s="220">
        <v>1496250</v>
      </c>
      <c r="P17" s="221">
        <v>7.1518721076987797E-3</v>
      </c>
    </row>
    <row r="18" spans="1:16" ht="12.75" customHeight="1">
      <c r="A18" s="213">
        <v>8</v>
      </c>
      <c r="B18" s="225" t="s">
        <v>42</v>
      </c>
      <c r="C18" s="223" t="s">
        <v>43</v>
      </c>
      <c r="D18" s="218">
        <v>45470</v>
      </c>
      <c r="E18" s="217">
        <v>26876.9</v>
      </c>
      <c r="F18" s="217">
        <v>27050.966666666671</v>
      </c>
      <c r="G18" s="219">
        <v>26622.983333333341</v>
      </c>
      <c r="H18" s="219">
        <v>26369.066666666669</v>
      </c>
      <c r="I18" s="219">
        <v>25941.083333333339</v>
      </c>
      <c r="J18" s="219">
        <v>27304.883333333342</v>
      </c>
      <c r="K18" s="219">
        <v>27732.866666666672</v>
      </c>
      <c r="L18" s="219">
        <v>27986.783333333344</v>
      </c>
      <c r="M18" s="220">
        <v>27478.95</v>
      </c>
      <c r="N18" s="220">
        <v>26797.05</v>
      </c>
      <c r="O18" s="220">
        <v>165440</v>
      </c>
      <c r="P18" s="221">
        <v>3.9979884334925823E-2</v>
      </c>
    </row>
    <row r="19" spans="1:16" ht="12.75" customHeight="1">
      <c r="A19" s="213">
        <v>9</v>
      </c>
      <c r="B19" s="225" t="s">
        <v>66</v>
      </c>
      <c r="C19" s="220" t="s">
        <v>44</v>
      </c>
      <c r="D19" s="218">
        <v>45470</v>
      </c>
      <c r="E19" s="217">
        <v>240.95</v>
      </c>
      <c r="F19" s="217">
        <v>242.06666666666669</v>
      </c>
      <c r="G19" s="219">
        <v>238.38333333333338</v>
      </c>
      <c r="H19" s="219">
        <v>235.81666666666669</v>
      </c>
      <c r="I19" s="219">
        <v>232.13333333333338</v>
      </c>
      <c r="J19" s="219">
        <v>244.63333333333338</v>
      </c>
      <c r="K19" s="219">
        <v>248.31666666666672</v>
      </c>
      <c r="L19" s="219">
        <v>250.88333333333338</v>
      </c>
      <c r="M19" s="220">
        <v>245.75</v>
      </c>
      <c r="N19" s="220">
        <v>239.5</v>
      </c>
      <c r="O19" s="220">
        <v>74104200</v>
      </c>
      <c r="P19" s="221">
        <v>-6.2764649638027595E-2</v>
      </c>
    </row>
    <row r="20" spans="1:16" ht="12.75" customHeight="1">
      <c r="A20" s="213">
        <v>10</v>
      </c>
      <c r="B20" s="225" t="s">
        <v>45</v>
      </c>
      <c r="C20" s="217" t="s">
        <v>46</v>
      </c>
      <c r="D20" s="218">
        <v>45470</v>
      </c>
      <c r="E20" s="217">
        <v>315.75</v>
      </c>
      <c r="F20" s="217">
        <v>318.2833333333333</v>
      </c>
      <c r="G20" s="219">
        <v>311.66666666666663</v>
      </c>
      <c r="H20" s="219">
        <v>307.58333333333331</v>
      </c>
      <c r="I20" s="219">
        <v>300.96666666666664</v>
      </c>
      <c r="J20" s="219">
        <v>322.36666666666662</v>
      </c>
      <c r="K20" s="219">
        <v>328.98333333333329</v>
      </c>
      <c r="L20" s="219">
        <v>333.06666666666661</v>
      </c>
      <c r="M20" s="220">
        <v>324.89999999999998</v>
      </c>
      <c r="N20" s="220">
        <v>314.2</v>
      </c>
      <c r="O20" s="220">
        <v>41158000</v>
      </c>
      <c r="P20" s="221">
        <v>9.641224546336058E-2</v>
      </c>
    </row>
    <row r="21" spans="1:16" ht="12.75" customHeight="1">
      <c r="A21" s="213">
        <v>11</v>
      </c>
      <c r="B21" s="225" t="s">
        <v>47</v>
      </c>
      <c r="C21" s="217" t="s">
        <v>48</v>
      </c>
      <c r="D21" s="218">
        <v>45470</v>
      </c>
      <c r="E21" s="217">
        <v>2588.5500000000002</v>
      </c>
      <c r="F21" s="217">
        <v>2606.2166666666667</v>
      </c>
      <c r="G21" s="219">
        <v>2557.6333333333332</v>
      </c>
      <c r="H21" s="219">
        <v>2526.7166666666667</v>
      </c>
      <c r="I21" s="219">
        <v>2478.1333333333332</v>
      </c>
      <c r="J21" s="219">
        <v>2637.1333333333332</v>
      </c>
      <c r="K21" s="219">
        <v>2685.7166666666662</v>
      </c>
      <c r="L21" s="219">
        <v>2716.6333333333332</v>
      </c>
      <c r="M21" s="220">
        <v>2654.8</v>
      </c>
      <c r="N21" s="220">
        <v>2575.3000000000002</v>
      </c>
      <c r="O21" s="220">
        <v>4779000</v>
      </c>
      <c r="P21" s="221">
        <v>9.7616632860040575E-3</v>
      </c>
    </row>
    <row r="22" spans="1:16" ht="12.75" customHeight="1">
      <c r="A22" s="213">
        <v>12</v>
      </c>
      <c r="B22" s="225" t="s">
        <v>114</v>
      </c>
      <c r="C22" s="217" t="s">
        <v>49</v>
      </c>
      <c r="D22" s="218">
        <v>45470</v>
      </c>
      <c r="E22" s="217">
        <v>3197.15</v>
      </c>
      <c r="F22" s="217">
        <v>3222.5666666666671</v>
      </c>
      <c r="G22" s="219">
        <v>3160.6833333333343</v>
      </c>
      <c r="H22" s="219">
        <v>3124.2166666666672</v>
      </c>
      <c r="I22" s="219">
        <v>3062.3333333333344</v>
      </c>
      <c r="J22" s="219">
        <v>3259.0333333333342</v>
      </c>
      <c r="K22" s="219">
        <v>3320.9166666666665</v>
      </c>
      <c r="L22" s="219">
        <v>3357.3833333333341</v>
      </c>
      <c r="M22" s="220">
        <v>3284.45</v>
      </c>
      <c r="N22" s="220">
        <v>3186.1</v>
      </c>
      <c r="O22" s="220">
        <v>16313400</v>
      </c>
      <c r="P22" s="221">
        <v>4.1065992763195683E-2</v>
      </c>
    </row>
    <row r="23" spans="1:16" ht="12.75" customHeight="1">
      <c r="A23" s="213">
        <v>13</v>
      </c>
      <c r="B23" s="225" t="s">
        <v>114</v>
      </c>
      <c r="C23" s="217" t="s">
        <v>50</v>
      </c>
      <c r="D23" s="218">
        <v>45470</v>
      </c>
      <c r="E23" s="217">
        <v>1481.85</v>
      </c>
      <c r="F23" s="217">
        <v>1481.7333333333333</v>
      </c>
      <c r="G23" s="219">
        <v>1468.6666666666667</v>
      </c>
      <c r="H23" s="219">
        <v>1455.4833333333333</v>
      </c>
      <c r="I23" s="219">
        <v>1442.4166666666667</v>
      </c>
      <c r="J23" s="219">
        <v>1494.9166666666667</v>
      </c>
      <c r="K23" s="219">
        <v>1507.9833333333333</v>
      </c>
      <c r="L23" s="219">
        <v>1521.1666666666667</v>
      </c>
      <c r="M23" s="220">
        <v>1494.8</v>
      </c>
      <c r="N23" s="220">
        <v>1468.55</v>
      </c>
      <c r="O23" s="220">
        <v>33318400</v>
      </c>
      <c r="P23" s="221">
        <v>-5.2593266606005461E-2</v>
      </c>
    </row>
    <row r="24" spans="1:16" ht="12.75" customHeight="1">
      <c r="A24" s="213">
        <v>14</v>
      </c>
      <c r="B24" s="225" t="s">
        <v>42</v>
      </c>
      <c r="C24" s="217" t="s">
        <v>51</v>
      </c>
      <c r="D24" s="218">
        <v>45470</v>
      </c>
      <c r="E24" s="217">
        <v>5119.1000000000004</v>
      </c>
      <c r="F24" s="217">
        <v>5135.5333333333338</v>
      </c>
      <c r="G24" s="219">
        <v>5067.9666666666672</v>
      </c>
      <c r="H24" s="219">
        <v>5016.833333333333</v>
      </c>
      <c r="I24" s="219">
        <v>4949.2666666666664</v>
      </c>
      <c r="J24" s="219">
        <v>5186.6666666666679</v>
      </c>
      <c r="K24" s="219">
        <v>5254.2333333333354</v>
      </c>
      <c r="L24" s="219">
        <v>5305.3666666666686</v>
      </c>
      <c r="M24" s="220">
        <v>5203.1000000000004</v>
      </c>
      <c r="N24" s="220">
        <v>5084.3999999999996</v>
      </c>
      <c r="O24" s="220">
        <v>1307700</v>
      </c>
      <c r="P24" s="221">
        <v>-2.9968103256434984E-2</v>
      </c>
    </row>
    <row r="25" spans="1:16" ht="12.75" customHeight="1">
      <c r="A25" s="213">
        <v>15</v>
      </c>
      <c r="B25" s="225" t="s">
        <v>47</v>
      </c>
      <c r="C25" s="217" t="s">
        <v>52</v>
      </c>
      <c r="D25" s="218">
        <v>45470</v>
      </c>
      <c r="E25" s="217">
        <v>657.95</v>
      </c>
      <c r="F25" s="217">
        <v>659.5333333333333</v>
      </c>
      <c r="G25" s="219">
        <v>651.56666666666661</v>
      </c>
      <c r="H25" s="219">
        <v>645.18333333333328</v>
      </c>
      <c r="I25" s="219">
        <v>637.21666666666658</v>
      </c>
      <c r="J25" s="219">
        <v>665.91666666666663</v>
      </c>
      <c r="K25" s="219">
        <v>673.88333333333333</v>
      </c>
      <c r="L25" s="219">
        <v>680.26666666666665</v>
      </c>
      <c r="M25" s="220">
        <v>667.5</v>
      </c>
      <c r="N25" s="220">
        <v>653.15</v>
      </c>
      <c r="O25" s="220">
        <v>36967500</v>
      </c>
      <c r="P25" s="221">
        <v>1.5903244954491493E-2</v>
      </c>
    </row>
    <row r="26" spans="1:16" ht="12.75" customHeight="1">
      <c r="A26" s="213">
        <v>16</v>
      </c>
      <c r="B26" s="225" t="s">
        <v>42</v>
      </c>
      <c r="C26" s="217" t="s">
        <v>53</v>
      </c>
      <c r="D26" s="218">
        <v>45470</v>
      </c>
      <c r="E26" s="217">
        <v>6166.2</v>
      </c>
      <c r="F26" s="217">
        <v>6188.9666666666672</v>
      </c>
      <c r="G26" s="219">
        <v>6132.4833333333345</v>
      </c>
      <c r="H26" s="219">
        <v>6098.7666666666673</v>
      </c>
      <c r="I26" s="219">
        <v>6042.2833333333347</v>
      </c>
      <c r="J26" s="219">
        <v>6222.6833333333343</v>
      </c>
      <c r="K26" s="219">
        <v>6279.1666666666679</v>
      </c>
      <c r="L26" s="219">
        <v>6312.8833333333341</v>
      </c>
      <c r="M26" s="220">
        <v>6245.45</v>
      </c>
      <c r="N26" s="220">
        <v>6155.25</v>
      </c>
      <c r="O26" s="220">
        <v>2125875</v>
      </c>
      <c r="P26" s="221">
        <v>-2.044695311600046E-2</v>
      </c>
    </row>
    <row r="27" spans="1:16" ht="12.75" customHeight="1">
      <c r="A27" s="213">
        <v>17</v>
      </c>
      <c r="B27" s="225" t="s">
        <v>54</v>
      </c>
      <c r="C27" s="217" t="s">
        <v>55</v>
      </c>
      <c r="D27" s="218">
        <v>45470</v>
      </c>
      <c r="E27" s="217">
        <v>501.35</v>
      </c>
      <c r="F27" s="217">
        <v>499.61666666666662</v>
      </c>
      <c r="G27" s="219">
        <v>492.53333333333325</v>
      </c>
      <c r="H27" s="219">
        <v>483.71666666666664</v>
      </c>
      <c r="I27" s="219">
        <v>476.63333333333327</v>
      </c>
      <c r="J27" s="219">
        <v>508.43333333333322</v>
      </c>
      <c r="K27" s="219">
        <v>515.51666666666665</v>
      </c>
      <c r="L27" s="219">
        <v>524.33333333333326</v>
      </c>
      <c r="M27" s="220">
        <v>506.7</v>
      </c>
      <c r="N27" s="220">
        <v>490.8</v>
      </c>
      <c r="O27" s="220">
        <v>18091400</v>
      </c>
      <c r="P27" s="221">
        <v>2.9505659282190191E-2</v>
      </c>
    </row>
    <row r="28" spans="1:16" ht="12.75" customHeight="1">
      <c r="A28" s="213">
        <v>18</v>
      </c>
      <c r="B28" s="225" t="s">
        <v>54</v>
      </c>
      <c r="C28" s="217" t="s">
        <v>56</v>
      </c>
      <c r="D28" s="218">
        <v>45470</v>
      </c>
      <c r="E28" s="217">
        <v>235.9</v>
      </c>
      <c r="F28" s="217">
        <v>236.23333333333335</v>
      </c>
      <c r="G28" s="219">
        <v>234.2166666666667</v>
      </c>
      <c r="H28" s="219">
        <v>232.53333333333336</v>
      </c>
      <c r="I28" s="219">
        <v>230.51666666666671</v>
      </c>
      <c r="J28" s="219">
        <v>237.91666666666669</v>
      </c>
      <c r="K28" s="219">
        <v>239.93333333333334</v>
      </c>
      <c r="L28" s="219">
        <v>241.61666666666667</v>
      </c>
      <c r="M28" s="220">
        <v>238.25</v>
      </c>
      <c r="N28" s="220">
        <v>234.55</v>
      </c>
      <c r="O28" s="220">
        <v>86530000</v>
      </c>
      <c r="P28" s="221">
        <v>8.6257139526751368E-3</v>
      </c>
    </row>
    <row r="29" spans="1:16" ht="12.75" customHeight="1">
      <c r="A29" s="213">
        <v>19</v>
      </c>
      <c r="B29" s="225" t="s">
        <v>57</v>
      </c>
      <c r="C29" s="217" t="s">
        <v>58</v>
      </c>
      <c r="D29" s="218">
        <v>45470</v>
      </c>
      <c r="E29" s="217">
        <v>2887.25</v>
      </c>
      <c r="F29" s="217">
        <v>2901.5833333333335</v>
      </c>
      <c r="G29" s="219">
        <v>2863.166666666667</v>
      </c>
      <c r="H29" s="219">
        <v>2839.0833333333335</v>
      </c>
      <c r="I29" s="219">
        <v>2800.666666666667</v>
      </c>
      <c r="J29" s="219">
        <v>2925.666666666667</v>
      </c>
      <c r="K29" s="219">
        <v>2964.0833333333339</v>
      </c>
      <c r="L29" s="219">
        <v>2988.166666666667</v>
      </c>
      <c r="M29" s="220">
        <v>2940</v>
      </c>
      <c r="N29" s="220">
        <v>2877.5</v>
      </c>
      <c r="O29" s="220">
        <v>12255800</v>
      </c>
      <c r="P29" s="221">
        <v>-5.6307402719631321E-3</v>
      </c>
    </row>
    <row r="30" spans="1:16" ht="12.75" customHeight="1">
      <c r="A30" s="213">
        <v>20</v>
      </c>
      <c r="B30" s="225" t="s">
        <v>40</v>
      </c>
      <c r="C30" s="222" t="s">
        <v>59</v>
      </c>
      <c r="D30" s="218">
        <v>45470</v>
      </c>
      <c r="E30" s="217">
        <v>2276.5500000000002</v>
      </c>
      <c r="F30" s="217">
        <v>2267.7999999999997</v>
      </c>
      <c r="G30" s="219">
        <v>2238.4999999999995</v>
      </c>
      <c r="H30" s="219">
        <v>2200.4499999999998</v>
      </c>
      <c r="I30" s="219">
        <v>2171.1499999999996</v>
      </c>
      <c r="J30" s="219">
        <v>2305.8499999999995</v>
      </c>
      <c r="K30" s="219">
        <v>2335.1499999999996</v>
      </c>
      <c r="L30" s="219">
        <v>2373.1999999999994</v>
      </c>
      <c r="M30" s="220">
        <v>2297.1</v>
      </c>
      <c r="N30" s="220">
        <v>2229.75</v>
      </c>
      <c r="O30" s="220">
        <v>2724241</v>
      </c>
      <c r="P30" s="221">
        <v>2.7973964824816507E-2</v>
      </c>
    </row>
    <row r="31" spans="1:16" ht="12.75" customHeight="1">
      <c r="A31" s="213">
        <v>21</v>
      </c>
      <c r="B31" s="225" t="s">
        <v>842</v>
      </c>
      <c r="C31" s="217" t="s">
        <v>60</v>
      </c>
      <c r="D31" s="218">
        <v>45470</v>
      </c>
      <c r="E31" s="217">
        <v>6503.25</v>
      </c>
      <c r="F31" s="217">
        <v>6509.8500000000013</v>
      </c>
      <c r="G31" s="219">
        <v>6430.7500000000027</v>
      </c>
      <c r="H31" s="219">
        <v>6358.2500000000018</v>
      </c>
      <c r="I31" s="219">
        <v>6279.1500000000033</v>
      </c>
      <c r="J31" s="219">
        <v>6582.3500000000022</v>
      </c>
      <c r="K31" s="219">
        <v>6661.4500000000007</v>
      </c>
      <c r="L31" s="219">
        <v>6733.9500000000016</v>
      </c>
      <c r="M31" s="220">
        <v>6588.95</v>
      </c>
      <c r="N31" s="220">
        <v>6437.35</v>
      </c>
      <c r="O31" s="220">
        <v>537700</v>
      </c>
      <c r="P31" s="221">
        <v>3.8281438571083758E-2</v>
      </c>
    </row>
    <row r="32" spans="1:16" ht="12.75" customHeight="1">
      <c r="A32" s="213">
        <v>22</v>
      </c>
      <c r="B32" s="225" t="s">
        <v>61</v>
      </c>
      <c r="C32" s="217" t="s">
        <v>62</v>
      </c>
      <c r="D32" s="218">
        <v>45470</v>
      </c>
      <c r="E32" s="217">
        <v>666.65</v>
      </c>
      <c r="F32" s="217">
        <v>666.2833333333333</v>
      </c>
      <c r="G32" s="219">
        <v>662.86666666666656</v>
      </c>
      <c r="H32" s="219">
        <v>659.08333333333326</v>
      </c>
      <c r="I32" s="219">
        <v>655.66666666666652</v>
      </c>
      <c r="J32" s="219">
        <v>670.06666666666661</v>
      </c>
      <c r="K32" s="219">
        <v>673.48333333333335</v>
      </c>
      <c r="L32" s="219">
        <v>677.26666666666665</v>
      </c>
      <c r="M32" s="220">
        <v>669.7</v>
      </c>
      <c r="N32" s="220">
        <v>662.5</v>
      </c>
      <c r="O32" s="220">
        <v>29797000</v>
      </c>
      <c r="P32" s="221">
        <v>-1.4486522242434265E-2</v>
      </c>
    </row>
    <row r="33" spans="1:16" ht="12.75" customHeight="1">
      <c r="A33" s="213">
        <v>23</v>
      </c>
      <c r="B33" s="225" t="s">
        <v>42</v>
      </c>
      <c r="C33" s="217" t="s">
        <v>63</v>
      </c>
      <c r="D33" s="218">
        <v>45470</v>
      </c>
      <c r="E33" s="217">
        <v>1241.7</v>
      </c>
      <c r="F33" s="217">
        <v>1247.2</v>
      </c>
      <c r="G33" s="219">
        <v>1231.9000000000001</v>
      </c>
      <c r="H33" s="219">
        <v>1222.1000000000001</v>
      </c>
      <c r="I33" s="219">
        <v>1206.8000000000002</v>
      </c>
      <c r="J33" s="219">
        <v>1257</v>
      </c>
      <c r="K33" s="219">
        <v>1272.2999999999997</v>
      </c>
      <c r="L33" s="219">
        <v>1282.0999999999999</v>
      </c>
      <c r="M33" s="220">
        <v>1262.5</v>
      </c>
      <c r="N33" s="220">
        <v>1237.4000000000001</v>
      </c>
      <c r="O33" s="220">
        <v>12410200</v>
      </c>
      <c r="P33" s="221">
        <v>-3.4889369783155941E-3</v>
      </c>
    </row>
    <row r="34" spans="1:16" ht="12.75" customHeight="1">
      <c r="A34" s="213">
        <v>24</v>
      </c>
      <c r="B34" s="225" t="s">
        <v>61</v>
      </c>
      <c r="C34" s="217" t="s">
        <v>64</v>
      </c>
      <c r="D34" s="218">
        <v>45470</v>
      </c>
      <c r="E34" s="217">
        <v>1237.0999999999999</v>
      </c>
      <c r="F34" s="217">
        <v>1235.7833333333333</v>
      </c>
      <c r="G34" s="219">
        <v>1227.8166666666666</v>
      </c>
      <c r="H34" s="219">
        <v>1218.5333333333333</v>
      </c>
      <c r="I34" s="219">
        <v>1210.5666666666666</v>
      </c>
      <c r="J34" s="219">
        <v>1245.0666666666666</v>
      </c>
      <c r="K34" s="219">
        <v>1253.0333333333333</v>
      </c>
      <c r="L34" s="219">
        <v>1262.3166666666666</v>
      </c>
      <c r="M34" s="220">
        <v>1243.75</v>
      </c>
      <c r="N34" s="220">
        <v>1226.5</v>
      </c>
      <c r="O34" s="220">
        <v>42613125</v>
      </c>
      <c r="P34" s="221">
        <v>-4.8229940253503828E-2</v>
      </c>
    </row>
    <row r="35" spans="1:16" ht="12.75" customHeight="1">
      <c r="A35" s="213">
        <v>25</v>
      </c>
      <c r="B35" s="225" t="s">
        <v>54</v>
      </c>
      <c r="C35" s="217" t="s">
        <v>65</v>
      </c>
      <c r="D35" s="218">
        <v>45470</v>
      </c>
      <c r="E35" s="217">
        <v>9609.9500000000007</v>
      </c>
      <c r="F35" s="217">
        <v>9650.25</v>
      </c>
      <c r="G35" s="219">
        <v>9550.7000000000007</v>
      </c>
      <c r="H35" s="219">
        <v>9491.4500000000007</v>
      </c>
      <c r="I35" s="219">
        <v>9391.9000000000015</v>
      </c>
      <c r="J35" s="219">
        <v>9709.5</v>
      </c>
      <c r="K35" s="219">
        <v>9809.0499999999993</v>
      </c>
      <c r="L35" s="219">
        <v>9868.2999999999993</v>
      </c>
      <c r="M35" s="220">
        <v>9749.7999999999993</v>
      </c>
      <c r="N35" s="220">
        <v>9591</v>
      </c>
      <c r="O35" s="220">
        <v>2028575</v>
      </c>
      <c r="P35" s="221">
        <v>1.3451143964261915E-3</v>
      </c>
    </row>
    <row r="36" spans="1:16" ht="12.75" customHeight="1">
      <c r="A36" s="213">
        <v>26</v>
      </c>
      <c r="B36" s="225" t="s">
        <v>66</v>
      </c>
      <c r="C36" s="217" t="s">
        <v>67</v>
      </c>
      <c r="D36" s="218">
        <v>45470</v>
      </c>
      <c r="E36" s="217">
        <v>1581.65</v>
      </c>
      <c r="F36" s="217">
        <v>1588.2166666666665</v>
      </c>
      <c r="G36" s="219">
        <v>1567.2833333333328</v>
      </c>
      <c r="H36" s="219">
        <v>1552.9166666666663</v>
      </c>
      <c r="I36" s="219">
        <v>1531.9833333333327</v>
      </c>
      <c r="J36" s="219">
        <v>1602.583333333333</v>
      </c>
      <c r="K36" s="219">
        <v>1623.5166666666669</v>
      </c>
      <c r="L36" s="219">
        <v>1637.8833333333332</v>
      </c>
      <c r="M36" s="220">
        <v>1609.15</v>
      </c>
      <c r="N36" s="220">
        <v>1573.85</v>
      </c>
      <c r="O36" s="220">
        <v>12030000</v>
      </c>
      <c r="P36" s="221">
        <v>4.3817787418655101E-2</v>
      </c>
    </row>
    <row r="37" spans="1:16" ht="12.75" customHeight="1">
      <c r="A37" s="213">
        <v>27</v>
      </c>
      <c r="B37" s="225" t="s">
        <v>66</v>
      </c>
      <c r="C37" s="217" t="s">
        <v>68</v>
      </c>
      <c r="D37" s="218">
        <v>45470</v>
      </c>
      <c r="E37" s="217">
        <v>7128.65</v>
      </c>
      <c r="F37" s="217">
        <v>7156.5166666666664</v>
      </c>
      <c r="G37" s="219">
        <v>7055.1333333333332</v>
      </c>
      <c r="H37" s="219">
        <v>6981.6166666666668</v>
      </c>
      <c r="I37" s="219">
        <v>6880.2333333333336</v>
      </c>
      <c r="J37" s="219">
        <v>7230.0333333333328</v>
      </c>
      <c r="K37" s="219">
        <v>7331.4166666666661</v>
      </c>
      <c r="L37" s="219">
        <v>7404.9333333333325</v>
      </c>
      <c r="M37" s="220">
        <v>7257.9</v>
      </c>
      <c r="N37" s="220">
        <v>7083</v>
      </c>
      <c r="O37" s="220">
        <v>8403875</v>
      </c>
      <c r="P37" s="221">
        <v>1.0475846935401449E-2</v>
      </c>
    </row>
    <row r="38" spans="1:16" ht="12.75" customHeight="1">
      <c r="A38" s="213">
        <v>28</v>
      </c>
      <c r="B38" s="225" t="s">
        <v>54</v>
      </c>
      <c r="C38" s="223" t="s">
        <v>69</v>
      </c>
      <c r="D38" s="218">
        <v>45470</v>
      </c>
      <c r="E38" s="217">
        <v>3223.2</v>
      </c>
      <c r="F38" s="217">
        <v>3255.8333333333335</v>
      </c>
      <c r="G38" s="219">
        <v>3179.666666666667</v>
      </c>
      <c r="H38" s="219">
        <v>3136.1333333333337</v>
      </c>
      <c r="I38" s="219">
        <v>3059.9666666666672</v>
      </c>
      <c r="J38" s="219">
        <v>3299.3666666666668</v>
      </c>
      <c r="K38" s="219">
        <v>3375.5333333333338</v>
      </c>
      <c r="L38" s="219">
        <v>3419.0666666666666</v>
      </c>
      <c r="M38" s="220">
        <v>3332</v>
      </c>
      <c r="N38" s="220">
        <v>3212.3</v>
      </c>
      <c r="O38" s="220">
        <v>1953300</v>
      </c>
      <c r="P38" s="221">
        <v>4.4601315578373178E-2</v>
      </c>
    </row>
    <row r="39" spans="1:16" ht="12.75" customHeight="1">
      <c r="A39" s="213">
        <v>29</v>
      </c>
      <c r="B39" s="225" t="s">
        <v>57</v>
      </c>
      <c r="C39" s="217" t="s">
        <v>70</v>
      </c>
      <c r="D39" s="218">
        <v>45470</v>
      </c>
      <c r="E39" s="217">
        <v>444.9</v>
      </c>
      <c r="F39" s="217">
        <v>445.13333333333327</v>
      </c>
      <c r="G39" s="219">
        <v>435.31666666666655</v>
      </c>
      <c r="H39" s="219">
        <v>425.73333333333329</v>
      </c>
      <c r="I39" s="219">
        <v>415.91666666666657</v>
      </c>
      <c r="J39" s="219">
        <v>454.71666666666653</v>
      </c>
      <c r="K39" s="219">
        <v>464.53333333333325</v>
      </c>
      <c r="L39" s="219">
        <v>474.1166666666665</v>
      </c>
      <c r="M39" s="220">
        <v>454.95</v>
      </c>
      <c r="N39" s="220">
        <v>435.55</v>
      </c>
      <c r="O39" s="220">
        <v>10590400</v>
      </c>
      <c r="P39" s="221">
        <v>-5.0903355319759105E-2</v>
      </c>
    </row>
    <row r="40" spans="1:16" ht="12.75" customHeight="1">
      <c r="A40" s="213">
        <v>30</v>
      </c>
      <c r="B40" s="225" t="s">
        <v>61</v>
      </c>
      <c r="C40" s="217" t="s">
        <v>71</v>
      </c>
      <c r="D40" s="218">
        <v>45470</v>
      </c>
      <c r="E40" s="217">
        <v>208.95</v>
      </c>
      <c r="F40" s="217">
        <v>208.51666666666665</v>
      </c>
      <c r="G40" s="219">
        <v>206.1333333333333</v>
      </c>
      <c r="H40" s="219">
        <v>203.31666666666663</v>
      </c>
      <c r="I40" s="219">
        <v>200.93333333333328</v>
      </c>
      <c r="J40" s="219">
        <v>211.33333333333331</v>
      </c>
      <c r="K40" s="219">
        <v>213.71666666666664</v>
      </c>
      <c r="L40" s="219">
        <v>216.53333333333333</v>
      </c>
      <c r="M40" s="220">
        <v>210.9</v>
      </c>
      <c r="N40" s="220">
        <v>205.7</v>
      </c>
      <c r="O40" s="220">
        <v>94686900</v>
      </c>
      <c r="P40" s="221">
        <v>-1.7345677538935411E-2</v>
      </c>
    </row>
    <row r="41" spans="1:16" ht="12.75" customHeight="1">
      <c r="A41" s="213">
        <v>31</v>
      </c>
      <c r="B41" s="225" t="s">
        <v>61</v>
      </c>
      <c r="C41" s="217" t="s">
        <v>72</v>
      </c>
      <c r="D41" s="218">
        <v>45470</v>
      </c>
      <c r="E41" s="217">
        <v>279.95</v>
      </c>
      <c r="F41" s="217">
        <v>281.88333333333333</v>
      </c>
      <c r="G41" s="219">
        <v>276.71666666666664</v>
      </c>
      <c r="H41" s="219">
        <v>273.48333333333329</v>
      </c>
      <c r="I41" s="219">
        <v>268.31666666666661</v>
      </c>
      <c r="J41" s="219">
        <v>285.11666666666667</v>
      </c>
      <c r="K41" s="219">
        <v>290.28333333333342</v>
      </c>
      <c r="L41" s="219">
        <v>293.51666666666671</v>
      </c>
      <c r="M41" s="220">
        <v>287.05</v>
      </c>
      <c r="N41" s="220">
        <v>278.64999999999998</v>
      </c>
      <c r="O41" s="220">
        <v>159839550</v>
      </c>
      <c r="P41" s="221">
        <v>1.2131651571558223E-2</v>
      </c>
    </row>
    <row r="42" spans="1:16" ht="12.75" customHeight="1">
      <c r="A42" s="213">
        <v>32</v>
      </c>
      <c r="B42" s="225" t="s">
        <v>57</v>
      </c>
      <c r="C42" s="217" t="s">
        <v>73</v>
      </c>
      <c r="D42" s="218">
        <v>45470</v>
      </c>
      <c r="E42" s="217">
        <v>1461.85</v>
      </c>
      <c r="F42" s="217">
        <v>1465.6999999999998</v>
      </c>
      <c r="G42" s="219">
        <v>1449.8499999999997</v>
      </c>
      <c r="H42" s="219">
        <v>1437.85</v>
      </c>
      <c r="I42" s="219">
        <v>1421.9999999999998</v>
      </c>
      <c r="J42" s="219">
        <v>1477.6999999999996</v>
      </c>
      <c r="K42" s="219">
        <v>1493.55</v>
      </c>
      <c r="L42" s="219">
        <v>1505.5499999999995</v>
      </c>
      <c r="M42" s="220">
        <v>1481.55</v>
      </c>
      <c r="N42" s="220">
        <v>1453.7</v>
      </c>
      <c r="O42" s="220">
        <v>3923250</v>
      </c>
      <c r="P42" s="221">
        <v>9.3584177520501695E-3</v>
      </c>
    </row>
    <row r="43" spans="1:16" ht="12.75" customHeight="1">
      <c r="A43" s="213">
        <v>33</v>
      </c>
      <c r="B43" s="225" t="s">
        <v>40</v>
      </c>
      <c r="C43" s="217" t="s">
        <v>74</v>
      </c>
      <c r="D43" s="218">
        <v>45470</v>
      </c>
      <c r="E43" s="217">
        <v>305.2</v>
      </c>
      <c r="F43" s="217">
        <v>307.84999999999997</v>
      </c>
      <c r="G43" s="219">
        <v>301.89999999999992</v>
      </c>
      <c r="H43" s="219">
        <v>298.59999999999997</v>
      </c>
      <c r="I43" s="219">
        <v>292.64999999999992</v>
      </c>
      <c r="J43" s="219">
        <v>311.14999999999992</v>
      </c>
      <c r="K43" s="219">
        <v>317.09999999999997</v>
      </c>
      <c r="L43" s="219">
        <v>320.39999999999992</v>
      </c>
      <c r="M43" s="220">
        <v>313.8</v>
      </c>
      <c r="N43" s="220">
        <v>304.55</v>
      </c>
      <c r="O43" s="220">
        <v>141254550</v>
      </c>
      <c r="P43" s="221">
        <v>2.6340311859352674E-2</v>
      </c>
    </row>
    <row r="44" spans="1:16" ht="12.75" customHeight="1">
      <c r="A44" s="213">
        <v>34</v>
      </c>
      <c r="B44" s="225" t="s">
        <v>57</v>
      </c>
      <c r="C44" s="217" t="s">
        <v>75</v>
      </c>
      <c r="D44" s="218">
        <v>45470</v>
      </c>
      <c r="E44" s="217">
        <v>502.15</v>
      </c>
      <c r="F44" s="217">
        <v>506.31666666666666</v>
      </c>
      <c r="G44" s="219">
        <v>497.18333333333328</v>
      </c>
      <c r="H44" s="219">
        <v>492.21666666666664</v>
      </c>
      <c r="I44" s="219">
        <v>483.08333333333326</v>
      </c>
      <c r="J44" s="219">
        <v>511.2833333333333</v>
      </c>
      <c r="K44" s="219">
        <v>520.41666666666663</v>
      </c>
      <c r="L44" s="219">
        <v>525.38333333333333</v>
      </c>
      <c r="M44" s="220">
        <v>515.45000000000005</v>
      </c>
      <c r="N44" s="220">
        <v>501.35</v>
      </c>
      <c r="O44" s="220">
        <v>26665320</v>
      </c>
      <c r="P44" s="221">
        <v>7.2799800548491644E-3</v>
      </c>
    </row>
    <row r="45" spans="1:16" ht="12.75" customHeight="1">
      <c r="A45" s="213">
        <v>35</v>
      </c>
      <c r="B45" s="225" t="s">
        <v>54</v>
      </c>
      <c r="C45" s="217" t="s">
        <v>76</v>
      </c>
      <c r="D45" s="218">
        <v>45470</v>
      </c>
      <c r="E45" s="217">
        <v>1748.85</v>
      </c>
      <c r="F45" s="217">
        <v>1764.3166666666668</v>
      </c>
      <c r="G45" s="219">
        <v>1728.6833333333336</v>
      </c>
      <c r="H45" s="219">
        <v>1708.5166666666669</v>
      </c>
      <c r="I45" s="219">
        <v>1672.8833333333337</v>
      </c>
      <c r="J45" s="219">
        <v>1784.4833333333336</v>
      </c>
      <c r="K45" s="219">
        <v>1820.1166666666668</v>
      </c>
      <c r="L45" s="219">
        <v>1840.2833333333335</v>
      </c>
      <c r="M45" s="220">
        <v>1799.95</v>
      </c>
      <c r="N45" s="220">
        <v>1744.15</v>
      </c>
      <c r="O45" s="220">
        <v>6094000</v>
      </c>
      <c r="P45" s="221">
        <v>-1.463335758751718E-2</v>
      </c>
    </row>
    <row r="46" spans="1:16" ht="12.75" customHeight="1">
      <c r="A46" s="213">
        <v>36</v>
      </c>
      <c r="B46" s="225" t="s">
        <v>77</v>
      </c>
      <c r="C46" s="217" t="s">
        <v>78</v>
      </c>
      <c r="D46" s="218">
        <v>45470</v>
      </c>
      <c r="E46" s="217">
        <v>1413.65</v>
      </c>
      <c r="F46" s="217">
        <v>1404.3500000000001</v>
      </c>
      <c r="G46" s="219">
        <v>1382.9500000000003</v>
      </c>
      <c r="H46" s="219">
        <v>1352.2500000000002</v>
      </c>
      <c r="I46" s="219">
        <v>1330.8500000000004</v>
      </c>
      <c r="J46" s="219">
        <v>1435.0500000000002</v>
      </c>
      <c r="K46" s="219">
        <v>1456.4500000000003</v>
      </c>
      <c r="L46" s="219">
        <v>1487.15</v>
      </c>
      <c r="M46" s="220">
        <v>1425.75</v>
      </c>
      <c r="N46" s="220">
        <v>1373.65</v>
      </c>
      <c r="O46" s="220">
        <v>46154800</v>
      </c>
      <c r="P46" s="221">
        <v>8.3980365908076754E-2</v>
      </c>
    </row>
    <row r="47" spans="1:16" ht="12.75" customHeight="1">
      <c r="A47" s="213">
        <v>37</v>
      </c>
      <c r="B47" s="225" t="s">
        <v>40</v>
      </c>
      <c r="C47" s="217" t="s">
        <v>79</v>
      </c>
      <c r="D47" s="218">
        <v>45470</v>
      </c>
      <c r="E47" s="217">
        <v>294.8</v>
      </c>
      <c r="F47" s="217">
        <v>295.59999999999997</v>
      </c>
      <c r="G47" s="219">
        <v>290.94999999999993</v>
      </c>
      <c r="H47" s="219">
        <v>287.09999999999997</v>
      </c>
      <c r="I47" s="219">
        <v>282.44999999999993</v>
      </c>
      <c r="J47" s="219">
        <v>299.44999999999993</v>
      </c>
      <c r="K47" s="219">
        <v>304.09999999999991</v>
      </c>
      <c r="L47" s="219">
        <v>307.94999999999993</v>
      </c>
      <c r="M47" s="220">
        <v>300.25</v>
      </c>
      <c r="N47" s="220">
        <v>291.75</v>
      </c>
      <c r="O47" s="220">
        <v>83973750</v>
      </c>
      <c r="P47" s="221">
        <v>-2.8676516426656691E-3</v>
      </c>
    </row>
    <row r="48" spans="1:16" ht="12.75" customHeight="1">
      <c r="A48" s="213">
        <v>38</v>
      </c>
      <c r="B48" s="225" t="s">
        <v>42</v>
      </c>
      <c r="C48" s="217" t="s">
        <v>80</v>
      </c>
      <c r="D48" s="218">
        <v>45470</v>
      </c>
      <c r="E48" s="217">
        <v>345.55</v>
      </c>
      <c r="F48" s="217">
        <v>345.36666666666673</v>
      </c>
      <c r="G48" s="219">
        <v>339.88333333333344</v>
      </c>
      <c r="H48" s="219">
        <v>334.2166666666667</v>
      </c>
      <c r="I48" s="219">
        <v>328.73333333333341</v>
      </c>
      <c r="J48" s="219">
        <v>351.03333333333347</v>
      </c>
      <c r="K48" s="219">
        <v>356.51666666666671</v>
      </c>
      <c r="L48" s="219">
        <v>362.18333333333351</v>
      </c>
      <c r="M48" s="220">
        <v>350.85</v>
      </c>
      <c r="N48" s="220">
        <v>339.7</v>
      </c>
      <c r="O48" s="220">
        <v>50062500</v>
      </c>
      <c r="P48" s="221">
        <v>-4.7788873038516408E-2</v>
      </c>
    </row>
    <row r="49" spans="1:16" ht="12.75" customHeight="1">
      <c r="A49" s="213">
        <v>39</v>
      </c>
      <c r="B49" s="225" t="s">
        <v>54</v>
      </c>
      <c r="C49" s="217" t="s">
        <v>81</v>
      </c>
      <c r="D49" s="218">
        <v>45470</v>
      </c>
      <c r="E49" s="217">
        <v>32533.85</v>
      </c>
      <c r="F49" s="217">
        <v>32444.666666666668</v>
      </c>
      <c r="G49" s="219">
        <v>32102.833333333336</v>
      </c>
      <c r="H49" s="219">
        <v>31671.816666666669</v>
      </c>
      <c r="I49" s="219">
        <v>31329.983333333337</v>
      </c>
      <c r="J49" s="219">
        <v>32875.683333333334</v>
      </c>
      <c r="K49" s="219">
        <v>33217.51666666667</v>
      </c>
      <c r="L49" s="219">
        <v>33648.533333333333</v>
      </c>
      <c r="M49" s="220">
        <v>32786.5</v>
      </c>
      <c r="N49" s="220">
        <v>32013.65</v>
      </c>
      <c r="O49" s="220">
        <v>302425</v>
      </c>
      <c r="P49" s="221">
        <v>-2.2938373313948792E-2</v>
      </c>
    </row>
    <row r="50" spans="1:16" ht="12.75" customHeight="1">
      <c r="A50" s="213">
        <v>40</v>
      </c>
      <c r="B50" s="225" t="s">
        <v>82</v>
      </c>
      <c r="C50" s="217" t="s">
        <v>83</v>
      </c>
      <c r="D50" s="218">
        <v>45470</v>
      </c>
      <c r="E50" s="217">
        <v>307.35000000000002</v>
      </c>
      <c r="F50" s="217">
        <v>309.8</v>
      </c>
      <c r="G50" s="219">
        <v>302.05</v>
      </c>
      <c r="H50" s="219">
        <v>296.75</v>
      </c>
      <c r="I50" s="219">
        <v>289</v>
      </c>
      <c r="J50" s="219">
        <v>315.10000000000002</v>
      </c>
      <c r="K50" s="219">
        <v>322.85000000000002</v>
      </c>
      <c r="L50" s="219">
        <v>328.15000000000003</v>
      </c>
      <c r="M50" s="220">
        <v>317.55</v>
      </c>
      <c r="N50" s="220">
        <v>304.5</v>
      </c>
      <c r="O50" s="220">
        <v>72073800</v>
      </c>
      <c r="P50" s="221">
        <v>1.0873713019679396</v>
      </c>
    </row>
    <row r="51" spans="1:16" ht="12.75" customHeight="1">
      <c r="A51" s="213">
        <v>41</v>
      </c>
      <c r="B51" s="225" t="s">
        <v>57</v>
      </c>
      <c r="C51" s="222" t="s">
        <v>84</v>
      </c>
      <c r="D51" s="218">
        <v>45470</v>
      </c>
      <c r="E51" s="217">
        <v>5338.1</v>
      </c>
      <c r="F51" s="217">
        <v>5355.083333333333</v>
      </c>
      <c r="G51" s="219">
        <v>5308.2166666666662</v>
      </c>
      <c r="H51" s="219">
        <v>5278.333333333333</v>
      </c>
      <c r="I51" s="219">
        <v>5231.4666666666662</v>
      </c>
      <c r="J51" s="219">
        <v>5384.9666666666662</v>
      </c>
      <c r="K51" s="219">
        <v>5431.833333333333</v>
      </c>
      <c r="L51" s="219">
        <v>5461.7166666666662</v>
      </c>
      <c r="M51" s="220">
        <v>5401.95</v>
      </c>
      <c r="N51" s="220">
        <v>5325.2</v>
      </c>
      <c r="O51" s="220">
        <v>2439800</v>
      </c>
      <c r="P51" s="221">
        <v>-2.0451570680628272E-3</v>
      </c>
    </row>
    <row r="52" spans="1:16" ht="12.75" customHeight="1">
      <c r="A52" s="213">
        <v>42</v>
      </c>
      <c r="B52" s="225" t="s">
        <v>85</v>
      </c>
      <c r="C52" s="217" t="s">
        <v>86</v>
      </c>
      <c r="D52" s="218">
        <v>45470</v>
      </c>
      <c r="E52" s="217">
        <v>682</v>
      </c>
      <c r="F52" s="217">
        <v>686.83333333333337</v>
      </c>
      <c r="G52" s="219">
        <v>673.66666666666674</v>
      </c>
      <c r="H52" s="219">
        <v>665.33333333333337</v>
      </c>
      <c r="I52" s="219">
        <v>652.16666666666674</v>
      </c>
      <c r="J52" s="219">
        <v>695.16666666666674</v>
      </c>
      <c r="K52" s="219">
        <v>708.33333333333348</v>
      </c>
      <c r="L52" s="219">
        <v>716.66666666666674</v>
      </c>
      <c r="M52" s="220">
        <v>700</v>
      </c>
      <c r="N52" s="220">
        <v>678.5</v>
      </c>
      <c r="O52" s="220">
        <v>15058000</v>
      </c>
      <c r="P52" s="221">
        <v>-0.14791760977818016</v>
      </c>
    </row>
    <row r="53" spans="1:16" ht="12.75" customHeight="1">
      <c r="A53" s="213">
        <v>43</v>
      </c>
      <c r="B53" s="225" t="s">
        <v>61</v>
      </c>
      <c r="C53" s="224" t="s">
        <v>87</v>
      </c>
      <c r="D53" s="218">
        <v>45470</v>
      </c>
      <c r="E53" s="217">
        <v>119.35</v>
      </c>
      <c r="F53" s="217">
        <v>120.01666666666667</v>
      </c>
      <c r="G53" s="219">
        <v>118.13333333333333</v>
      </c>
      <c r="H53" s="219">
        <v>116.91666666666666</v>
      </c>
      <c r="I53" s="219">
        <v>115.03333333333332</v>
      </c>
      <c r="J53" s="219">
        <v>121.23333333333333</v>
      </c>
      <c r="K53" s="219">
        <v>123.11666666666669</v>
      </c>
      <c r="L53" s="219">
        <v>124.33333333333334</v>
      </c>
      <c r="M53" s="220">
        <v>121.9</v>
      </c>
      <c r="N53" s="220">
        <v>118.8</v>
      </c>
      <c r="O53" s="220">
        <v>235163250</v>
      </c>
      <c r="P53" s="221">
        <v>3.0861640430820216E-2</v>
      </c>
    </row>
    <row r="54" spans="1:16" ht="12.75" customHeight="1">
      <c r="A54" s="213">
        <v>44</v>
      </c>
      <c r="B54" s="225" t="s">
        <v>66</v>
      </c>
      <c r="C54" s="222" t="s">
        <v>88</v>
      </c>
      <c r="D54" s="218">
        <v>45470</v>
      </c>
      <c r="E54" s="217">
        <v>862.1</v>
      </c>
      <c r="F54" s="217">
        <v>862.05000000000007</v>
      </c>
      <c r="G54" s="219">
        <v>850.55000000000018</v>
      </c>
      <c r="H54" s="219">
        <v>839.00000000000011</v>
      </c>
      <c r="I54" s="219">
        <v>827.50000000000023</v>
      </c>
      <c r="J54" s="219">
        <v>873.60000000000014</v>
      </c>
      <c r="K54" s="219">
        <v>885.09999999999991</v>
      </c>
      <c r="L54" s="219">
        <v>896.65000000000009</v>
      </c>
      <c r="M54" s="220">
        <v>873.55</v>
      </c>
      <c r="N54" s="220">
        <v>850.5</v>
      </c>
      <c r="O54" s="220">
        <v>5053425</v>
      </c>
      <c r="P54" s="221">
        <v>8.1696168060688586E-3</v>
      </c>
    </row>
    <row r="55" spans="1:16" ht="12.75" customHeight="1">
      <c r="A55" s="213">
        <v>45</v>
      </c>
      <c r="B55" s="225" t="s">
        <v>842</v>
      </c>
      <c r="C55" s="217" t="s">
        <v>89</v>
      </c>
      <c r="D55" s="218">
        <v>45470</v>
      </c>
      <c r="E55" s="217">
        <v>518.35</v>
      </c>
      <c r="F55" s="217">
        <v>535.96666666666658</v>
      </c>
      <c r="G55" s="219">
        <v>497.93333333333317</v>
      </c>
      <c r="H55" s="219">
        <v>477.51666666666654</v>
      </c>
      <c r="I55" s="219">
        <v>439.48333333333312</v>
      </c>
      <c r="J55" s="219">
        <v>556.38333333333321</v>
      </c>
      <c r="K55" s="219">
        <v>594.41666666666674</v>
      </c>
      <c r="L55" s="219">
        <v>614.83333333333326</v>
      </c>
      <c r="M55" s="220">
        <v>574</v>
      </c>
      <c r="N55" s="220">
        <v>515.54999999999995</v>
      </c>
      <c r="O55" s="220">
        <v>12524800</v>
      </c>
      <c r="P55" s="221">
        <v>0.30819607064893828</v>
      </c>
    </row>
    <row r="56" spans="1:16" ht="12.75" customHeight="1">
      <c r="A56" s="213">
        <v>46</v>
      </c>
      <c r="B56" s="225" t="s">
        <v>66</v>
      </c>
      <c r="C56" s="217" t="s">
        <v>90</v>
      </c>
      <c r="D56" s="218">
        <v>45470</v>
      </c>
      <c r="E56" s="217">
        <v>1404.35</v>
      </c>
      <c r="F56" s="217">
        <v>1416.7333333333333</v>
      </c>
      <c r="G56" s="219">
        <v>1386.2166666666667</v>
      </c>
      <c r="H56" s="219">
        <v>1368.0833333333333</v>
      </c>
      <c r="I56" s="219">
        <v>1337.5666666666666</v>
      </c>
      <c r="J56" s="219">
        <v>1434.8666666666668</v>
      </c>
      <c r="K56" s="219">
        <v>1465.3833333333337</v>
      </c>
      <c r="L56" s="219">
        <v>1483.5166666666669</v>
      </c>
      <c r="M56" s="220">
        <v>1447.25</v>
      </c>
      <c r="N56" s="220">
        <v>1398.6</v>
      </c>
      <c r="O56" s="220">
        <v>9553125</v>
      </c>
      <c r="P56" s="221">
        <v>-2.4257899776571976E-2</v>
      </c>
    </row>
    <row r="57" spans="1:16" ht="12.75" customHeight="1">
      <c r="A57" s="213">
        <v>47</v>
      </c>
      <c r="B57" s="225" t="s">
        <v>42</v>
      </c>
      <c r="C57" s="217" t="s">
        <v>91</v>
      </c>
      <c r="D57" s="218">
        <v>45470</v>
      </c>
      <c r="E57" s="217">
        <v>1539.75</v>
      </c>
      <c r="F57" s="217">
        <v>1545.6333333333332</v>
      </c>
      <c r="G57" s="219">
        <v>1529.9666666666665</v>
      </c>
      <c r="H57" s="219">
        <v>1520.1833333333332</v>
      </c>
      <c r="I57" s="219">
        <v>1504.5166666666664</v>
      </c>
      <c r="J57" s="219">
        <v>1555.4166666666665</v>
      </c>
      <c r="K57" s="219">
        <v>1571.0833333333335</v>
      </c>
      <c r="L57" s="219">
        <v>1580.8666666666666</v>
      </c>
      <c r="M57" s="220">
        <v>1561.3</v>
      </c>
      <c r="N57" s="220">
        <v>1535.85</v>
      </c>
      <c r="O57" s="220">
        <v>9229350</v>
      </c>
      <c r="P57" s="221">
        <v>-2.069108214359611E-2</v>
      </c>
    </row>
    <row r="58" spans="1:16" ht="12.75" customHeight="1">
      <c r="A58" s="213">
        <v>48</v>
      </c>
      <c r="B58" s="225" t="s">
        <v>129</v>
      </c>
      <c r="C58" s="217" t="s">
        <v>92</v>
      </c>
      <c r="D58" s="218">
        <v>45470</v>
      </c>
      <c r="E58" s="217">
        <v>480.8</v>
      </c>
      <c r="F58" s="217">
        <v>483.84999999999997</v>
      </c>
      <c r="G58" s="219">
        <v>475.99999999999994</v>
      </c>
      <c r="H58" s="219">
        <v>471.2</v>
      </c>
      <c r="I58" s="219">
        <v>463.34999999999997</v>
      </c>
      <c r="J58" s="219">
        <v>488.64999999999992</v>
      </c>
      <c r="K58" s="219">
        <v>496.49999999999994</v>
      </c>
      <c r="L58" s="219">
        <v>501.2999999999999</v>
      </c>
      <c r="M58" s="220">
        <v>491.7</v>
      </c>
      <c r="N58" s="220">
        <v>479.05</v>
      </c>
      <c r="O58" s="220">
        <v>57002400</v>
      </c>
      <c r="P58" s="221">
        <v>5.296100144439095E-3</v>
      </c>
    </row>
    <row r="59" spans="1:16" ht="12.75" customHeight="1">
      <c r="A59" s="213">
        <v>49</v>
      </c>
      <c r="B59" s="225" t="s">
        <v>85</v>
      </c>
      <c r="C59" s="217" t="s">
        <v>93</v>
      </c>
      <c r="D59" s="218">
        <v>45470</v>
      </c>
      <c r="E59" s="217">
        <v>5353.15</v>
      </c>
      <c r="F59" s="217">
        <v>5386.65</v>
      </c>
      <c r="G59" s="219">
        <v>5279.3499999999995</v>
      </c>
      <c r="H59" s="219">
        <v>5205.55</v>
      </c>
      <c r="I59" s="219">
        <v>5098.25</v>
      </c>
      <c r="J59" s="219">
        <v>5460.4499999999989</v>
      </c>
      <c r="K59" s="219">
        <v>5567.7499999999982</v>
      </c>
      <c r="L59" s="219">
        <v>5641.5499999999984</v>
      </c>
      <c r="M59" s="220">
        <v>5493.95</v>
      </c>
      <c r="N59" s="220">
        <v>5312.85</v>
      </c>
      <c r="O59" s="220">
        <v>2505150</v>
      </c>
      <c r="P59" s="221">
        <v>7.2708587577879125E-2</v>
      </c>
    </row>
    <row r="60" spans="1:16" ht="12.75" customHeight="1">
      <c r="A60" s="213">
        <v>50</v>
      </c>
      <c r="B60" s="225" t="s">
        <v>57</v>
      </c>
      <c r="C60" s="217" t="s">
        <v>94</v>
      </c>
      <c r="D60" s="218">
        <v>45470</v>
      </c>
      <c r="E60" s="217">
        <v>2827.75</v>
      </c>
      <c r="F60" s="217">
        <v>2841.5333333333328</v>
      </c>
      <c r="G60" s="219">
        <v>2807.4166666666656</v>
      </c>
      <c r="H60" s="219">
        <v>2787.0833333333326</v>
      </c>
      <c r="I60" s="219">
        <v>2752.9666666666653</v>
      </c>
      <c r="J60" s="219">
        <v>2861.8666666666659</v>
      </c>
      <c r="K60" s="219">
        <v>2895.9833333333327</v>
      </c>
      <c r="L60" s="219">
        <v>2916.3166666666662</v>
      </c>
      <c r="M60" s="220">
        <v>2875.65</v>
      </c>
      <c r="N60" s="220">
        <v>2821.2</v>
      </c>
      <c r="O60" s="220">
        <v>2637950</v>
      </c>
      <c r="P60" s="221">
        <v>7.9670694462886731E-4</v>
      </c>
    </row>
    <row r="61" spans="1:16" ht="12.75" customHeight="1">
      <c r="A61" s="213">
        <v>51</v>
      </c>
      <c r="B61" s="225" t="s">
        <v>114</v>
      </c>
      <c r="C61" s="224" t="s">
        <v>95</v>
      </c>
      <c r="D61" s="218">
        <v>45470</v>
      </c>
      <c r="E61" s="217">
        <v>1092.6500000000001</v>
      </c>
      <c r="F61" s="217">
        <v>1099.7166666666667</v>
      </c>
      <c r="G61" s="219">
        <v>1082.9333333333334</v>
      </c>
      <c r="H61" s="219">
        <v>1073.2166666666667</v>
      </c>
      <c r="I61" s="219">
        <v>1056.4333333333334</v>
      </c>
      <c r="J61" s="219">
        <v>1109.4333333333334</v>
      </c>
      <c r="K61" s="219">
        <v>1126.2166666666667</v>
      </c>
      <c r="L61" s="219">
        <v>1135.9333333333334</v>
      </c>
      <c r="M61" s="220">
        <v>1116.5</v>
      </c>
      <c r="N61" s="220">
        <v>1090</v>
      </c>
      <c r="O61" s="220">
        <v>11599000</v>
      </c>
      <c r="P61" s="221">
        <v>4.1576867816091954E-2</v>
      </c>
    </row>
    <row r="62" spans="1:16" ht="12.75" customHeight="1">
      <c r="A62" s="213">
        <v>52</v>
      </c>
      <c r="B62" s="225" t="s">
        <v>842</v>
      </c>
      <c r="C62" s="222" t="s">
        <v>96</v>
      </c>
      <c r="D62" s="218">
        <v>45470</v>
      </c>
      <c r="E62" s="217">
        <v>1545</v>
      </c>
      <c r="F62" s="217">
        <v>1575.05</v>
      </c>
      <c r="G62" s="219">
        <v>1509.05</v>
      </c>
      <c r="H62" s="219">
        <v>1473.1</v>
      </c>
      <c r="I62" s="219">
        <v>1407.1</v>
      </c>
      <c r="J62" s="219">
        <v>1611</v>
      </c>
      <c r="K62" s="219">
        <v>1677</v>
      </c>
      <c r="L62" s="219">
        <v>1712.95</v>
      </c>
      <c r="M62" s="220">
        <v>1641.05</v>
      </c>
      <c r="N62" s="220">
        <v>1539.1</v>
      </c>
      <c r="O62" s="220">
        <v>6709500</v>
      </c>
      <c r="P62" s="221">
        <v>0.11505351326198232</v>
      </c>
    </row>
    <row r="63" spans="1:16" ht="12.75" customHeight="1">
      <c r="A63" s="213">
        <v>53</v>
      </c>
      <c r="B63" s="225" t="s">
        <v>40</v>
      </c>
      <c r="C63" s="217" t="s">
        <v>97</v>
      </c>
      <c r="D63" s="218">
        <v>45470</v>
      </c>
      <c r="E63" s="217">
        <v>426.15</v>
      </c>
      <c r="F63" s="217">
        <v>428.75</v>
      </c>
      <c r="G63" s="219">
        <v>421.1</v>
      </c>
      <c r="H63" s="219">
        <v>416.05</v>
      </c>
      <c r="I63" s="219">
        <v>408.40000000000003</v>
      </c>
      <c r="J63" s="219">
        <v>433.8</v>
      </c>
      <c r="K63" s="219">
        <v>441.45</v>
      </c>
      <c r="L63" s="219">
        <v>446.5</v>
      </c>
      <c r="M63" s="220">
        <v>436.4</v>
      </c>
      <c r="N63" s="220">
        <v>423.7</v>
      </c>
      <c r="O63" s="220">
        <v>18423000</v>
      </c>
      <c r="P63" s="221">
        <v>1.2717667775386421E-3</v>
      </c>
    </row>
    <row r="64" spans="1:16" ht="12.75" customHeight="1">
      <c r="A64" s="213">
        <v>54</v>
      </c>
      <c r="B64" s="225" t="s">
        <v>61</v>
      </c>
      <c r="C64" s="217" t="s">
        <v>98</v>
      </c>
      <c r="D64" s="218">
        <v>45470</v>
      </c>
      <c r="E64" s="217">
        <v>162.9</v>
      </c>
      <c r="F64" s="217">
        <v>164.08333333333334</v>
      </c>
      <c r="G64" s="219">
        <v>160.7166666666667</v>
      </c>
      <c r="H64" s="219">
        <v>158.53333333333336</v>
      </c>
      <c r="I64" s="219">
        <v>155.16666666666671</v>
      </c>
      <c r="J64" s="219">
        <v>166.26666666666668</v>
      </c>
      <c r="K64" s="219">
        <v>169.6333333333333</v>
      </c>
      <c r="L64" s="219">
        <v>171.81666666666666</v>
      </c>
      <c r="M64" s="220">
        <v>167.45</v>
      </c>
      <c r="N64" s="220">
        <v>161.9</v>
      </c>
      <c r="O64" s="220">
        <v>28625000</v>
      </c>
      <c r="P64" s="221">
        <v>3.2647907647907648E-2</v>
      </c>
    </row>
    <row r="65" spans="1:16" ht="12.75" customHeight="1">
      <c r="A65" s="213">
        <v>55</v>
      </c>
      <c r="B65" s="225" t="s">
        <v>40</v>
      </c>
      <c r="C65" s="217" t="s">
        <v>99</v>
      </c>
      <c r="D65" s="218">
        <v>45470</v>
      </c>
      <c r="E65" s="217">
        <v>3893.65</v>
      </c>
      <c r="F65" s="217">
        <v>3889.3333333333335</v>
      </c>
      <c r="G65" s="219">
        <v>3844.8166666666671</v>
      </c>
      <c r="H65" s="219">
        <v>3795.9833333333336</v>
      </c>
      <c r="I65" s="219">
        <v>3751.4666666666672</v>
      </c>
      <c r="J65" s="219">
        <v>3938.166666666667</v>
      </c>
      <c r="K65" s="219">
        <v>3982.6833333333334</v>
      </c>
      <c r="L65" s="219">
        <v>4031.5166666666669</v>
      </c>
      <c r="M65" s="220">
        <v>3933.85</v>
      </c>
      <c r="N65" s="220">
        <v>3840.5</v>
      </c>
      <c r="O65" s="220">
        <v>4202400</v>
      </c>
      <c r="P65" s="221">
        <v>8.573878250928837E-4</v>
      </c>
    </row>
    <row r="66" spans="1:16" ht="12.75" customHeight="1">
      <c r="A66" s="213">
        <v>56</v>
      </c>
      <c r="B66" s="225" t="s">
        <v>57</v>
      </c>
      <c r="C66" s="222" t="s">
        <v>100</v>
      </c>
      <c r="D66" s="218">
        <v>45470</v>
      </c>
      <c r="E66" s="217">
        <v>591.6</v>
      </c>
      <c r="F66" s="217">
        <v>595.51666666666677</v>
      </c>
      <c r="G66" s="219">
        <v>586.33333333333348</v>
      </c>
      <c r="H66" s="219">
        <v>581.06666666666672</v>
      </c>
      <c r="I66" s="219">
        <v>571.88333333333344</v>
      </c>
      <c r="J66" s="219">
        <v>600.78333333333353</v>
      </c>
      <c r="K66" s="219">
        <v>609.9666666666667</v>
      </c>
      <c r="L66" s="219">
        <v>615.23333333333358</v>
      </c>
      <c r="M66" s="220">
        <v>604.70000000000005</v>
      </c>
      <c r="N66" s="220">
        <v>590.25</v>
      </c>
      <c r="O66" s="220">
        <v>21975000</v>
      </c>
      <c r="P66" s="221">
        <v>-9.0929756762900662E-4</v>
      </c>
    </row>
    <row r="67" spans="1:16" ht="12.75" customHeight="1">
      <c r="A67" s="213">
        <v>57</v>
      </c>
      <c r="B67" s="225" t="s">
        <v>47</v>
      </c>
      <c r="C67" s="217" t="s">
        <v>101</v>
      </c>
      <c r="D67" s="218">
        <v>45470</v>
      </c>
      <c r="E67" s="217">
        <v>1817.75</v>
      </c>
      <c r="F67" s="217">
        <v>1830.4833333333333</v>
      </c>
      <c r="G67" s="219">
        <v>1792.6166666666668</v>
      </c>
      <c r="H67" s="219">
        <v>1767.4833333333333</v>
      </c>
      <c r="I67" s="219">
        <v>1729.6166666666668</v>
      </c>
      <c r="J67" s="219">
        <v>1855.6166666666668</v>
      </c>
      <c r="K67" s="219">
        <v>1893.4833333333331</v>
      </c>
      <c r="L67" s="219">
        <v>1918.6166666666668</v>
      </c>
      <c r="M67" s="220">
        <v>1868.35</v>
      </c>
      <c r="N67" s="220">
        <v>1805.35</v>
      </c>
      <c r="O67" s="220">
        <v>3686425</v>
      </c>
      <c r="P67" s="221">
        <v>6.345829306639357E-2</v>
      </c>
    </row>
    <row r="68" spans="1:16" ht="12.75" customHeight="1">
      <c r="A68" s="213">
        <v>58</v>
      </c>
      <c r="B68" s="225" t="s">
        <v>842</v>
      </c>
      <c r="C68" s="222" t="s">
        <v>102</v>
      </c>
      <c r="D68" s="218">
        <v>45470</v>
      </c>
      <c r="E68" s="217">
        <v>2546.3000000000002</v>
      </c>
      <c r="F68" s="217">
        <v>2574.2000000000003</v>
      </c>
      <c r="G68" s="219">
        <v>2502.2000000000007</v>
      </c>
      <c r="H68" s="219">
        <v>2458.1000000000004</v>
      </c>
      <c r="I68" s="219">
        <v>2386.1000000000008</v>
      </c>
      <c r="J68" s="219">
        <v>2618.3000000000006</v>
      </c>
      <c r="K68" s="219">
        <v>2690.2999999999997</v>
      </c>
      <c r="L68" s="219">
        <v>2734.4000000000005</v>
      </c>
      <c r="M68" s="220">
        <v>2646.2</v>
      </c>
      <c r="N68" s="220">
        <v>2530.1</v>
      </c>
      <c r="O68" s="220">
        <v>2419800</v>
      </c>
      <c r="P68" s="221">
        <v>1.7920242301867742E-2</v>
      </c>
    </row>
    <row r="69" spans="1:16" ht="12.75" customHeight="1">
      <c r="A69" s="213">
        <v>59</v>
      </c>
      <c r="B69" s="225" t="s">
        <v>42</v>
      </c>
      <c r="C69" s="217" t="s">
        <v>103</v>
      </c>
      <c r="D69" s="218">
        <v>45470</v>
      </c>
      <c r="E69" s="217">
        <v>4523.6499999999996</v>
      </c>
      <c r="F69" s="217">
        <v>4529.416666666667</v>
      </c>
      <c r="G69" s="219">
        <v>4480.8333333333339</v>
      </c>
      <c r="H69" s="219">
        <v>4438.0166666666673</v>
      </c>
      <c r="I69" s="219">
        <v>4389.4333333333343</v>
      </c>
      <c r="J69" s="219">
        <v>4572.2333333333336</v>
      </c>
      <c r="K69" s="219">
        <v>4620.8166666666675</v>
      </c>
      <c r="L69" s="219">
        <v>4663.6333333333332</v>
      </c>
      <c r="M69" s="220">
        <v>4578</v>
      </c>
      <c r="N69" s="220">
        <v>4486.6000000000004</v>
      </c>
      <c r="O69" s="220">
        <v>2219400</v>
      </c>
      <c r="P69" s="221">
        <v>-1.9613040021203287E-2</v>
      </c>
    </row>
    <row r="70" spans="1:16" ht="12.75" customHeight="1">
      <c r="A70" s="213">
        <v>60</v>
      </c>
      <c r="B70" s="225" t="s">
        <v>40</v>
      </c>
      <c r="C70" s="224" t="s">
        <v>104</v>
      </c>
      <c r="D70" s="218">
        <v>45470</v>
      </c>
      <c r="E70" s="217">
        <v>11558.1</v>
      </c>
      <c r="F70" s="217">
        <v>11580.966666666667</v>
      </c>
      <c r="G70" s="219">
        <v>11472.133333333335</v>
      </c>
      <c r="H70" s="219">
        <v>11386.166666666668</v>
      </c>
      <c r="I70" s="219">
        <v>11277.333333333336</v>
      </c>
      <c r="J70" s="219">
        <v>11666.933333333334</v>
      </c>
      <c r="K70" s="219">
        <v>11775.766666666666</v>
      </c>
      <c r="L70" s="219">
        <v>11861.733333333334</v>
      </c>
      <c r="M70" s="220">
        <v>11689.8</v>
      </c>
      <c r="N70" s="220">
        <v>11495</v>
      </c>
      <c r="O70" s="220">
        <v>1740900</v>
      </c>
      <c r="P70" s="221">
        <v>1.2739965095986039E-2</v>
      </c>
    </row>
    <row r="71" spans="1:16" ht="12.75" customHeight="1">
      <c r="A71" s="213">
        <v>61</v>
      </c>
      <c r="B71" s="225" t="s">
        <v>105</v>
      </c>
      <c r="C71" s="217" t="s">
        <v>106</v>
      </c>
      <c r="D71" s="218">
        <v>45470</v>
      </c>
      <c r="E71" s="217">
        <v>856.4</v>
      </c>
      <c r="F71" s="217">
        <v>862.95000000000016</v>
      </c>
      <c r="G71" s="219">
        <v>846.90000000000032</v>
      </c>
      <c r="H71" s="219">
        <v>837.4000000000002</v>
      </c>
      <c r="I71" s="219">
        <v>821.35000000000036</v>
      </c>
      <c r="J71" s="219">
        <v>872.45000000000027</v>
      </c>
      <c r="K71" s="219">
        <v>888.50000000000023</v>
      </c>
      <c r="L71" s="219">
        <v>898.00000000000023</v>
      </c>
      <c r="M71" s="220">
        <v>879</v>
      </c>
      <c r="N71" s="220">
        <v>853.45</v>
      </c>
      <c r="O71" s="220">
        <v>40458825</v>
      </c>
      <c r="P71" s="221">
        <v>1.3432249798516253E-2</v>
      </c>
    </row>
    <row r="72" spans="1:16" ht="12.75" customHeight="1">
      <c r="A72" s="213">
        <v>62</v>
      </c>
      <c r="B72" s="225" t="s">
        <v>42</v>
      </c>
      <c r="C72" s="217" t="s">
        <v>107</v>
      </c>
      <c r="D72" s="218">
        <v>45470</v>
      </c>
      <c r="E72" s="217">
        <v>5995.85</v>
      </c>
      <c r="F72" s="217">
        <v>6007.0666666666666</v>
      </c>
      <c r="G72" s="219">
        <v>5950.833333333333</v>
      </c>
      <c r="H72" s="219">
        <v>5905.8166666666666</v>
      </c>
      <c r="I72" s="219">
        <v>5849.583333333333</v>
      </c>
      <c r="J72" s="219">
        <v>6052.083333333333</v>
      </c>
      <c r="K72" s="219">
        <v>6108.3166666666666</v>
      </c>
      <c r="L72" s="219">
        <v>6153.333333333333</v>
      </c>
      <c r="M72" s="220">
        <v>6063.3</v>
      </c>
      <c r="N72" s="220">
        <v>5962.05</v>
      </c>
      <c r="O72" s="220">
        <v>3062625</v>
      </c>
      <c r="P72" s="221">
        <v>-2.8932662201260353E-2</v>
      </c>
    </row>
    <row r="73" spans="1:16" ht="12.75" customHeight="1">
      <c r="A73" s="213">
        <v>63</v>
      </c>
      <c r="B73" s="225" t="s">
        <v>54</v>
      </c>
      <c r="C73" s="217" t="s">
        <v>108</v>
      </c>
      <c r="D73" s="218">
        <v>45470</v>
      </c>
      <c r="E73" s="217">
        <v>4849</v>
      </c>
      <c r="F73" s="217">
        <v>4879.25</v>
      </c>
      <c r="G73" s="219">
        <v>4806.5</v>
      </c>
      <c r="H73" s="219">
        <v>4764</v>
      </c>
      <c r="I73" s="219">
        <v>4691.25</v>
      </c>
      <c r="J73" s="219">
        <v>4921.75</v>
      </c>
      <c r="K73" s="219">
        <v>4994.5</v>
      </c>
      <c r="L73" s="219">
        <v>5037</v>
      </c>
      <c r="M73" s="220">
        <v>4952</v>
      </c>
      <c r="N73" s="220">
        <v>4836.75</v>
      </c>
      <c r="O73" s="220">
        <v>3792600</v>
      </c>
      <c r="P73" s="221">
        <v>-1.00945507696524E-2</v>
      </c>
    </row>
    <row r="74" spans="1:16" ht="12.75" customHeight="1">
      <c r="A74" s="213">
        <v>64</v>
      </c>
      <c r="B74" s="225" t="s">
        <v>54</v>
      </c>
      <c r="C74" s="217" t="s">
        <v>109</v>
      </c>
      <c r="D74" s="218">
        <v>45470</v>
      </c>
      <c r="E74" s="217">
        <v>4321.45</v>
      </c>
      <c r="F74" s="217">
        <v>4302.8500000000004</v>
      </c>
      <c r="G74" s="219">
        <v>4202.7000000000007</v>
      </c>
      <c r="H74" s="219">
        <v>4083.9500000000007</v>
      </c>
      <c r="I74" s="219">
        <v>3983.8000000000011</v>
      </c>
      <c r="J74" s="219">
        <v>4421.6000000000004</v>
      </c>
      <c r="K74" s="219">
        <v>4521.75</v>
      </c>
      <c r="L74" s="219">
        <v>4640.5</v>
      </c>
      <c r="M74" s="220">
        <v>4403</v>
      </c>
      <c r="N74" s="220">
        <v>4184.1000000000004</v>
      </c>
      <c r="O74" s="220">
        <v>1239975</v>
      </c>
      <c r="P74" s="221">
        <v>-1.4426229508196721E-2</v>
      </c>
    </row>
    <row r="75" spans="1:16" ht="12.75" customHeight="1">
      <c r="A75" s="213">
        <v>65</v>
      </c>
      <c r="B75" s="225" t="s">
        <v>54</v>
      </c>
      <c r="C75" s="217" t="s">
        <v>110</v>
      </c>
      <c r="D75" s="218">
        <v>45470</v>
      </c>
      <c r="E75" s="217">
        <v>570.65</v>
      </c>
      <c r="F75" s="217">
        <v>571.56666666666661</v>
      </c>
      <c r="G75" s="219">
        <v>566.68333333333317</v>
      </c>
      <c r="H75" s="219">
        <v>562.71666666666658</v>
      </c>
      <c r="I75" s="219">
        <v>557.83333333333314</v>
      </c>
      <c r="J75" s="219">
        <v>575.53333333333319</v>
      </c>
      <c r="K75" s="219">
        <v>580.41666666666663</v>
      </c>
      <c r="L75" s="219">
        <v>584.38333333333321</v>
      </c>
      <c r="M75" s="220">
        <v>576.45000000000005</v>
      </c>
      <c r="N75" s="220">
        <v>567.6</v>
      </c>
      <c r="O75" s="220">
        <v>20565000</v>
      </c>
      <c r="P75" s="221">
        <v>-1.485754238769446E-3</v>
      </c>
    </row>
    <row r="76" spans="1:16" ht="12.75" customHeight="1">
      <c r="A76" s="213">
        <v>66</v>
      </c>
      <c r="B76" s="225" t="s">
        <v>61</v>
      </c>
      <c r="C76" s="217" t="s">
        <v>111</v>
      </c>
      <c r="D76" s="218">
        <v>45470</v>
      </c>
      <c r="E76" s="217">
        <v>176.95</v>
      </c>
      <c r="F76" s="217">
        <v>177.46666666666667</v>
      </c>
      <c r="G76" s="219">
        <v>175.63333333333333</v>
      </c>
      <c r="H76" s="219">
        <v>174.31666666666666</v>
      </c>
      <c r="I76" s="219">
        <v>172.48333333333332</v>
      </c>
      <c r="J76" s="219">
        <v>178.78333333333333</v>
      </c>
      <c r="K76" s="219">
        <v>180.61666666666665</v>
      </c>
      <c r="L76" s="219">
        <v>181.93333333333334</v>
      </c>
      <c r="M76" s="220">
        <v>179.3</v>
      </c>
      <c r="N76" s="220">
        <v>176.15</v>
      </c>
      <c r="O76" s="220">
        <v>89405000</v>
      </c>
      <c r="P76" s="221">
        <v>2.7112413119650756E-2</v>
      </c>
    </row>
    <row r="77" spans="1:16" ht="12.75" customHeight="1">
      <c r="A77" s="213">
        <v>67</v>
      </c>
      <c r="B77" s="225" t="s">
        <v>82</v>
      </c>
      <c r="C77" s="217" t="s">
        <v>112</v>
      </c>
      <c r="D77" s="218">
        <v>45470</v>
      </c>
      <c r="E77" s="217">
        <v>214.9</v>
      </c>
      <c r="F77" s="217">
        <v>216.18333333333331</v>
      </c>
      <c r="G77" s="219">
        <v>212.61666666666662</v>
      </c>
      <c r="H77" s="219">
        <v>210.33333333333331</v>
      </c>
      <c r="I77" s="219">
        <v>206.76666666666662</v>
      </c>
      <c r="J77" s="219">
        <v>218.46666666666661</v>
      </c>
      <c r="K77" s="219">
        <v>222.03333333333327</v>
      </c>
      <c r="L77" s="219">
        <v>224.31666666666661</v>
      </c>
      <c r="M77" s="220">
        <v>219.75</v>
      </c>
      <c r="N77" s="220">
        <v>213.9</v>
      </c>
      <c r="O77" s="220">
        <v>140594325</v>
      </c>
      <c r="P77" s="221">
        <v>4.0185572399372713E-3</v>
      </c>
    </row>
    <row r="78" spans="1:16" ht="12.75" customHeight="1">
      <c r="A78" s="213">
        <v>68</v>
      </c>
      <c r="B78" s="225" t="s">
        <v>42</v>
      </c>
      <c r="C78" s="217" t="s">
        <v>113</v>
      </c>
      <c r="D78" s="218">
        <v>45470</v>
      </c>
      <c r="E78" s="217">
        <v>1231.1500000000001</v>
      </c>
      <c r="F78" s="217">
        <v>1239.6166666666668</v>
      </c>
      <c r="G78" s="219">
        <v>1220.2333333333336</v>
      </c>
      <c r="H78" s="219">
        <v>1209.3166666666668</v>
      </c>
      <c r="I78" s="219">
        <v>1189.9333333333336</v>
      </c>
      <c r="J78" s="219">
        <v>1250.5333333333335</v>
      </c>
      <c r="K78" s="219">
        <v>1269.9166666666667</v>
      </c>
      <c r="L78" s="219">
        <v>1280.8333333333335</v>
      </c>
      <c r="M78" s="220">
        <v>1259</v>
      </c>
      <c r="N78" s="220">
        <v>1228.7</v>
      </c>
      <c r="O78" s="220">
        <v>9436600</v>
      </c>
      <c r="P78" s="221">
        <v>-9.813617344998098E-3</v>
      </c>
    </row>
    <row r="79" spans="1:16" ht="12.75" customHeight="1">
      <c r="A79" s="213">
        <v>69</v>
      </c>
      <c r="B79" s="225" t="s">
        <v>114</v>
      </c>
      <c r="C79" s="217" t="s">
        <v>115</v>
      </c>
      <c r="D79" s="218">
        <v>45470</v>
      </c>
      <c r="E79" s="217">
        <v>98.05</v>
      </c>
      <c r="F79" s="217">
        <v>98.033333333333317</v>
      </c>
      <c r="G79" s="219">
        <v>96.21666666666664</v>
      </c>
      <c r="H79" s="219">
        <v>94.383333333333326</v>
      </c>
      <c r="I79" s="219">
        <v>92.566666666666649</v>
      </c>
      <c r="J79" s="219">
        <v>99.866666666666632</v>
      </c>
      <c r="K79" s="219">
        <v>101.68333333333332</v>
      </c>
      <c r="L79" s="219">
        <v>103.51666666666662</v>
      </c>
      <c r="M79" s="220">
        <v>99.85</v>
      </c>
      <c r="N79" s="220">
        <v>96.2</v>
      </c>
      <c r="O79" s="220">
        <v>234720000</v>
      </c>
      <c r="P79" s="221">
        <v>4.6969088719389804E-2</v>
      </c>
    </row>
    <row r="80" spans="1:16" ht="12.75" customHeight="1">
      <c r="A80" s="213">
        <v>70</v>
      </c>
      <c r="B80" s="225" t="s">
        <v>842</v>
      </c>
      <c r="C80" s="223" t="s">
        <v>116</v>
      </c>
      <c r="D80" s="218">
        <v>45470</v>
      </c>
      <c r="E80" s="217">
        <v>714.55</v>
      </c>
      <c r="F80" s="217">
        <v>730.5</v>
      </c>
      <c r="G80" s="219">
        <v>696</v>
      </c>
      <c r="H80" s="219">
        <v>677.45</v>
      </c>
      <c r="I80" s="219">
        <v>642.95000000000005</v>
      </c>
      <c r="J80" s="219">
        <v>749.05</v>
      </c>
      <c r="K80" s="219">
        <v>783.55</v>
      </c>
      <c r="L80" s="219">
        <v>802.09999999999991</v>
      </c>
      <c r="M80" s="220">
        <v>765</v>
      </c>
      <c r="N80" s="220">
        <v>711.95</v>
      </c>
      <c r="O80" s="220">
        <v>9256000</v>
      </c>
      <c r="P80" s="221">
        <v>-0.17554423344140807</v>
      </c>
    </row>
    <row r="81" spans="1:16" ht="12.75" customHeight="1">
      <c r="A81" s="213">
        <v>71</v>
      </c>
      <c r="B81" s="225" t="s">
        <v>57</v>
      </c>
      <c r="C81" s="217" t="s">
        <v>117</v>
      </c>
      <c r="D81" s="218">
        <v>45470</v>
      </c>
      <c r="E81" s="217">
        <v>1358.85</v>
      </c>
      <c r="F81" s="217">
        <v>1363.5833333333333</v>
      </c>
      <c r="G81" s="219">
        <v>1350.3166666666666</v>
      </c>
      <c r="H81" s="219">
        <v>1341.7833333333333</v>
      </c>
      <c r="I81" s="219">
        <v>1328.5166666666667</v>
      </c>
      <c r="J81" s="219">
        <v>1372.1166666666666</v>
      </c>
      <c r="K81" s="219">
        <v>1385.3833333333334</v>
      </c>
      <c r="L81" s="219">
        <v>1393.9166666666665</v>
      </c>
      <c r="M81" s="220">
        <v>1376.85</v>
      </c>
      <c r="N81" s="220">
        <v>1355.05</v>
      </c>
      <c r="O81" s="220">
        <v>6098000</v>
      </c>
      <c r="P81" s="221">
        <v>1.4811116658345815E-2</v>
      </c>
    </row>
    <row r="82" spans="1:16" ht="12.75" customHeight="1">
      <c r="A82" s="213">
        <v>72</v>
      </c>
      <c r="B82" s="225" t="s">
        <v>105</v>
      </c>
      <c r="C82" s="217" t="s">
        <v>118</v>
      </c>
      <c r="D82" s="218">
        <v>45470</v>
      </c>
      <c r="E82" s="217">
        <v>3009.5</v>
      </c>
      <c r="F82" s="217">
        <v>3013.65</v>
      </c>
      <c r="G82" s="219">
        <v>2991</v>
      </c>
      <c r="H82" s="219">
        <v>2972.5</v>
      </c>
      <c r="I82" s="219">
        <v>2949.85</v>
      </c>
      <c r="J82" s="219">
        <v>3032.15</v>
      </c>
      <c r="K82" s="219">
        <v>3054.8000000000006</v>
      </c>
      <c r="L82" s="219">
        <v>3073.3</v>
      </c>
      <c r="M82" s="220">
        <v>3036.3</v>
      </c>
      <c r="N82" s="220">
        <v>2995.15</v>
      </c>
      <c r="O82" s="220">
        <v>3791425</v>
      </c>
      <c r="P82" s="221">
        <v>2.4162777976620586E-2</v>
      </c>
    </row>
    <row r="83" spans="1:16" ht="12.75" customHeight="1">
      <c r="A83" s="213">
        <v>73</v>
      </c>
      <c r="B83" s="225" t="s">
        <v>42</v>
      </c>
      <c r="C83" s="217" t="s">
        <v>119</v>
      </c>
      <c r="D83" s="218">
        <v>45470</v>
      </c>
      <c r="E83" s="217">
        <v>490.85</v>
      </c>
      <c r="F83" s="217">
        <v>487.34999999999997</v>
      </c>
      <c r="G83" s="219">
        <v>476.04999999999995</v>
      </c>
      <c r="H83" s="219">
        <v>461.25</v>
      </c>
      <c r="I83" s="219">
        <v>449.95</v>
      </c>
      <c r="J83" s="219">
        <v>502.14999999999992</v>
      </c>
      <c r="K83" s="219">
        <v>513.45000000000005</v>
      </c>
      <c r="L83" s="219">
        <v>528.24999999999989</v>
      </c>
      <c r="M83" s="220">
        <v>498.65</v>
      </c>
      <c r="N83" s="220">
        <v>472.55</v>
      </c>
      <c r="O83" s="220">
        <v>11936000</v>
      </c>
      <c r="P83" s="221">
        <v>0.20492630728851202</v>
      </c>
    </row>
    <row r="84" spans="1:16" ht="12.75" customHeight="1">
      <c r="A84" s="213">
        <v>74</v>
      </c>
      <c r="B84" s="225" t="s">
        <v>47</v>
      </c>
      <c r="C84" s="217" t="s">
        <v>120</v>
      </c>
      <c r="D84" s="218">
        <v>45470</v>
      </c>
      <c r="E84" s="217">
        <v>2471.6</v>
      </c>
      <c r="F84" s="217">
        <v>2482.5499999999997</v>
      </c>
      <c r="G84" s="219">
        <v>2449.0499999999993</v>
      </c>
      <c r="H84" s="219">
        <v>2426.4999999999995</v>
      </c>
      <c r="I84" s="219">
        <v>2392.9999999999991</v>
      </c>
      <c r="J84" s="219">
        <v>2505.0999999999995</v>
      </c>
      <c r="K84" s="219">
        <v>2538.6000000000004</v>
      </c>
      <c r="L84" s="219">
        <v>2561.1499999999996</v>
      </c>
      <c r="M84" s="220">
        <v>2516.0500000000002</v>
      </c>
      <c r="N84" s="220">
        <v>2460</v>
      </c>
      <c r="O84" s="220">
        <v>15922887</v>
      </c>
      <c r="P84" s="221">
        <v>0.25656624245516302</v>
      </c>
    </row>
    <row r="85" spans="1:16" ht="12.75" customHeight="1">
      <c r="A85" s="213">
        <v>75</v>
      </c>
      <c r="B85" s="225" t="s">
        <v>82</v>
      </c>
      <c r="C85" s="217" t="s">
        <v>121</v>
      </c>
      <c r="D85" s="218">
        <v>45470</v>
      </c>
      <c r="E85" s="217">
        <v>600.04999999999995</v>
      </c>
      <c r="F85" s="217">
        <v>603</v>
      </c>
      <c r="G85" s="219">
        <v>593.29999999999995</v>
      </c>
      <c r="H85" s="219">
        <v>586.54999999999995</v>
      </c>
      <c r="I85" s="219">
        <v>576.84999999999991</v>
      </c>
      <c r="J85" s="219">
        <v>609.75</v>
      </c>
      <c r="K85" s="219">
        <v>619.45000000000005</v>
      </c>
      <c r="L85" s="219">
        <v>626.20000000000005</v>
      </c>
      <c r="M85" s="220">
        <v>612.70000000000005</v>
      </c>
      <c r="N85" s="220">
        <v>596.25</v>
      </c>
      <c r="O85" s="220">
        <v>11665000</v>
      </c>
      <c r="P85" s="221">
        <v>4.7597665020206556E-2</v>
      </c>
    </row>
    <row r="86" spans="1:16" ht="12.75" customHeight="1">
      <c r="A86" s="213">
        <v>76</v>
      </c>
      <c r="B86" s="225" t="s">
        <v>40</v>
      </c>
      <c r="C86" s="224" t="s">
        <v>122</v>
      </c>
      <c r="D86" s="218">
        <v>45470</v>
      </c>
      <c r="E86" s="217">
        <v>5164.3500000000004</v>
      </c>
      <c r="F86" s="217">
        <v>5212.9666666666672</v>
      </c>
      <c r="G86" s="219">
        <v>5096.9333333333343</v>
      </c>
      <c r="H86" s="219">
        <v>5029.5166666666673</v>
      </c>
      <c r="I86" s="219">
        <v>4913.4833333333345</v>
      </c>
      <c r="J86" s="219">
        <v>5280.3833333333341</v>
      </c>
      <c r="K86" s="219">
        <v>5396.416666666667</v>
      </c>
      <c r="L86" s="219">
        <v>5463.8333333333339</v>
      </c>
      <c r="M86" s="220">
        <v>5329</v>
      </c>
      <c r="N86" s="220">
        <v>5145.55</v>
      </c>
      <c r="O86" s="220">
        <v>12428400</v>
      </c>
      <c r="P86" s="221">
        <v>-4.4005999769239641E-2</v>
      </c>
    </row>
    <row r="87" spans="1:16" ht="12.75" customHeight="1">
      <c r="A87" s="213">
        <v>77</v>
      </c>
      <c r="B87" s="225" t="s">
        <v>40</v>
      </c>
      <c r="C87" s="217" t="s">
        <v>123</v>
      </c>
      <c r="D87" s="218">
        <v>45470</v>
      </c>
      <c r="E87" s="217">
        <v>1886.65</v>
      </c>
      <c r="F87" s="217">
        <v>1876.9666666666665</v>
      </c>
      <c r="G87" s="219">
        <v>1829.2833333333328</v>
      </c>
      <c r="H87" s="219">
        <v>1771.9166666666663</v>
      </c>
      <c r="I87" s="219">
        <v>1724.2333333333327</v>
      </c>
      <c r="J87" s="219">
        <v>1934.333333333333</v>
      </c>
      <c r="K87" s="219">
        <v>1982.0166666666669</v>
      </c>
      <c r="L87" s="219">
        <v>2039.3833333333332</v>
      </c>
      <c r="M87" s="220">
        <v>1924.65</v>
      </c>
      <c r="N87" s="220">
        <v>1819.6</v>
      </c>
      <c r="O87" s="220">
        <v>7602500</v>
      </c>
      <c r="P87" s="221">
        <v>-5.0386075121057455E-3</v>
      </c>
    </row>
    <row r="88" spans="1:16" ht="12.75" customHeight="1">
      <c r="A88" s="213">
        <v>78</v>
      </c>
      <c r="B88" s="225" t="s">
        <v>85</v>
      </c>
      <c r="C88" s="217" t="s">
        <v>124</v>
      </c>
      <c r="D88" s="218">
        <v>45470</v>
      </c>
      <c r="E88" s="217">
        <v>1446.05</v>
      </c>
      <c r="F88" s="217">
        <v>1455.3833333333332</v>
      </c>
      <c r="G88" s="219">
        <v>1429.3666666666663</v>
      </c>
      <c r="H88" s="219">
        <v>1412.6833333333332</v>
      </c>
      <c r="I88" s="219">
        <v>1386.6666666666663</v>
      </c>
      <c r="J88" s="219">
        <v>1472.0666666666664</v>
      </c>
      <c r="K88" s="219">
        <v>1498.0833333333333</v>
      </c>
      <c r="L88" s="219">
        <v>1514.7666666666664</v>
      </c>
      <c r="M88" s="220">
        <v>1481.4</v>
      </c>
      <c r="N88" s="220">
        <v>1438.7</v>
      </c>
      <c r="O88" s="220">
        <v>19249300</v>
      </c>
      <c r="P88" s="221">
        <v>-4.5971186563382319E-3</v>
      </c>
    </row>
    <row r="89" spans="1:16" ht="12.75" customHeight="1">
      <c r="A89" s="213">
        <v>79</v>
      </c>
      <c r="B89" s="225" t="s">
        <v>66</v>
      </c>
      <c r="C89" s="217" t="s">
        <v>125</v>
      </c>
      <c r="D89" s="218">
        <v>45470</v>
      </c>
      <c r="E89" s="217">
        <v>3912.45</v>
      </c>
      <c r="F89" s="217">
        <v>3916.6833333333329</v>
      </c>
      <c r="G89" s="219">
        <v>3883.6666666666661</v>
      </c>
      <c r="H89" s="219">
        <v>3854.8833333333332</v>
      </c>
      <c r="I89" s="219">
        <v>3821.8666666666663</v>
      </c>
      <c r="J89" s="219">
        <v>3945.4666666666658</v>
      </c>
      <c r="K89" s="219">
        <v>3978.4833333333331</v>
      </c>
      <c r="L89" s="219">
        <v>4007.2666666666655</v>
      </c>
      <c r="M89" s="220">
        <v>3949.7</v>
      </c>
      <c r="N89" s="220">
        <v>3887.9</v>
      </c>
      <c r="O89" s="220">
        <v>2976300</v>
      </c>
      <c r="P89" s="221">
        <v>2.4249772658381328E-3</v>
      </c>
    </row>
    <row r="90" spans="1:16" ht="12.75" customHeight="1">
      <c r="A90" s="213">
        <v>80</v>
      </c>
      <c r="B90" s="225" t="s">
        <v>61</v>
      </c>
      <c r="C90" s="217" t="s">
        <v>126</v>
      </c>
      <c r="D90" s="218">
        <v>45470</v>
      </c>
      <c r="E90" s="217">
        <v>1663.8</v>
      </c>
      <c r="F90" s="217">
        <v>1660.4333333333334</v>
      </c>
      <c r="G90" s="219">
        <v>1648.8666666666668</v>
      </c>
      <c r="H90" s="219">
        <v>1633.9333333333334</v>
      </c>
      <c r="I90" s="219">
        <v>1622.3666666666668</v>
      </c>
      <c r="J90" s="219">
        <v>1675.3666666666668</v>
      </c>
      <c r="K90" s="219">
        <v>1686.9333333333334</v>
      </c>
      <c r="L90" s="219">
        <v>1701.8666666666668</v>
      </c>
      <c r="M90" s="220">
        <v>1672</v>
      </c>
      <c r="N90" s="220">
        <v>1645.5</v>
      </c>
      <c r="O90" s="220">
        <v>173861050</v>
      </c>
      <c r="P90" s="221">
        <v>-1.5089389756787577E-2</v>
      </c>
    </row>
    <row r="91" spans="1:16" ht="12.75" customHeight="1">
      <c r="A91" s="213">
        <v>81</v>
      </c>
      <c r="B91" s="225" t="s">
        <v>66</v>
      </c>
      <c r="C91" s="217" t="s">
        <v>127</v>
      </c>
      <c r="D91" s="218">
        <v>45470</v>
      </c>
      <c r="E91" s="217">
        <v>581.70000000000005</v>
      </c>
      <c r="F91" s="217">
        <v>584.85</v>
      </c>
      <c r="G91" s="219">
        <v>577.45000000000005</v>
      </c>
      <c r="H91" s="219">
        <v>573.20000000000005</v>
      </c>
      <c r="I91" s="219">
        <v>565.80000000000007</v>
      </c>
      <c r="J91" s="219">
        <v>589.1</v>
      </c>
      <c r="K91" s="219">
        <v>596.49999999999989</v>
      </c>
      <c r="L91" s="219">
        <v>600.75</v>
      </c>
      <c r="M91" s="220">
        <v>592.25</v>
      </c>
      <c r="N91" s="220">
        <v>580.6</v>
      </c>
      <c r="O91" s="220">
        <v>41716400</v>
      </c>
      <c r="P91" s="221">
        <v>5.7056052624243944E-2</v>
      </c>
    </row>
    <row r="92" spans="1:16" ht="12.75" customHeight="1">
      <c r="A92" s="213">
        <v>82</v>
      </c>
      <c r="B92" s="225" t="s">
        <v>54</v>
      </c>
      <c r="C92" s="217" t="s">
        <v>128</v>
      </c>
      <c r="D92" s="218">
        <v>45470</v>
      </c>
      <c r="E92" s="217">
        <v>5461.65</v>
      </c>
      <c r="F92" s="217">
        <v>5508</v>
      </c>
      <c r="G92" s="219">
        <v>5394</v>
      </c>
      <c r="H92" s="219">
        <v>5326.35</v>
      </c>
      <c r="I92" s="219">
        <v>5212.3500000000004</v>
      </c>
      <c r="J92" s="219">
        <v>5575.65</v>
      </c>
      <c r="K92" s="219">
        <v>5689.65</v>
      </c>
      <c r="L92" s="219">
        <v>5757.2999999999993</v>
      </c>
      <c r="M92" s="220">
        <v>5622</v>
      </c>
      <c r="N92" s="220">
        <v>5440.35</v>
      </c>
      <c r="O92" s="220">
        <v>3903000</v>
      </c>
      <c r="P92" s="221">
        <v>3.204823100111058E-2</v>
      </c>
    </row>
    <row r="93" spans="1:16" ht="12.75" customHeight="1">
      <c r="A93" s="213">
        <v>83</v>
      </c>
      <c r="B93" s="225" t="s">
        <v>129</v>
      </c>
      <c r="C93" s="217" t="s">
        <v>130</v>
      </c>
      <c r="D93" s="218">
        <v>45470</v>
      </c>
      <c r="E93" s="217">
        <v>685.05</v>
      </c>
      <c r="F93" s="217">
        <v>684.35</v>
      </c>
      <c r="G93" s="219">
        <v>677.75</v>
      </c>
      <c r="H93" s="219">
        <v>670.44999999999993</v>
      </c>
      <c r="I93" s="219">
        <v>663.84999999999991</v>
      </c>
      <c r="J93" s="219">
        <v>691.65000000000009</v>
      </c>
      <c r="K93" s="219">
        <v>698.25000000000023</v>
      </c>
      <c r="L93" s="219">
        <v>705.55000000000018</v>
      </c>
      <c r="M93" s="220">
        <v>690.95</v>
      </c>
      <c r="N93" s="220">
        <v>677.05</v>
      </c>
      <c r="O93" s="220">
        <v>40607000</v>
      </c>
      <c r="P93" s="221">
        <v>-7.7742448330683625E-2</v>
      </c>
    </row>
    <row r="94" spans="1:16" ht="12.75" customHeight="1">
      <c r="A94" s="213">
        <v>84</v>
      </c>
      <c r="B94" s="225" t="s">
        <v>129</v>
      </c>
      <c r="C94" s="223" t="s">
        <v>131</v>
      </c>
      <c r="D94" s="218">
        <v>45470</v>
      </c>
      <c r="E94" s="217">
        <v>330.85</v>
      </c>
      <c r="F94" s="217">
        <v>332.61666666666667</v>
      </c>
      <c r="G94" s="219">
        <v>328.23333333333335</v>
      </c>
      <c r="H94" s="219">
        <v>325.61666666666667</v>
      </c>
      <c r="I94" s="219">
        <v>321.23333333333335</v>
      </c>
      <c r="J94" s="219">
        <v>335.23333333333335</v>
      </c>
      <c r="K94" s="219">
        <v>339.61666666666667</v>
      </c>
      <c r="L94" s="219">
        <v>342.23333333333335</v>
      </c>
      <c r="M94" s="220">
        <v>337</v>
      </c>
      <c r="N94" s="220">
        <v>330</v>
      </c>
      <c r="O94" s="220">
        <v>32936850</v>
      </c>
      <c r="P94" s="221">
        <v>-1.5836566632354106E-2</v>
      </c>
    </row>
    <row r="95" spans="1:16" ht="12.75" customHeight="1">
      <c r="A95" s="213">
        <v>85</v>
      </c>
      <c r="B95" s="225" t="s">
        <v>82</v>
      </c>
      <c r="C95" s="217" t="s">
        <v>132</v>
      </c>
      <c r="D95" s="218">
        <v>45470</v>
      </c>
      <c r="E95" s="217">
        <v>340.7</v>
      </c>
      <c r="F95" s="217">
        <v>342.55</v>
      </c>
      <c r="G95" s="219">
        <v>333.3</v>
      </c>
      <c r="H95" s="219">
        <v>325.89999999999998</v>
      </c>
      <c r="I95" s="219">
        <v>316.64999999999998</v>
      </c>
      <c r="J95" s="219">
        <v>349.95000000000005</v>
      </c>
      <c r="K95" s="219">
        <v>359.20000000000005</v>
      </c>
      <c r="L95" s="219">
        <v>366.60000000000008</v>
      </c>
      <c r="M95" s="220">
        <v>351.8</v>
      </c>
      <c r="N95" s="220">
        <v>335.15</v>
      </c>
      <c r="O95" s="220">
        <v>54385425</v>
      </c>
      <c r="P95" s="221">
        <v>0.50453764565282344</v>
      </c>
    </row>
    <row r="96" spans="1:16" ht="12.75" customHeight="1">
      <c r="A96" s="213">
        <v>86</v>
      </c>
      <c r="B96" s="225" t="s">
        <v>57</v>
      </c>
      <c r="C96" s="217" t="s">
        <v>133</v>
      </c>
      <c r="D96" s="218">
        <v>45470</v>
      </c>
      <c r="E96" s="217">
        <v>2440.65</v>
      </c>
      <c r="F96" s="217">
        <v>2450.1166666666663</v>
      </c>
      <c r="G96" s="219">
        <v>2421.2333333333327</v>
      </c>
      <c r="H96" s="219">
        <v>2401.8166666666662</v>
      </c>
      <c r="I96" s="219">
        <v>2372.9333333333325</v>
      </c>
      <c r="J96" s="219">
        <v>2469.5333333333328</v>
      </c>
      <c r="K96" s="219">
        <v>2498.416666666667</v>
      </c>
      <c r="L96" s="219">
        <v>2517.833333333333</v>
      </c>
      <c r="M96" s="220">
        <v>2479</v>
      </c>
      <c r="N96" s="220">
        <v>2430.6999999999998</v>
      </c>
      <c r="O96" s="220">
        <v>18707700</v>
      </c>
      <c r="P96" s="221">
        <v>2.780524789029536E-2</v>
      </c>
    </row>
    <row r="97" spans="1:16" ht="12.75" customHeight="1">
      <c r="A97" s="213">
        <v>87</v>
      </c>
      <c r="B97" s="225" t="s">
        <v>61</v>
      </c>
      <c r="C97" s="217" t="s">
        <v>135</v>
      </c>
      <c r="D97" s="218">
        <v>45470</v>
      </c>
      <c r="E97" s="217">
        <v>1154.8</v>
      </c>
      <c r="F97" s="217">
        <v>1155.1000000000001</v>
      </c>
      <c r="G97" s="219">
        <v>1146.7500000000002</v>
      </c>
      <c r="H97" s="219">
        <v>1138.7</v>
      </c>
      <c r="I97" s="219">
        <v>1130.3500000000001</v>
      </c>
      <c r="J97" s="219">
        <v>1163.1500000000003</v>
      </c>
      <c r="K97" s="219">
        <v>1171.5000000000002</v>
      </c>
      <c r="L97" s="219">
        <v>1179.5500000000004</v>
      </c>
      <c r="M97" s="220">
        <v>1163.45</v>
      </c>
      <c r="N97" s="220">
        <v>1147.05</v>
      </c>
      <c r="O97" s="220">
        <v>83632500</v>
      </c>
      <c r="P97" s="221">
        <v>7.9609632675190889E-2</v>
      </c>
    </row>
    <row r="98" spans="1:16" ht="12.75" customHeight="1">
      <c r="A98" s="213">
        <v>88</v>
      </c>
      <c r="B98" s="225" t="s">
        <v>66</v>
      </c>
      <c r="C98" s="217" t="s">
        <v>136</v>
      </c>
      <c r="D98" s="218">
        <v>45470</v>
      </c>
      <c r="E98" s="217">
        <v>1756.95</v>
      </c>
      <c r="F98" s="217">
        <v>1759.1333333333332</v>
      </c>
      <c r="G98" s="219">
        <v>1740.4166666666665</v>
      </c>
      <c r="H98" s="219">
        <v>1723.8833333333332</v>
      </c>
      <c r="I98" s="219">
        <v>1705.1666666666665</v>
      </c>
      <c r="J98" s="219">
        <v>1775.6666666666665</v>
      </c>
      <c r="K98" s="219">
        <v>1794.3833333333332</v>
      </c>
      <c r="L98" s="219">
        <v>1810.9166666666665</v>
      </c>
      <c r="M98" s="220">
        <v>1777.85</v>
      </c>
      <c r="N98" s="220">
        <v>1742.6</v>
      </c>
      <c r="O98" s="220">
        <v>3912000</v>
      </c>
      <c r="P98" s="221">
        <v>2.0477370549106561E-2</v>
      </c>
    </row>
    <row r="99" spans="1:16" ht="12.75" customHeight="1">
      <c r="A99" s="213">
        <v>89</v>
      </c>
      <c r="B99" s="225" t="s">
        <v>66</v>
      </c>
      <c r="C99" s="217" t="s">
        <v>137</v>
      </c>
      <c r="D99" s="218">
        <v>45470</v>
      </c>
      <c r="E99" s="217">
        <v>605.95000000000005</v>
      </c>
      <c r="F99" s="217">
        <v>607.35</v>
      </c>
      <c r="G99" s="219">
        <v>602.45000000000005</v>
      </c>
      <c r="H99" s="219">
        <v>598.95000000000005</v>
      </c>
      <c r="I99" s="219">
        <v>594.05000000000007</v>
      </c>
      <c r="J99" s="219">
        <v>610.85</v>
      </c>
      <c r="K99" s="219">
        <v>615.74999999999989</v>
      </c>
      <c r="L99" s="219">
        <v>619.25</v>
      </c>
      <c r="M99" s="220">
        <v>612.25</v>
      </c>
      <c r="N99" s="220">
        <v>603.85</v>
      </c>
      <c r="O99" s="220">
        <v>14181000</v>
      </c>
      <c r="P99" s="221">
        <v>1.5903718031377606E-2</v>
      </c>
    </row>
    <row r="100" spans="1:16" ht="12.75" customHeight="1">
      <c r="A100" s="213">
        <v>90</v>
      </c>
      <c r="B100" s="225" t="s">
        <v>77</v>
      </c>
      <c r="C100" s="217" t="s">
        <v>138</v>
      </c>
      <c r="D100" s="218">
        <v>45470</v>
      </c>
      <c r="E100" s="217">
        <v>17.149999999999999</v>
      </c>
      <c r="F100" s="217">
        <v>17.016666666666666</v>
      </c>
      <c r="G100" s="219">
        <v>16.68333333333333</v>
      </c>
      <c r="H100" s="219">
        <v>16.216666666666665</v>
      </c>
      <c r="I100" s="219">
        <v>15.883333333333329</v>
      </c>
      <c r="J100" s="219">
        <v>17.483333333333331</v>
      </c>
      <c r="K100" s="219">
        <v>17.816666666666666</v>
      </c>
      <c r="L100" s="219">
        <v>18.283333333333331</v>
      </c>
      <c r="M100" s="220">
        <v>17.350000000000001</v>
      </c>
      <c r="N100" s="220">
        <v>16.55</v>
      </c>
      <c r="O100" s="220">
        <v>4187160000</v>
      </c>
      <c r="P100" s="221">
        <v>8.7619225734056477E-2</v>
      </c>
    </row>
    <row r="101" spans="1:16" ht="12.75" customHeight="1">
      <c r="A101" s="213">
        <v>91</v>
      </c>
      <c r="B101" s="225" t="s">
        <v>66</v>
      </c>
      <c r="C101" s="217" t="s">
        <v>139</v>
      </c>
      <c r="D101" s="218">
        <v>45470</v>
      </c>
      <c r="E101" s="217">
        <v>123.25</v>
      </c>
      <c r="F101" s="217">
        <v>123.45</v>
      </c>
      <c r="G101" s="219">
        <v>122.35000000000001</v>
      </c>
      <c r="H101" s="219">
        <v>121.45</v>
      </c>
      <c r="I101" s="219">
        <v>120.35000000000001</v>
      </c>
      <c r="J101" s="219">
        <v>124.35000000000001</v>
      </c>
      <c r="K101" s="219">
        <v>125.45</v>
      </c>
      <c r="L101" s="219">
        <v>126.35000000000001</v>
      </c>
      <c r="M101" s="220">
        <v>124.55</v>
      </c>
      <c r="N101" s="220">
        <v>122.55</v>
      </c>
      <c r="O101" s="220">
        <v>102775000</v>
      </c>
      <c r="P101" s="221">
        <v>1.8229553673155992E-2</v>
      </c>
    </row>
    <row r="102" spans="1:16" ht="12.75" customHeight="1">
      <c r="A102" s="213">
        <v>92</v>
      </c>
      <c r="B102" s="225" t="s">
        <v>61</v>
      </c>
      <c r="C102" s="223" t="s">
        <v>140</v>
      </c>
      <c r="D102" s="218">
        <v>45470</v>
      </c>
      <c r="E102" s="217">
        <v>83.4</v>
      </c>
      <c r="F102" s="217">
        <v>83.583333333333343</v>
      </c>
      <c r="G102" s="219">
        <v>82.716666666666683</v>
      </c>
      <c r="H102" s="219">
        <v>82.033333333333346</v>
      </c>
      <c r="I102" s="219">
        <v>81.166666666666686</v>
      </c>
      <c r="J102" s="219">
        <v>84.26666666666668</v>
      </c>
      <c r="K102" s="219">
        <v>85.133333333333354</v>
      </c>
      <c r="L102" s="219">
        <v>85.816666666666677</v>
      </c>
      <c r="M102" s="220">
        <v>84.45</v>
      </c>
      <c r="N102" s="220">
        <v>82.9</v>
      </c>
      <c r="O102" s="220">
        <v>406642500</v>
      </c>
      <c r="P102" s="221">
        <v>6.5159278235687231E-3</v>
      </c>
    </row>
    <row r="103" spans="1:16" ht="12.75" customHeight="1">
      <c r="A103" s="213">
        <v>93</v>
      </c>
      <c r="B103" s="225" t="s">
        <v>186</v>
      </c>
      <c r="C103" s="217" t="s">
        <v>141</v>
      </c>
      <c r="D103" s="218">
        <v>45470</v>
      </c>
      <c r="E103" s="217">
        <v>181.85</v>
      </c>
      <c r="F103" s="217">
        <v>181.7833333333333</v>
      </c>
      <c r="G103" s="219">
        <v>178.86666666666662</v>
      </c>
      <c r="H103" s="219">
        <v>175.88333333333333</v>
      </c>
      <c r="I103" s="219">
        <v>172.96666666666664</v>
      </c>
      <c r="J103" s="219">
        <v>184.76666666666659</v>
      </c>
      <c r="K103" s="219">
        <v>187.68333333333328</v>
      </c>
      <c r="L103" s="219">
        <v>190.66666666666657</v>
      </c>
      <c r="M103" s="220">
        <v>184.7</v>
      </c>
      <c r="N103" s="220">
        <v>178.8</v>
      </c>
      <c r="O103" s="220">
        <v>75783750</v>
      </c>
      <c r="P103" s="221">
        <v>2.344778689354806E-2</v>
      </c>
    </row>
    <row r="104" spans="1:16" ht="12.75" customHeight="1">
      <c r="A104" s="213">
        <v>94</v>
      </c>
      <c r="B104" s="225" t="s">
        <v>82</v>
      </c>
      <c r="C104" s="224" t="s">
        <v>142</v>
      </c>
      <c r="D104" s="218">
        <v>45470</v>
      </c>
      <c r="E104" s="217">
        <v>472.3</v>
      </c>
      <c r="F104" s="217">
        <v>475.34999999999997</v>
      </c>
      <c r="G104" s="219">
        <v>467.89999999999992</v>
      </c>
      <c r="H104" s="219">
        <v>463.49999999999994</v>
      </c>
      <c r="I104" s="219">
        <v>456.0499999999999</v>
      </c>
      <c r="J104" s="219">
        <v>479.74999999999994</v>
      </c>
      <c r="K104" s="219">
        <v>487.2</v>
      </c>
      <c r="L104" s="219">
        <v>491.59999999999997</v>
      </c>
      <c r="M104" s="220">
        <v>482.8</v>
      </c>
      <c r="N104" s="220">
        <v>470.95</v>
      </c>
      <c r="O104" s="220">
        <v>19514000</v>
      </c>
      <c r="P104" s="221">
        <v>3.1920308296371699E-2</v>
      </c>
    </row>
    <row r="105" spans="1:16" ht="12.75" customHeight="1">
      <c r="A105" s="213">
        <v>95</v>
      </c>
      <c r="B105" s="225" t="s">
        <v>114</v>
      </c>
      <c r="C105" s="217" t="s">
        <v>143</v>
      </c>
      <c r="D105" s="218">
        <v>45470</v>
      </c>
      <c r="E105" s="217">
        <v>637.35</v>
      </c>
      <c r="F105" s="217">
        <v>640.30000000000007</v>
      </c>
      <c r="G105" s="219">
        <v>632.70000000000016</v>
      </c>
      <c r="H105" s="219">
        <v>628.05000000000007</v>
      </c>
      <c r="I105" s="219">
        <v>620.45000000000016</v>
      </c>
      <c r="J105" s="219">
        <v>644.95000000000016</v>
      </c>
      <c r="K105" s="219">
        <v>652.55000000000007</v>
      </c>
      <c r="L105" s="219">
        <v>657.20000000000016</v>
      </c>
      <c r="M105" s="220">
        <v>647.9</v>
      </c>
      <c r="N105" s="220">
        <v>635.65</v>
      </c>
      <c r="O105" s="220">
        <v>15734000</v>
      </c>
      <c r="P105" s="221">
        <v>-3.9614234267228224E-2</v>
      </c>
    </row>
    <row r="106" spans="1:16" ht="12.75" customHeight="1">
      <c r="A106" s="213">
        <v>96</v>
      </c>
      <c r="B106" s="225" t="s">
        <v>47</v>
      </c>
      <c r="C106" s="224" t="s">
        <v>144</v>
      </c>
      <c r="D106" s="218">
        <v>45470</v>
      </c>
      <c r="E106" s="217">
        <v>231.95</v>
      </c>
      <c r="F106" s="217">
        <v>233</v>
      </c>
      <c r="G106" s="219">
        <v>228</v>
      </c>
      <c r="H106" s="219">
        <v>224.05</v>
      </c>
      <c r="I106" s="219">
        <v>219.05</v>
      </c>
      <c r="J106" s="219">
        <v>236.95</v>
      </c>
      <c r="K106" s="219">
        <v>241.95</v>
      </c>
      <c r="L106" s="219">
        <v>245.89999999999998</v>
      </c>
      <c r="M106" s="220">
        <v>238</v>
      </c>
      <c r="N106" s="220">
        <v>229.05</v>
      </c>
      <c r="O106" s="220">
        <v>24606500</v>
      </c>
      <c r="P106" s="221">
        <v>0.22139052828559092</v>
      </c>
    </row>
    <row r="107" spans="1:16" ht="12.75" customHeight="1">
      <c r="A107" s="213">
        <v>97</v>
      </c>
      <c r="B107" s="225" t="s">
        <v>57</v>
      </c>
      <c r="C107" s="222" t="s">
        <v>145</v>
      </c>
      <c r="D107" s="218">
        <v>45470</v>
      </c>
      <c r="E107" s="217">
        <v>2655.15</v>
      </c>
      <c r="F107" s="217">
        <v>2666.1</v>
      </c>
      <c r="G107" s="219">
        <v>2619.0499999999997</v>
      </c>
      <c r="H107" s="219">
        <v>2582.9499999999998</v>
      </c>
      <c r="I107" s="219">
        <v>2535.8999999999996</v>
      </c>
      <c r="J107" s="219">
        <v>2702.2</v>
      </c>
      <c r="K107" s="219">
        <v>2749.25</v>
      </c>
      <c r="L107" s="219">
        <v>2785.35</v>
      </c>
      <c r="M107" s="220">
        <v>2713.15</v>
      </c>
      <c r="N107" s="220">
        <v>2630</v>
      </c>
      <c r="O107" s="220">
        <v>1207500</v>
      </c>
      <c r="P107" s="221">
        <v>-7.1534287123828314E-3</v>
      </c>
    </row>
    <row r="108" spans="1:16" ht="12.75" customHeight="1">
      <c r="A108" s="213">
        <v>98</v>
      </c>
      <c r="B108" s="225" t="s">
        <v>114</v>
      </c>
      <c r="C108" s="224" t="s">
        <v>146</v>
      </c>
      <c r="D108" s="218">
        <v>45470</v>
      </c>
      <c r="E108" s="217">
        <v>4306.1000000000004</v>
      </c>
      <c r="F108" s="217">
        <v>4282.9833333333336</v>
      </c>
      <c r="G108" s="219">
        <v>4252.166666666667</v>
      </c>
      <c r="H108" s="219">
        <v>4198.2333333333336</v>
      </c>
      <c r="I108" s="219">
        <v>4167.416666666667</v>
      </c>
      <c r="J108" s="219">
        <v>4336.916666666667</v>
      </c>
      <c r="K108" s="219">
        <v>4367.7333333333327</v>
      </c>
      <c r="L108" s="219">
        <v>4421.666666666667</v>
      </c>
      <c r="M108" s="220">
        <v>4313.8</v>
      </c>
      <c r="N108" s="220">
        <v>4229.05</v>
      </c>
      <c r="O108" s="220">
        <v>9336900</v>
      </c>
      <c r="P108" s="221">
        <v>-3.3304512120920999E-3</v>
      </c>
    </row>
    <row r="109" spans="1:16" ht="12.75" customHeight="1">
      <c r="A109" s="213">
        <v>99</v>
      </c>
      <c r="B109" s="225" t="s">
        <v>61</v>
      </c>
      <c r="C109" s="217" t="s">
        <v>147</v>
      </c>
      <c r="D109" s="218">
        <v>45470</v>
      </c>
      <c r="E109" s="217">
        <v>1525.8</v>
      </c>
      <c r="F109" s="217">
        <v>1526.3166666666666</v>
      </c>
      <c r="G109" s="219">
        <v>1515.0833333333333</v>
      </c>
      <c r="H109" s="219">
        <v>1504.3666666666666</v>
      </c>
      <c r="I109" s="219">
        <v>1493.1333333333332</v>
      </c>
      <c r="J109" s="219">
        <v>1537.0333333333333</v>
      </c>
      <c r="K109" s="219">
        <v>1548.2666666666669</v>
      </c>
      <c r="L109" s="219">
        <v>1558.9833333333333</v>
      </c>
      <c r="M109" s="220">
        <v>1537.55</v>
      </c>
      <c r="N109" s="220">
        <v>1515.6</v>
      </c>
      <c r="O109" s="220">
        <v>25457000</v>
      </c>
      <c r="P109" s="221">
        <v>-1.2946253432718714E-3</v>
      </c>
    </row>
    <row r="110" spans="1:16" ht="12.75" customHeight="1">
      <c r="A110" s="213">
        <v>100</v>
      </c>
      <c r="B110" s="225" t="s">
        <v>77</v>
      </c>
      <c r="C110" s="217" t="s">
        <v>148</v>
      </c>
      <c r="D110" s="218">
        <v>45470</v>
      </c>
      <c r="E110" s="217">
        <v>337.4</v>
      </c>
      <c r="F110" s="217">
        <v>335.45</v>
      </c>
      <c r="G110" s="219">
        <v>331.95</v>
      </c>
      <c r="H110" s="219">
        <v>326.5</v>
      </c>
      <c r="I110" s="219">
        <v>323</v>
      </c>
      <c r="J110" s="219">
        <v>340.9</v>
      </c>
      <c r="K110" s="219">
        <v>344.4</v>
      </c>
      <c r="L110" s="219">
        <v>349.84999999999997</v>
      </c>
      <c r="M110" s="220">
        <v>338.95</v>
      </c>
      <c r="N110" s="220">
        <v>330</v>
      </c>
      <c r="O110" s="220">
        <v>187714000</v>
      </c>
      <c r="P110" s="221">
        <v>-3.3319909652793585E-2</v>
      </c>
    </row>
    <row r="111" spans="1:16" ht="12.75" customHeight="1">
      <c r="A111" s="213">
        <v>101</v>
      </c>
      <c r="B111" s="225" t="s">
        <v>85</v>
      </c>
      <c r="C111" s="217" t="s">
        <v>149</v>
      </c>
      <c r="D111" s="218">
        <v>45470</v>
      </c>
      <c r="E111" s="217">
        <v>1530.45</v>
      </c>
      <c r="F111" s="217">
        <v>1536.2166666666669</v>
      </c>
      <c r="G111" s="219">
        <v>1517.2833333333338</v>
      </c>
      <c r="H111" s="219">
        <v>1504.1166666666668</v>
      </c>
      <c r="I111" s="219">
        <v>1485.1833333333336</v>
      </c>
      <c r="J111" s="219">
        <v>1549.3833333333339</v>
      </c>
      <c r="K111" s="219">
        <v>1568.3166666666668</v>
      </c>
      <c r="L111" s="219">
        <v>1581.483333333334</v>
      </c>
      <c r="M111" s="220">
        <v>1555.15</v>
      </c>
      <c r="N111" s="220">
        <v>1523.05</v>
      </c>
      <c r="O111" s="220">
        <v>46676800</v>
      </c>
      <c r="P111" s="221">
        <v>-4.153627545195443E-2</v>
      </c>
    </row>
    <row r="112" spans="1:16" ht="12.75" customHeight="1">
      <c r="A112" s="213">
        <v>102</v>
      </c>
      <c r="B112" s="225" t="s">
        <v>82</v>
      </c>
      <c r="C112" s="217" t="s">
        <v>151</v>
      </c>
      <c r="D112" s="218">
        <v>45470</v>
      </c>
      <c r="E112" s="217">
        <v>166.85</v>
      </c>
      <c r="F112" s="217">
        <v>167.66666666666666</v>
      </c>
      <c r="G112" s="219">
        <v>165.63333333333333</v>
      </c>
      <c r="H112" s="219">
        <v>164.41666666666666</v>
      </c>
      <c r="I112" s="219">
        <v>162.38333333333333</v>
      </c>
      <c r="J112" s="219">
        <v>168.88333333333333</v>
      </c>
      <c r="K112" s="219">
        <v>170.91666666666669</v>
      </c>
      <c r="L112" s="219">
        <v>172.13333333333333</v>
      </c>
      <c r="M112" s="220">
        <v>169.7</v>
      </c>
      <c r="N112" s="220">
        <v>166.45</v>
      </c>
      <c r="O112" s="220">
        <v>152519250</v>
      </c>
      <c r="P112" s="221">
        <v>9.3560459414117943E-3</v>
      </c>
    </row>
    <row r="113" spans="1:16" ht="12.75" customHeight="1">
      <c r="A113" s="213">
        <v>103</v>
      </c>
      <c r="B113" s="225" t="s">
        <v>42</v>
      </c>
      <c r="C113" s="217" t="s">
        <v>152</v>
      </c>
      <c r="D113" s="218">
        <v>45470</v>
      </c>
      <c r="E113" s="217">
        <v>1138.1500000000001</v>
      </c>
      <c r="F113" s="217">
        <v>1136.9666666666667</v>
      </c>
      <c r="G113" s="219">
        <v>1127.0333333333333</v>
      </c>
      <c r="H113" s="219">
        <v>1115.9166666666665</v>
      </c>
      <c r="I113" s="219">
        <v>1105.9833333333331</v>
      </c>
      <c r="J113" s="219">
        <v>1148.0833333333335</v>
      </c>
      <c r="K113" s="219">
        <v>1158.0166666666669</v>
      </c>
      <c r="L113" s="219">
        <v>1169.1333333333337</v>
      </c>
      <c r="M113" s="220">
        <v>1146.9000000000001</v>
      </c>
      <c r="N113" s="220">
        <v>1125.8499999999999</v>
      </c>
      <c r="O113" s="220">
        <v>3596450</v>
      </c>
      <c r="P113" s="221">
        <v>4.5145447676615033E-2</v>
      </c>
    </row>
    <row r="114" spans="1:16" ht="12.75" customHeight="1">
      <c r="A114" s="213">
        <v>104</v>
      </c>
      <c r="B114" s="225" t="s">
        <v>114</v>
      </c>
      <c r="C114" s="224" t="s">
        <v>153</v>
      </c>
      <c r="D114" s="218">
        <v>45470</v>
      </c>
      <c r="E114" s="217">
        <v>1013.35</v>
      </c>
      <c r="F114" s="217">
        <v>1023.25</v>
      </c>
      <c r="G114" s="219">
        <v>998.09999999999991</v>
      </c>
      <c r="H114" s="219">
        <v>982.84999999999991</v>
      </c>
      <c r="I114" s="219">
        <v>957.69999999999982</v>
      </c>
      <c r="J114" s="219">
        <v>1038.5</v>
      </c>
      <c r="K114" s="219">
        <v>1063.6500000000001</v>
      </c>
      <c r="L114" s="219">
        <v>1078.9000000000001</v>
      </c>
      <c r="M114" s="220">
        <v>1048.4000000000001</v>
      </c>
      <c r="N114" s="220">
        <v>1008</v>
      </c>
      <c r="O114" s="220">
        <v>20168750</v>
      </c>
      <c r="P114" s="221">
        <v>9.1279234920935523E-2</v>
      </c>
    </row>
    <row r="115" spans="1:16" ht="12.75" customHeight="1">
      <c r="A115" s="213">
        <v>105</v>
      </c>
      <c r="B115" s="225" t="s">
        <v>57</v>
      </c>
      <c r="C115" s="217" t="s">
        <v>154</v>
      </c>
      <c r="D115" s="218">
        <v>45470</v>
      </c>
      <c r="E115" s="217">
        <v>420.2</v>
      </c>
      <c r="F115" s="217">
        <v>421.48333333333335</v>
      </c>
      <c r="G115" s="219">
        <v>417.7166666666667</v>
      </c>
      <c r="H115" s="219">
        <v>415.23333333333335</v>
      </c>
      <c r="I115" s="219">
        <v>411.4666666666667</v>
      </c>
      <c r="J115" s="219">
        <v>423.9666666666667</v>
      </c>
      <c r="K115" s="219">
        <v>427.73333333333335</v>
      </c>
      <c r="L115" s="219">
        <v>430.2166666666667</v>
      </c>
      <c r="M115" s="220">
        <v>425.25</v>
      </c>
      <c r="N115" s="220">
        <v>419</v>
      </c>
      <c r="O115" s="220">
        <v>115673600</v>
      </c>
      <c r="P115" s="221">
        <v>3.8153908011315497E-2</v>
      </c>
    </row>
    <row r="116" spans="1:16" ht="12.75" customHeight="1">
      <c r="A116" s="213">
        <v>106</v>
      </c>
      <c r="B116" s="225" t="s">
        <v>129</v>
      </c>
      <c r="C116" s="217" t="s">
        <v>155</v>
      </c>
      <c r="D116" s="218">
        <v>45470</v>
      </c>
      <c r="E116" s="217">
        <v>1077.8499999999999</v>
      </c>
      <c r="F116" s="217">
        <v>1075.1499999999999</v>
      </c>
      <c r="G116" s="219">
        <v>1053.2999999999997</v>
      </c>
      <c r="H116" s="219">
        <v>1028.7499999999998</v>
      </c>
      <c r="I116" s="219">
        <v>1006.8999999999996</v>
      </c>
      <c r="J116" s="219">
        <v>1099.6999999999998</v>
      </c>
      <c r="K116" s="219">
        <v>1121.5499999999997</v>
      </c>
      <c r="L116" s="219">
        <v>1146.0999999999999</v>
      </c>
      <c r="M116" s="220">
        <v>1097</v>
      </c>
      <c r="N116" s="220">
        <v>1050.5999999999999</v>
      </c>
      <c r="O116" s="220">
        <v>12528125</v>
      </c>
      <c r="P116" s="221">
        <v>6.1312013554296607E-2</v>
      </c>
    </row>
    <row r="117" spans="1:16" ht="12.75" customHeight="1">
      <c r="A117" s="213">
        <v>107</v>
      </c>
      <c r="B117" s="225" t="s">
        <v>47</v>
      </c>
      <c r="C117" s="217" t="s">
        <v>156</v>
      </c>
      <c r="D117" s="218">
        <v>45470</v>
      </c>
      <c r="E117" s="217">
        <v>4236.5</v>
      </c>
      <c r="F117" s="217">
        <v>4248.0999999999995</v>
      </c>
      <c r="G117" s="219">
        <v>4171.1999999999989</v>
      </c>
      <c r="H117" s="219">
        <v>4105.8999999999996</v>
      </c>
      <c r="I117" s="219">
        <v>4028.9999999999991</v>
      </c>
      <c r="J117" s="219">
        <v>4313.3999999999987</v>
      </c>
      <c r="K117" s="219">
        <v>4390.2999999999984</v>
      </c>
      <c r="L117" s="219">
        <v>4455.5999999999985</v>
      </c>
      <c r="M117" s="220">
        <v>4325</v>
      </c>
      <c r="N117" s="220">
        <v>4182.8</v>
      </c>
      <c r="O117" s="220">
        <v>499000</v>
      </c>
      <c r="P117" s="221">
        <v>2.88659793814433E-2</v>
      </c>
    </row>
    <row r="118" spans="1:16" ht="12.75" customHeight="1">
      <c r="A118" s="213">
        <v>108</v>
      </c>
      <c r="B118" s="225" t="s">
        <v>129</v>
      </c>
      <c r="C118" s="222" t="s">
        <v>157</v>
      </c>
      <c r="D118" s="218">
        <v>45470</v>
      </c>
      <c r="E118" s="217">
        <v>936.6</v>
      </c>
      <c r="F118" s="217">
        <v>935.31666666666661</v>
      </c>
      <c r="G118" s="219">
        <v>924.88333333333321</v>
      </c>
      <c r="H118" s="219">
        <v>913.16666666666663</v>
      </c>
      <c r="I118" s="219">
        <v>902.73333333333323</v>
      </c>
      <c r="J118" s="219">
        <v>947.03333333333319</v>
      </c>
      <c r="K118" s="219">
        <v>957.46666666666658</v>
      </c>
      <c r="L118" s="219">
        <v>969.18333333333317</v>
      </c>
      <c r="M118" s="220">
        <v>945.75</v>
      </c>
      <c r="N118" s="220">
        <v>923.6</v>
      </c>
      <c r="O118" s="220">
        <v>14934375</v>
      </c>
      <c r="P118" s="221">
        <v>9.5824777549623538E-3</v>
      </c>
    </row>
    <row r="119" spans="1:16" ht="12.75" customHeight="1">
      <c r="A119" s="213">
        <v>109</v>
      </c>
      <c r="B119" s="225" t="s">
        <v>57</v>
      </c>
      <c r="C119" s="217" t="s">
        <v>158</v>
      </c>
      <c r="D119" s="218">
        <v>45470</v>
      </c>
      <c r="E119" s="217">
        <v>547.45000000000005</v>
      </c>
      <c r="F119" s="217">
        <v>544.7166666666667</v>
      </c>
      <c r="G119" s="219">
        <v>538.08333333333337</v>
      </c>
      <c r="H119" s="219">
        <v>528.7166666666667</v>
      </c>
      <c r="I119" s="219">
        <v>522.08333333333337</v>
      </c>
      <c r="J119" s="219">
        <v>554.08333333333337</v>
      </c>
      <c r="K119" s="219">
        <v>560.71666666666658</v>
      </c>
      <c r="L119" s="219">
        <v>570.08333333333337</v>
      </c>
      <c r="M119" s="220">
        <v>551.35</v>
      </c>
      <c r="N119" s="220">
        <v>535.35</v>
      </c>
      <c r="O119" s="220">
        <v>27150000</v>
      </c>
      <c r="P119" s="221">
        <v>4.8819353904099666E-2</v>
      </c>
    </row>
    <row r="120" spans="1:16" ht="12.75" customHeight="1">
      <c r="A120" s="213">
        <v>110</v>
      </c>
      <c r="B120" s="225" t="s">
        <v>61</v>
      </c>
      <c r="C120" s="217" t="s">
        <v>159</v>
      </c>
      <c r="D120" s="218">
        <v>45470</v>
      </c>
      <c r="E120" s="217">
        <v>1774.3</v>
      </c>
      <c r="F120" s="217">
        <v>1769.2833333333331</v>
      </c>
      <c r="G120" s="219">
        <v>1753.4666666666662</v>
      </c>
      <c r="H120" s="219">
        <v>1732.6333333333332</v>
      </c>
      <c r="I120" s="219">
        <v>1716.8166666666664</v>
      </c>
      <c r="J120" s="219">
        <v>1790.1166666666661</v>
      </c>
      <c r="K120" s="219">
        <v>1805.9333333333332</v>
      </c>
      <c r="L120" s="219">
        <v>1826.766666666666</v>
      </c>
      <c r="M120" s="220">
        <v>1785.1</v>
      </c>
      <c r="N120" s="220">
        <v>1748.45</v>
      </c>
      <c r="O120" s="220">
        <v>41375200</v>
      </c>
      <c r="P120" s="221">
        <v>-5.069013610349637E-3</v>
      </c>
    </row>
    <row r="121" spans="1:16" ht="12.75" customHeight="1">
      <c r="A121" s="213">
        <v>111</v>
      </c>
      <c r="B121" s="225" t="s">
        <v>66</v>
      </c>
      <c r="C121" s="217" t="s">
        <v>846</v>
      </c>
      <c r="D121" s="218">
        <v>45470</v>
      </c>
      <c r="E121" s="217">
        <v>183.45</v>
      </c>
      <c r="F121" s="217">
        <v>184.20000000000002</v>
      </c>
      <c r="G121" s="219">
        <v>181.40000000000003</v>
      </c>
      <c r="H121" s="219">
        <v>179.35000000000002</v>
      </c>
      <c r="I121" s="219">
        <v>176.55000000000004</v>
      </c>
      <c r="J121" s="219">
        <v>186.25000000000003</v>
      </c>
      <c r="K121" s="219">
        <v>189.05000000000004</v>
      </c>
      <c r="L121" s="219">
        <v>191.10000000000002</v>
      </c>
      <c r="M121" s="220">
        <v>187</v>
      </c>
      <c r="N121" s="220">
        <v>182.15</v>
      </c>
      <c r="O121" s="220">
        <v>60593960</v>
      </c>
      <c r="P121" s="221">
        <v>7.6426504414929142E-3</v>
      </c>
    </row>
    <row r="122" spans="1:16" ht="12.75" customHeight="1">
      <c r="A122" s="213">
        <v>112</v>
      </c>
      <c r="B122" s="225" t="s">
        <v>42</v>
      </c>
      <c r="C122" s="217" t="s">
        <v>160</v>
      </c>
      <c r="D122" s="218">
        <v>45470</v>
      </c>
      <c r="E122" s="217">
        <v>2671.55</v>
      </c>
      <c r="F122" s="217">
        <v>2684.5666666666671</v>
      </c>
      <c r="G122" s="219">
        <v>2648.1333333333341</v>
      </c>
      <c r="H122" s="219">
        <v>2624.7166666666672</v>
      </c>
      <c r="I122" s="219">
        <v>2588.2833333333342</v>
      </c>
      <c r="J122" s="219">
        <v>2707.983333333334</v>
      </c>
      <c r="K122" s="219">
        <v>2744.4166666666674</v>
      </c>
      <c r="L122" s="219">
        <v>2767.8333333333339</v>
      </c>
      <c r="M122" s="220">
        <v>2721</v>
      </c>
      <c r="N122" s="220">
        <v>2661.15</v>
      </c>
      <c r="O122" s="220">
        <v>1468200</v>
      </c>
      <c r="P122" s="221">
        <v>-1.290843081887858E-2</v>
      </c>
    </row>
    <row r="123" spans="1:16" ht="12.75" customHeight="1">
      <c r="A123" s="213">
        <v>113</v>
      </c>
      <c r="B123" s="225" t="s">
        <v>42</v>
      </c>
      <c r="C123" s="217" t="s">
        <v>161</v>
      </c>
      <c r="D123" s="218">
        <v>45470</v>
      </c>
      <c r="E123" s="217">
        <v>429.7</v>
      </c>
      <c r="F123" s="217">
        <v>432.0333333333333</v>
      </c>
      <c r="G123" s="219">
        <v>425.56666666666661</v>
      </c>
      <c r="H123" s="219">
        <v>421.43333333333328</v>
      </c>
      <c r="I123" s="219">
        <v>414.96666666666658</v>
      </c>
      <c r="J123" s="219">
        <v>436.16666666666663</v>
      </c>
      <c r="K123" s="219">
        <v>442.63333333333333</v>
      </c>
      <c r="L123" s="219">
        <v>446.76666666666665</v>
      </c>
      <c r="M123" s="220">
        <v>438.5</v>
      </c>
      <c r="N123" s="220">
        <v>427.9</v>
      </c>
      <c r="O123" s="220">
        <v>18412700</v>
      </c>
      <c r="P123" s="221">
        <v>-9.2319054652880361E-5</v>
      </c>
    </row>
    <row r="124" spans="1:16" ht="12.75" customHeight="1">
      <c r="A124" s="213">
        <v>114</v>
      </c>
      <c r="B124" s="225" t="s">
        <v>66</v>
      </c>
      <c r="C124" s="222" t="s">
        <v>162</v>
      </c>
      <c r="D124" s="218">
        <v>45470</v>
      </c>
      <c r="E124" s="217">
        <v>731.6</v>
      </c>
      <c r="F124" s="217">
        <v>733.66666666666663</v>
      </c>
      <c r="G124" s="219">
        <v>724.7833333333333</v>
      </c>
      <c r="H124" s="219">
        <v>717.9666666666667</v>
      </c>
      <c r="I124" s="219">
        <v>709.08333333333337</v>
      </c>
      <c r="J124" s="219">
        <v>740.48333333333323</v>
      </c>
      <c r="K124" s="219">
        <v>749.36666666666667</v>
      </c>
      <c r="L124" s="219">
        <v>756.18333333333317</v>
      </c>
      <c r="M124" s="220">
        <v>742.55</v>
      </c>
      <c r="N124" s="220">
        <v>726.85</v>
      </c>
      <c r="O124" s="220">
        <v>29410000</v>
      </c>
      <c r="P124" s="221">
        <v>2.7209033399088498E-4</v>
      </c>
    </row>
    <row r="125" spans="1:16" ht="12.75" customHeight="1">
      <c r="A125" s="213">
        <v>115</v>
      </c>
      <c r="B125" s="225" t="s">
        <v>40</v>
      </c>
      <c r="C125" s="217" t="s">
        <v>163</v>
      </c>
      <c r="D125" s="218">
        <v>45470</v>
      </c>
      <c r="E125" s="217">
        <v>3544.45</v>
      </c>
      <c r="F125" s="217">
        <v>3557.1666666666665</v>
      </c>
      <c r="G125" s="219">
        <v>3509.333333333333</v>
      </c>
      <c r="H125" s="219">
        <v>3474.2166666666667</v>
      </c>
      <c r="I125" s="219">
        <v>3426.3833333333332</v>
      </c>
      <c r="J125" s="219">
        <v>3592.2833333333328</v>
      </c>
      <c r="K125" s="219">
        <v>3640.1166666666659</v>
      </c>
      <c r="L125" s="219">
        <v>3675.2333333333327</v>
      </c>
      <c r="M125" s="220">
        <v>3605</v>
      </c>
      <c r="N125" s="220">
        <v>3522.05</v>
      </c>
      <c r="O125" s="220">
        <v>16429050</v>
      </c>
      <c r="P125" s="221">
        <v>4.7744317746996251E-2</v>
      </c>
    </row>
    <row r="126" spans="1:16" ht="12.75" customHeight="1">
      <c r="A126" s="213">
        <v>116</v>
      </c>
      <c r="B126" s="225" t="s">
        <v>85</v>
      </c>
      <c r="C126" s="217" t="s">
        <v>164</v>
      </c>
      <c r="D126" s="218">
        <v>45470</v>
      </c>
      <c r="E126" s="217">
        <v>5128.95</v>
      </c>
      <c r="F126" s="217">
        <v>5169.1500000000005</v>
      </c>
      <c r="G126" s="219">
        <v>5059.8000000000011</v>
      </c>
      <c r="H126" s="219">
        <v>4990.6500000000005</v>
      </c>
      <c r="I126" s="219">
        <v>4881.3000000000011</v>
      </c>
      <c r="J126" s="219">
        <v>5238.3000000000011</v>
      </c>
      <c r="K126" s="219">
        <v>5347.6500000000015</v>
      </c>
      <c r="L126" s="219">
        <v>5416.8000000000011</v>
      </c>
      <c r="M126" s="220">
        <v>5278.5</v>
      </c>
      <c r="N126" s="220">
        <v>5100</v>
      </c>
      <c r="O126" s="220">
        <v>4159500</v>
      </c>
      <c r="P126" s="221">
        <v>3.1353442183955069E-2</v>
      </c>
    </row>
    <row r="127" spans="1:16" ht="12.75" customHeight="1">
      <c r="A127" s="213">
        <v>117</v>
      </c>
      <c r="B127" s="225" t="s">
        <v>85</v>
      </c>
      <c r="C127" s="217" t="s">
        <v>165</v>
      </c>
      <c r="D127" s="218">
        <v>45470</v>
      </c>
      <c r="E127" s="217">
        <v>4882.7</v>
      </c>
      <c r="F127" s="217">
        <v>4924.0666666666666</v>
      </c>
      <c r="G127" s="219">
        <v>4823.7333333333336</v>
      </c>
      <c r="H127" s="219">
        <v>4764.7666666666673</v>
      </c>
      <c r="I127" s="219">
        <v>4664.4333333333343</v>
      </c>
      <c r="J127" s="219">
        <v>4983.0333333333328</v>
      </c>
      <c r="K127" s="219">
        <v>5083.3666666666668</v>
      </c>
      <c r="L127" s="219">
        <v>5142.3333333333321</v>
      </c>
      <c r="M127" s="220">
        <v>5024.3999999999996</v>
      </c>
      <c r="N127" s="220">
        <v>4865.1000000000004</v>
      </c>
      <c r="O127" s="220">
        <v>1678900</v>
      </c>
      <c r="P127" s="221">
        <v>9.0124017920914221E-2</v>
      </c>
    </row>
    <row r="128" spans="1:16" ht="12.75" customHeight="1">
      <c r="A128" s="213">
        <v>118</v>
      </c>
      <c r="B128" s="225" t="s">
        <v>42</v>
      </c>
      <c r="C128" s="217" t="s">
        <v>166</v>
      </c>
      <c r="D128" s="218">
        <v>45470</v>
      </c>
      <c r="E128" s="217">
        <v>1562.3</v>
      </c>
      <c r="F128" s="217">
        <v>1563.2166666666665</v>
      </c>
      <c r="G128" s="219">
        <v>1544.4333333333329</v>
      </c>
      <c r="H128" s="219">
        <v>1526.5666666666664</v>
      </c>
      <c r="I128" s="219">
        <v>1507.7833333333328</v>
      </c>
      <c r="J128" s="219">
        <v>1581.083333333333</v>
      </c>
      <c r="K128" s="219">
        <v>1599.8666666666663</v>
      </c>
      <c r="L128" s="219">
        <v>1617.7333333333331</v>
      </c>
      <c r="M128" s="220">
        <v>1582</v>
      </c>
      <c r="N128" s="220">
        <v>1545.35</v>
      </c>
      <c r="O128" s="220">
        <v>9078000</v>
      </c>
      <c r="P128" s="221">
        <v>4.541895066562255E-2</v>
      </c>
    </row>
    <row r="129" spans="1:16" ht="12.75" customHeight="1">
      <c r="A129" s="213">
        <v>119</v>
      </c>
      <c r="B129" s="225" t="s">
        <v>54</v>
      </c>
      <c r="C129" s="217" t="s">
        <v>167</v>
      </c>
      <c r="D129" s="218">
        <v>45470</v>
      </c>
      <c r="E129" s="217">
        <v>2843.9</v>
      </c>
      <c r="F129" s="217">
        <v>2864.0833333333335</v>
      </c>
      <c r="G129" s="219">
        <v>2807.9666666666672</v>
      </c>
      <c r="H129" s="219">
        <v>2772.0333333333338</v>
      </c>
      <c r="I129" s="219">
        <v>2715.9166666666674</v>
      </c>
      <c r="J129" s="219">
        <v>2900.0166666666669</v>
      </c>
      <c r="K129" s="219">
        <v>2956.1333333333328</v>
      </c>
      <c r="L129" s="219">
        <v>2992.0666666666666</v>
      </c>
      <c r="M129" s="220">
        <v>2920.2</v>
      </c>
      <c r="N129" s="220">
        <v>2828.15</v>
      </c>
      <c r="O129" s="220">
        <v>16047150</v>
      </c>
      <c r="P129" s="221">
        <v>6.917907497694031E-3</v>
      </c>
    </row>
    <row r="130" spans="1:16" ht="12.75" customHeight="1">
      <c r="A130" s="213">
        <v>120</v>
      </c>
      <c r="B130" s="225" t="s">
        <v>66</v>
      </c>
      <c r="C130" s="217" t="s">
        <v>168</v>
      </c>
      <c r="D130" s="218">
        <v>45470</v>
      </c>
      <c r="E130" s="217">
        <v>305.35000000000002</v>
      </c>
      <c r="F130" s="217">
        <v>305.15000000000003</v>
      </c>
      <c r="G130" s="219">
        <v>302.30000000000007</v>
      </c>
      <c r="H130" s="219">
        <v>299.25000000000006</v>
      </c>
      <c r="I130" s="219">
        <v>296.40000000000009</v>
      </c>
      <c r="J130" s="219">
        <v>308.20000000000005</v>
      </c>
      <c r="K130" s="219">
        <v>311.05000000000007</v>
      </c>
      <c r="L130" s="219">
        <v>314.10000000000002</v>
      </c>
      <c r="M130" s="220">
        <v>308</v>
      </c>
      <c r="N130" s="220">
        <v>302.10000000000002</v>
      </c>
      <c r="O130" s="220">
        <v>38848000</v>
      </c>
      <c r="P130" s="221">
        <v>-8.7444061519469161E-4</v>
      </c>
    </row>
    <row r="131" spans="1:16" ht="12.75" customHeight="1">
      <c r="A131" s="213">
        <v>121</v>
      </c>
      <c r="B131" s="225" t="s">
        <v>66</v>
      </c>
      <c r="C131" s="217" t="s">
        <v>169</v>
      </c>
      <c r="D131" s="218">
        <v>45470</v>
      </c>
      <c r="E131" s="217">
        <v>191.05</v>
      </c>
      <c r="F131" s="217">
        <v>191.78333333333333</v>
      </c>
      <c r="G131" s="219">
        <v>189.31666666666666</v>
      </c>
      <c r="H131" s="219">
        <v>187.58333333333334</v>
      </c>
      <c r="I131" s="219">
        <v>185.11666666666667</v>
      </c>
      <c r="J131" s="219">
        <v>193.51666666666665</v>
      </c>
      <c r="K131" s="219">
        <v>195.98333333333329</v>
      </c>
      <c r="L131" s="219">
        <v>197.71666666666664</v>
      </c>
      <c r="M131" s="220">
        <v>194.25</v>
      </c>
      <c r="N131" s="220">
        <v>190.05</v>
      </c>
      <c r="O131" s="220">
        <v>48990000</v>
      </c>
      <c r="P131" s="221">
        <v>4.0326176976492323E-2</v>
      </c>
    </row>
    <row r="132" spans="1:16" ht="12.75" customHeight="1">
      <c r="A132" s="213">
        <v>122</v>
      </c>
      <c r="B132" s="225" t="s">
        <v>57</v>
      </c>
      <c r="C132" s="217" t="s">
        <v>170</v>
      </c>
      <c r="D132" s="218">
        <v>45470</v>
      </c>
      <c r="E132" s="217">
        <v>611.04999999999995</v>
      </c>
      <c r="F132" s="217">
        <v>616.98333333333335</v>
      </c>
      <c r="G132" s="219">
        <v>604.11666666666667</v>
      </c>
      <c r="H132" s="219">
        <v>597.18333333333328</v>
      </c>
      <c r="I132" s="219">
        <v>584.31666666666661</v>
      </c>
      <c r="J132" s="219">
        <v>623.91666666666674</v>
      </c>
      <c r="K132" s="219">
        <v>636.78333333333353</v>
      </c>
      <c r="L132" s="219">
        <v>643.71666666666681</v>
      </c>
      <c r="M132" s="220">
        <v>629.85</v>
      </c>
      <c r="N132" s="220">
        <v>610.04999999999995</v>
      </c>
      <c r="O132" s="220">
        <v>17108400</v>
      </c>
      <c r="P132" s="221">
        <v>1.5817598859992874E-2</v>
      </c>
    </row>
    <row r="133" spans="1:16" ht="12.75" customHeight="1">
      <c r="A133" s="213">
        <v>123</v>
      </c>
      <c r="B133" s="225" t="s">
        <v>54</v>
      </c>
      <c r="C133" s="217" t="s">
        <v>171</v>
      </c>
      <c r="D133" s="218">
        <v>45470</v>
      </c>
      <c r="E133" s="217">
        <v>12190.65</v>
      </c>
      <c r="F133" s="217">
        <v>12222.933333333334</v>
      </c>
      <c r="G133" s="219">
        <v>12061.466666666669</v>
      </c>
      <c r="H133" s="219">
        <v>11932.283333333335</v>
      </c>
      <c r="I133" s="219">
        <v>11770.816666666669</v>
      </c>
      <c r="J133" s="219">
        <v>12352.116666666669</v>
      </c>
      <c r="K133" s="219">
        <v>12513.583333333336</v>
      </c>
      <c r="L133" s="219">
        <v>12642.766666666668</v>
      </c>
      <c r="M133" s="220">
        <v>12384.4</v>
      </c>
      <c r="N133" s="220">
        <v>12093.75</v>
      </c>
      <c r="O133" s="220">
        <v>2906500</v>
      </c>
      <c r="P133" s="221">
        <v>5.7615447168538163E-3</v>
      </c>
    </row>
    <row r="134" spans="1:16" ht="12.75" customHeight="1">
      <c r="A134" s="213">
        <v>124</v>
      </c>
      <c r="B134" s="225" t="s">
        <v>57</v>
      </c>
      <c r="C134" s="217" t="s">
        <v>1016</v>
      </c>
      <c r="D134" s="218">
        <v>45470</v>
      </c>
      <c r="E134" s="217">
        <v>1260.25</v>
      </c>
      <c r="F134" s="217">
        <v>1262.8666666666668</v>
      </c>
      <c r="G134" s="219">
        <v>1253.4333333333336</v>
      </c>
      <c r="H134" s="219">
        <v>1246.6166666666668</v>
      </c>
      <c r="I134" s="219">
        <v>1237.1833333333336</v>
      </c>
      <c r="J134" s="219">
        <v>1269.6833333333336</v>
      </c>
      <c r="K134" s="219">
        <v>1279.116666666667</v>
      </c>
      <c r="L134" s="219">
        <v>1285.9333333333336</v>
      </c>
      <c r="M134" s="220">
        <v>1272.3</v>
      </c>
      <c r="N134" s="220">
        <v>1256.05</v>
      </c>
      <c r="O134" s="220">
        <v>11561200</v>
      </c>
      <c r="P134" s="221">
        <v>-2.7774423378818984E-3</v>
      </c>
    </row>
    <row r="135" spans="1:16" ht="12.75" customHeight="1">
      <c r="A135" s="213">
        <v>125</v>
      </c>
      <c r="B135" s="225" t="s">
        <v>85</v>
      </c>
      <c r="C135" s="217" t="s">
        <v>173</v>
      </c>
      <c r="D135" s="218">
        <v>45470</v>
      </c>
      <c r="E135" s="217">
        <v>3811.45</v>
      </c>
      <c r="F135" s="217">
        <v>3834.6333333333337</v>
      </c>
      <c r="G135" s="219">
        <v>3762.8666666666672</v>
      </c>
      <c r="H135" s="219">
        <v>3714.2833333333338</v>
      </c>
      <c r="I135" s="219">
        <v>3642.5166666666673</v>
      </c>
      <c r="J135" s="219">
        <v>3883.2166666666672</v>
      </c>
      <c r="K135" s="219">
        <v>3954.9833333333336</v>
      </c>
      <c r="L135" s="219">
        <v>4003.5666666666671</v>
      </c>
      <c r="M135" s="220">
        <v>3906.4</v>
      </c>
      <c r="N135" s="220">
        <v>3786.05</v>
      </c>
      <c r="O135" s="220">
        <v>2696600</v>
      </c>
      <c r="P135" s="221">
        <v>-2.5153510394318266E-3</v>
      </c>
    </row>
    <row r="136" spans="1:16" ht="12.75" customHeight="1">
      <c r="A136" s="213">
        <v>126</v>
      </c>
      <c r="B136" s="225" t="s">
        <v>42</v>
      </c>
      <c r="C136" s="224" t="s">
        <v>174</v>
      </c>
      <c r="D136" s="218">
        <v>45470</v>
      </c>
      <c r="E136" s="217">
        <v>1947.45</v>
      </c>
      <c r="F136" s="217">
        <v>1960.1666666666667</v>
      </c>
      <c r="G136" s="219">
        <v>1929.3333333333335</v>
      </c>
      <c r="H136" s="219">
        <v>1911.2166666666667</v>
      </c>
      <c r="I136" s="219">
        <v>1880.3833333333334</v>
      </c>
      <c r="J136" s="219">
        <v>1978.2833333333335</v>
      </c>
      <c r="K136" s="219">
        <v>2009.116666666667</v>
      </c>
      <c r="L136" s="219">
        <v>2027.2333333333336</v>
      </c>
      <c r="M136" s="220">
        <v>1991</v>
      </c>
      <c r="N136" s="220">
        <v>1942.05</v>
      </c>
      <c r="O136" s="220">
        <v>2653200</v>
      </c>
      <c r="P136" s="221">
        <v>2.2348951911220716E-2</v>
      </c>
    </row>
    <row r="137" spans="1:16" ht="12.75" customHeight="1">
      <c r="A137" s="213">
        <v>127</v>
      </c>
      <c r="B137" s="225" t="s">
        <v>66</v>
      </c>
      <c r="C137" s="224" t="s">
        <v>175</v>
      </c>
      <c r="D137" s="218">
        <v>45470</v>
      </c>
      <c r="E137" s="217">
        <v>988.7</v>
      </c>
      <c r="F137" s="217">
        <v>991.93333333333339</v>
      </c>
      <c r="G137" s="219">
        <v>982.86666666666679</v>
      </c>
      <c r="H137" s="219">
        <v>977.03333333333342</v>
      </c>
      <c r="I137" s="219">
        <v>967.96666666666681</v>
      </c>
      <c r="J137" s="219">
        <v>997.76666666666677</v>
      </c>
      <c r="K137" s="219">
        <v>1006.8333333333334</v>
      </c>
      <c r="L137" s="219">
        <v>1012.6666666666667</v>
      </c>
      <c r="M137" s="220">
        <v>1001</v>
      </c>
      <c r="N137" s="220">
        <v>986.1</v>
      </c>
      <c r="O137" s="220">
        <v>5421600</v>
      </c>
      <c r="P137" s="221">
        <v>-2.4611398963730571E-2</v>
      </c>
    </row>
    <row r="138" spans="1:16" ht="12.75" customHeight="1">
      <c r="A138" s="213">
        <v>128</v>
      </c>
      <c r="B138" s="225" t="s">
        <v>82</v>
      </c>
      <c r="C138" s="217" t="s">
        <v>176</v>
      </c>
      <c r="D138" s="218">
        <v>45470</v>
      </c>
      <c r="E138" s="217">
        <v>1486.65</v>
      </c>
      <c r="F138" s="217">
        <v>1496.9000000000003</v>
      </c>
      <c r="G138" s="219">
        <v>1467.8500000000006</v>
      </c>
      <c r="H138" s="219">
        <v>1449.0500000000002</v>
      </c>
      <c r="I138" s="219">
        <v>1420.0000000000005</v>
      </c>
      <c r="J138" s="219">
        <v>1515.7000000000007</v>
      </c>
      <c r="K138" s="219">
        <v>1544.7500000000005</v>
      </c>
      <c r="L138" s="219">
        <v>1563.5500000000009</v>
      </c>
      <c r="M138" s="220">
        <v>1525.95</v>
      </c>
      <c r="N138" s="220">
        <v>1478.1</v>
      </c>
      <c r="O138" s="220">
        <v>1739200</v>
      </c>
      <c r="P138" s="221">
        <v>3.4618047542118624E-3</v>
      </c>
    </row>
    <row r="139" spans="1:16" ht="12.75" customHeight="1">
      <c r="A139" s="213">
        <v>129</v>
      </c>
      <c r="B139" s="225" t="s">
        <v>54</v>
      </c>
      <c r="C139" s="217" t="s">
        <v>177</v>
      </c>
      <c r="D139" s="218">
        <v>45470</v>
      </c>
      <c r="E139" s="217">
        <v>187.35</v>
      </c>
      <c r="F139" s="217">
        <v>186.4</v>
      </c>
      <c r="G139" s="219">
        <v>183.95000000000002</v>
      </c>
      <c r="H139" s="219">
        <v>180.55</v>
      </c>
      <c r="I139" s="219">
        <v>178.10000000000002</v>
      </c>
      <c r="J139" s="219">
        <v>189.8</v>
      </c>
      <c r="K139" s="219">
        <v>192.25</v>
      </c>
      <c r="L139" s="219">
        <v>195.65</v>
      </c>
      <c r="M139" s="220">
        <v>188.85</v>
      </c>
      <c r="N139" s="220">
        <v>183</v>
      </c>
      <c r="O139" s="220">
        <v>120132000</v>
      </c>
      <c r="P139" s="221">
        <v>-1.0236911377595788E-2</v>
      </c>
    </row>
    <row r="140" spans="1:16" ht="12.75" customHeight="1">
      <c r="A140" s="213">
        <v>130</v>
      </c>
      <c r="B140" s="225" t="s">
        <v>85</v>
      </c>
      <c r="C140" s="222" t="s">
        <v>178</v>
      </c>
      <c r="D140" s="218">
        <v>45470</v>
      </c>
      <c r="E140" s="217">
        <v>2430.9499999999998</v>
      </c>
      <c r="F140" s="217">
        <v>2446.15</v>
      </c>
      <c r="G140" s="219">
        <v>2406.8000000000002</v>
      </c>
      <c r="H140" s="219">
        <v>2382.65</v>
      </c>
      <c r="I140" s="219">
        <v>2343.3000000000002</v>
      </c>
      <c r="J140" s="219">
        <v>2470.3000000000002</v>
      </c>
      <c r="K140" s="219">
        <v>2509.6499999999996</v>
      </c>
      <c r="L140" s="219">
        <v>2533.8000000000002</v>
      </c>
      <c r="M140" s="220">
        <v>2485.5</v>
      </c>
      <c r="N140" s="220">
        <v>2422</v>
      </c>
      <c r="O140" s="220">
        <v>5006375</v>
      </c>
      <c r="P140" s="221">
        <v>-5.5512321660181579E-2</v>
      </c>
    </row>
    <row r="141" spans="1:16" ht="12.75" customHeight="1">
      <c r="A141" s="213">
        <v>131</v>
      </c>
      <c r="B141" s="225" t="s">
        <v>54</v>
      </c>
      <c r="C141" s="217" t="s">
        <v>179</v>
      </c>
      <c r="D141" s="218">
        <v>45470</v>
      </c>
      <c r="E141" s="217">
        <v>125716.3</v>
      </c>
      <c r="F141" s="217">
        <v>126153.51666666668</v>
      </c>
      <c r="G141" s="219">
        <v>124819.18333333335</v>
      </c>
      <c r="H141" s="219">
        <v>123922.06666666667</v>
      </c>
      <c r="I141" s="219">
        <v>122587.73333333334</v>
      </c>
      <c r="J141" s="219">
        <v>127050.63333333336</v>
      </c>
      <c r="K141" s="219">
        <v>128384.9666666667</v>
      </c>
      <c r="L141" s="219">
        <v>129282.08333333337</v>
      </c>
      <c r="M141" s="220">
        <v>127487.85</v>
      </c>
      <c r="N141" s="220">
        <v>125256.4</v>
      </c>
      <c r="O141" s="220">
        <v>57335</v>
      </c>
      <c r="P141" s="221">
        <v>2.4571122230164402E-2</v>
      </c>
    </row>
    <row r="142" spans="1:16" ht="12.75" customHeight="1">
      <c r="A142" s="213">
        <v>132</v>
      </c>
      <c r="B142" s="225" t="s">
        <v>66</v>
      </c>
      <c r="C142" s="217" t="s">
        <v>180</v>
      </c>
      <c r="D142" s="218">
        <v>45470</v>
      </c>
      <c r="E142" s="217">
        <v>1723.25</v>
      </c>
      <c r="F142" s="217">
        <v>1731.9166666666667</v>
      </c>
      <c r="G142" s="219">
        <v>1705.8333333333335</v>
      </c>
      <c r="H142" s="219">
        <v>1688.4166666666667</v>
      </c>
      <c r="I142" s="219">
        <v>1662.3333333333335</v>
      </c>
      <c r="J142" s="219">
        <v>1749.3333333333335</v>
      </c>
      <c r="K142" s="219">
        <v>1775.416666666667</v>
      </c>
      <c r="L142" s="219">
        <v>1792.8333333333335</v>
      </c>
      <c r="M142" s="220">
        <v>1758</v>
      </c>
      <c r="N142" s="220">
        <v>1714.5</v>
      </c>
      <c r="O142" s="220">
        <v>5050100</v>
      </c>
      <c r="P142" s="221">
        <v>2.4891170889608214E-2</v>
      </c>
    </row>
    <row r="143" spans="1:16" ht="12.75" customHeight="1">
      <c r="A143" s="213">
        <v>133</v>
      </c>
      <c r="B143" s="225" t="s">
        <v>129</v>
      </c>
      <c r="C143" s="217" t="s">
        <v>181</v>
      </c>
      <c r="D143" s="218">
        <v>45470</v>
      </c>
      <c r="E143" s="217">
        <v>193.75</v>
      </c>
      <c r="F143" s="217">
        <v>193.93333333333331</v>
      </c>
      <c r="G143" s="219">
        <v>190.71666666666661</v>
      </c>
      <c r="H143" s="219">
        <v>187.68333333333331</v>
      </c>
      <c r="I143" s="219">
        <v>184.46666666666661</v>
      </c>
      <c r="J143" s="219">
        <v>196.96666666666661</v>
      </c>
      <c r="K143" s="219">
        <v>200.18333333333331</v>
      </c>
      <c r="L143" s="219">
        <v>203.21666666666661</v>
      </c>
      <c r="M143" s="220">
        <v>197.15</v>
      </c>
      <c r="N143" s="220">
        <v>190.9</v>
      </c>
      <c r="O143" s="220">
        <v>71583750</v>
      </c>
      <c r="P143" s="221">
        <v>3.4694843084686956E-3</v>
      </c>
    </row>
    <row r="144" spans="1:16" ht="12.75" customHeight="1">
      <c r="A144" s="213">
        <v>134</v>
      </c>
      <c r="B144" s="225" t="s">
        <v>85</v>
      </c>
      <c r="C144" s="217" t="s">
        <v>182</v>
      </c>
      <c r="D144" s="218">
        <v>45470</v>
      </c>
      <c r="E144" s="217">
        <v>6384.6</v>
      </c>
      <c r="F144" s="217">
        <v>6401.7666666666664</v>
      </c>
      <c r="G144" s="219">
        <v>6309.5333333333328</v>
      </c>
      <c r="H144" s="219">
        <v>6234.4666666666662</v>
      </c>
      <c r="I144" s="219">
        <v>6142.2333333333327</v>
      </c>
      <c r="J144" s="219">
        <v>6476.833333333333</v>
      </c>
      <c r="K144" s="219">
        <v>6569.0666666666666</v>
      </c>
      <c r="L144" s="219">
        <v>6644.1333333333332</v>
      </c>
      <c r="M144" s="220">
        <v>6494</v>
      </c>
      <c r="N144" s="220">
        <v>6326.7</v>
      </c>
      <c r="O144" s="220">
        <v>1480350</v>
      </c>
      <c r="P144" s="221">
        <v>4.2463293546001903E-2</v>
      </c>
    </row>
    <row r="145" spans="1:16" ht="12.75" customHeight="1">
      <c r="A145" s="213">
        <v>135</v>
      </c>
      <c r="B145" s="225" t="s">
        <v>842</v>
      </c>
      <c r="C145" s="217" t="s">
        <v>183</v>
      </c>
      <c r="D145" s="218">
        <v>45470</v>
      </c>
      <c r="E145" s="217">
        <v>3699.65</v>
      </c>
      <c r="F145" s="217">
        <v>3737.4833333333336</v>
      </c>
      <c r="G145" s="219">
        <v>3646.3166666666671</v>
      </c>
      <c r="H145" s="219">
        <v>3592.9833333333336</v>
      </c>
      <c r="I145" s="219">
        <v>3501.8166666666671</v>
      </c>
      <c r="J145" s="219">
        <v>3790.8166666666671</v>
      </c>
      <c r="K145" s="219">
        <v>3881.9833333333331</v>
      </c>
      <c r="L145" s="219">
        <v>3935.3166666666671</v>
      </c>
      <c r="M145" s="220">
        <v>3828.65</v>
      </c>
      <c r="N145" s="220">
        <v>3684.15</v>
      </c>
      <c r="O145" s="220">
        <v>1584550</v>
      </c>
      <c r="P145" s="221">
        <v>8.0203149498943346E-2</v>
      </c>
    </row>
    <row r="146" spans="1:16" ht="12.75" customHeight="1">
      <c r="A146" s="213">
        <v>136</v>
      </c>
      <c r="B146" s="225" t="s">
        <v>57</v>
      </c>
      <c r="C146" s="217" t="s">
        <v>184</v>
      </c>
      <c r="D146" s="218">
        <v>45470</v>
      </c>
      <c r="E146" s="217">
        <v>2497.65</v>
      </c>
      <c r="F146" s="217">
        <v>2511.1166666666663</v>
      </c>
      <c r="G146" s="219">
        <v>2474.9833333333327</v>
      </c>
      <c r="H146" s="219">
        <v>2452.3166666666662</v>
      </c>
      <c r="I146" s="219">
        <v>2416.1833333333325</v>
      </c>
      <c r="J146" s="219">
        <v>2533.7833333333328</v>
      </c>
      <c r="K146" s="219">
        <v>2569.916666666667</v>
      </c>
      <c r="L146" s="219">
        <v>2592.583333333333</v>
      </c>
      <c r="M146" s="220">
        <v>2547.25</v>
      </c>
      <c r="N146" s="220">
        <v>2488.4499999999998</v>
      </c>
      <c r="O146" s="220">
        <v>5753200</v>
      </c>
      <c r="P146" s="221">
        <v>9.2270989018699793E-3</v>
      </c>
    </row>
    <row r="147" spans="1:16" ht="12.75" customHeight="1">
      <c r="A147" s="213">
        <v>137</v>
      </c>
      <c r="B147" s="225" t="s">
        <v>129</v>
      </c>
      <c r="C147" s="217" t="s">
        <v>185</v>
      </c>
      <c r="D147" s="218">
        <v>45470</v>
      </c>
      <c r="E147" s="217">
        <v>269.85000000000002</v>
      </c>
      <c r="F147" s="217">
        <v>271.06666666666666</v>
      </c>
      <c r="G147" s="219">
        <v>266.88333333333333</v>
      </c>
      <c r="H147" s="219">
        <v>263.91666666666669</v>
      </c>
      <c r="I147" s="219">
        <v>259.73333333333335</v>
      </c>
      <c r="J147" s="219">
        <v>274.0333333333333</v>
      </c>
      <c r="K147" s="219">
        <v>278.21666666666658</v>
      </c>
      <c r="L147" s="219">
        <v>281.18333333333328</v>
      </c>
      <c r="M147" s="220">
        <v>275.25</v>
      </c>
      <c r="N147" s="220">
        <v>268.10000000000002</v>
      </c>
      <c r="O147" s="220">
        <v>78817500</v>
      </c>
      <c r="P147" s="221">
        <v>4.7547846889952151E-2</v>
      </c>
    </row>
    <row r="148" spans="1:16" ht="12.75" customHeight="1">
      <c r="A148" s="213">
        <v>138</v>
      </c>
      <c r="B148" s="225" t="s">
        <v>186</v>
      </c>
      <c r="C148" s="217" t="s">
        <v>187</v>
      </c>
      <c r="D148" s="218">
        <v>45470</v>
      </c>
      <c r="E148" s="217">
        <v>360.3</v>
      </c>
      <c r="F148" s="217">
        <v>360.38333333333338</v>
      </c>
      <c r="G148" s="219">
        <v>357.26666666666677</v>
      </c>
      <c r="H148" s="219">
        <v>354.23333333333341</v>
      </c>
      <c r="I148" s="219">
        <v>351.11666666666679</v>
      </c>
      <c r="J148" s="219">
        <v>363.41666666666674</v>
      </c>
      <c r="K148" s="219">
        <v>366.53333333333342</v>
      </c>
      <c r="L148" s="219">
        <v>369.56666666666672</v>
      </c>
      <c r="M148" s="220">
        <v>363.5</v>
      </c>
      <c r="N148" s="220">
        <v>357.35</v>
      </c>
      <c r="O148" s="220">
        <v>96943500</v>
      </c>
      <c r="P148" s="221">
        <v>3.0263525467920664E-3</v>
      </c>
    </row>
    <row r="149" spans="1:16" ht="12.75" customHeight="1">
      <c r="A149" s="213">
        <v>139</v>
      </c>
      <c r="B149" s="225" t="s">
        <v>105</v>
      </c>
      <c r="C149" s="217" t="s">
        <v>188</v>
      </c>
      <c r="D149" s="218">
        <v>45470</v>
      </c>
      <c r="E149" s="217">
        <v>1886.75</v>
      </c>
      <c r="F149" s="217">
        <v>1891.1000000000001</v>
      </c>
      <c r="G149" s="219">
        <v>1874.6500000000003</v>
      </c>
      <c r="H149" s="219">
        <v>1862.5500000000002</v>
      </c>
      <c r="I149" s="219">
        <v>1846.1000000000004</v>
      </c>
      <c r="J149" s="219">
        <v>1903.2000000000003</v>
      </c>
      <c r="K149" s="219">
        <v>1919.65</v>
      </c>
      <c r="L149" s="219">
        <v>1931.7500000000002</v>
      </c>
      <c r="M149" s="220">
        <v>1907.55</v>
      </c>
      <c r="N149" s="220">
        <v>1879</v>
      </c>
      <c r="O149" s="220">
        <v>6507200</v>
      </c>
      <c r="P149" s="221">
        <v>2.4239753195240195E-2</v>
      </c>
    </row>
    <row r="150" spans="1:16" ht="12.75" customHeight="1">
      <c r="A150" s="213">
        <v>140</v>
      </c>
      <c r="B150" s="225" t="s">
        <v>85</v>
      </c>
      <c r="C150" s="222" t="s">
        <v>189</v>
      </c>
      <c r="D150" s="218">
        <v>45470</v>
      </c>
      <c r="E150" s="217">
        <v>9758.75</v>
      </c>
      <c r="F150" s="217">
        <v>9818.5833333333339</v>
      </c>
      <c r="G150" s="219">
        <v>9651.1666666666679</v>
      </c>
      <c r="H150" s="219">
        <v>9543.5833333333339</v>
      </c>
      <c r="I150" s="219">
        <v>9376.1666666666679</v>
      </c>
      <c r="J150" s="219">
        <v>9926.1666666666679</v>
      </c>
      <c r="K150" s="219">
        <v>10093.583333333336</v>
      </c>
      <c r="L150" s="219">
        <v>10201.166666666668</v>
      </c>
      <c r="M150" s="220">
        <v>9986</v>
      </c>
      <c r="N150" s="220">
        <v>9711</v>
      </c>
      <c r="O150" s="220">
        <v>1158700</v>
      </c>
      <c r="P150" s="221">
        <v>7.5652173913043482E-3</v>
      </c>
    </row>
    <row r="151" spans="1:16" ht="12.75" customHeight="1">
      <c r="A151" s="213">
        <v>141</v>
      </c>
      <c r="B151" s="225" t="s">
        <v>82</v>
      </c>
      <c r="C151" s="224" t="s">
        <v>190</v>
      </c>
      <c r="D151" s="218">
        <v>45470</v>
      </c>
      <c r="E151" s="217">
        <v>269.85000000000002</v>
      </c>
      <c r="F151" s="217">
        <v>271.26666666666671</v>
      </c>
      <c r="G151" s="219">
        <v>267.73333333333341</v>
      </c>
      <c r="H151" s="219">
        <v>265.61666666666667</v>
      </c>
      <c r="I151" s="219">
        <v>262.08333333333337</v>
      </c>
      <c r="J151" s="219">
        <v>273.38333333333344</v>
      </c>
      <c r="K151" s="219">
        <v>276.91666666666674</v>
      </c>
      <c r="L151" s="219">
        <v>279.03333333333347</v>
      </c>
      <c r="M151" s="220">
        <v>274.8</v>
      </c>
      <c r="N151" s="220">
        <v>269.14999999999998</v>
      </c>
      <c r="O151" s="220">
        <v>79225300</v>
      </c>
      <c r="P151" s="221">
        <v>-1.1338522148553859E-2</v>
      </c>
    </row>
    <row r="152" spans="1:16" ht="12.75" customHeight="1">
      <c r="A152" s="213">
        <v>142</v>
      </c>
      <c r="B152" s="225" t="s">
        <v>45</v>
      </c>
      <c r="C152" s="217" t="s">
        <v>191</v>
      </c>
      <c r="D152" s="218">
        <v>45470</v>
      </c>
      <c r="E152" s="217">
        <v>39749.9</v>
      </c>
      <c r="F152" s="217">
        <v>39623.533333333333</v>
      </c>
      <c r="G152" s="219">
        <v>39389.366666666669</v>
      </c>
      <c r="H152" s="219">
        <v>39028.833333333336</v>
      </c>
      <c r="I152" s="219">
        <v>38794.666666666672</v>
      </c>
      <c r="J152" s="219">
        <v>39984.066666666666</v>
      </c>
      <c r="K152" s="219">
        <v>40218.233333333337</v>
      </c>
      <c r="L152" s="219">
        <v>40578.766666666663</v>
      </c>
      <c r="M152" s="220">
        <v>39857.699999999997</v>
      </c>
      <c r="N152" s="220">
        <v>39263</v>
      </c>
      <c r="O152" s="220">
        <v>188205</v>
      </c>
      <c r="P152" s="221">
        <v>-4.1482047364400303E-2</v>
      </c>
    </row>
    <row r="153" spans="1:16" ht="12.75" customHeight="1">
      <c r="A153" s="213">
        <v>143</v>
      </c>
      <c r="B153" s="225" t="s">
        <v>42</v>
      </c>
      <c r="C153" s="217" t="s">
        <v>192</v>
      </c>
      <c r="D153" s="218">
        <v>45470</v>
      </c>
      <c r="E153" s="217">
        <v>890.75</v>
      </c>
      <c r="F153" s="217">
        <v>898.18333333333339</v>
      </c>
      <c r="G153" s="219">
        <v>877.71666666666681</v>
      </c>
      <c r="H153" s="219">
        <v>864.68333333333339</v>
      </c>
      <c r="I153" s="219">
        <v>844.21666666666681</v>
      </c>
      <c r="J153" s="219">
        <v>911.21666666666681</v>
      </c>
      <c r="K153" s="219">
        <v>931.68333333333351</v>
      </c>
      <c r="L153" s="219">
        <v>944.71666666666681</v>
      </c>
      <c r="M153" s="220">
        <v>918.65</v>
      </c>
      <c r="N153" s="220">
        <v>885.15</v>
      </c>
      <c r="O153" s="220">
        <v>14176500</v>
      </c>
      <c r="P153" s="221">
        <v>-2.0012442969722107E-2</v>
      </c>
    </row>
    <row r="154" spans="1:16" ht="12.75" customHeight="1">
      <c r="A154" s="213">
        <v>144</v>
      </c>
      <c r="B154" s="225" t="s">
        <v>85</v>
      </c>
      <c r="C154" s="217" t="s">
        <v>193</v>
      </c>
      <c r="D154" s="218">
        <v>45470</v>
      </c>
      <c r="E154" s="217">
        <v>3939.9</v>
      </c>
      <c r="F154" s="217">
        <v>3980.9666666666672</v>
      </c>
      <c r="G154" s="219">
        <v>3878.9833333333345</v>
      </c>
      <c r="H154" s="219">
        <v>3818.0666666666675</v>
      </c>
      <c r="I154" s="219">
        <v>3716.0833333333348</v>
      </c>
      <c r="J154" s="219">
        <v>4041.8833333333341</v>
      </c>
      <c r="K154" s="219">
        <v>4143.8666666666668</v>
      </c>
      <c r="L154" s="219">
        <v>4204.7833333333338</v>
      </c>
      <c r="M154" s="220">
        <v>4082.95</v>
      </c>
      <c r="N154" s="220">
        <v>3920.05</v>
      </c>
      <c r="O154" s="220">
        <v>2902800</v>
      </c>
      <c r="P154" s="221">
        <v>1.3689062718256739E-2</v>
      </c>
    </row>
    <row r="155" spans="1:16" ht="12.75" customHeight="1">
      <c r="A155" s="213">
        <v>145</v>
      </c>
      <c r="B155" s="225" t="s">
        <v>82</v>
      </c>
      <c r="C155" s="222" t="s">
        <v>194</v>
      </c>
      <c r="D155" s="218">
        <v>45470</v>
      </c>
      <c r="E155" s="217">
        <v>320.7</v>
      </c>
      <c r="F155" s="217">
        <v>318.63333333333333</v>
      </c>
      <c r="G155" s="219">
        <v>314.41666666666663</v>
      </c>
      <c r="H155" s="219">
        <v>308.13333333333333</v>
      </c>
      <c r="I155" s="219">
        <v>303.91666666666663</v>
      </c>
      <c r="J155" s="219">
        <v>324.91666666666663</v>
      </c>
      <c r="K155" s="219">
        <v>329.13333333333333</v>
      </c>
      <c r="L155" s="219">
        <v>335.41666666666663</v>
      </c>
      <c r="M155" s="220">
        <v>322.85000000000002</v>
      </c>
      <c r="N155" s="220">
        <v>312.35000000000002</v>
      </c>
      <c r="O155" s="220">
        <v>44499000</v>
      </c>
      <c r="P155" s="221">
        <v>-5.6311590802440173E-3</v>
      </c>
    </row>
    <row r="156" spans="1:16" ht="12.75" customHeight="1">
      <c r="A156" s="213">
        <v>146</v>
      </c>
      <c r="B156" s="225" t="s">
        <v>66</v>
      </c>
      <c r="C156" s="217" t="s">
        <v>195</v>
      </c>
      <c r="D156" s="218">
        <v>45470</v>
      </c>
      <c r="E156" s="217">
        <v>482.7</v>
      </c>
      <c r="F156" s="217">
        <v>485.91666666666669</v>
      </c>
      <c r="G156" s="219">
        <v>477.88333333333338</v>
      </c>
      <c r="H156" s="219">
        <v>473.06666666666672</v>
      </c>
      <c r="I156" s="219">
        <v>465.03333333333342</v>
      </c>
      <c r="J156" s="219">
        <v>490.73333333333335</v>
      </c>
      <c r="K156" s="219">
        <v>498.76666666666665</v>
      </c>
      <c r="L156" s="219">
        <v>503.58333333333331</v>
      </c>
      <c r="M156" s="220">
        <v>493.95</v>
      </c>
      <c r="N156" s="220">
        <v>481.1</v>
      </c>
      <c r="O156" s="220">
        <v>69650450</v>
      </c>
      <c r="P156" s="221">
        <v>2.2536019754710389E-2</v>
      </c>
    </row>
    <row r="157" spans="1:16" ht="12.75" customHeight="1">
      <c r="A157" s="213">
        <v>147</v>
      </c>
      <c r="B157" s="225" t="s">
        <v>57</v>
      </c>
      <c r="C157" s="217" t="s">
        <v>196</v>
      </c>
      <c r="D157" s="218">
        <v>45470</v>
      </c>
      <c r="E157" s="217">
        <v>3140.3</v>
      </c>
      <c r="F157" s="217">
        <v>3138.2833333333333</v>
      </c>
      <c r="G157" s="219">
        <v>3120.2666666666664</v>
      </c>
      <c r="H157" s="219">
        <v>3100.2333333333331</v>
      </c>
      <c r="I157" s="219">
        <v>3082.2166666666662</v>
      </c>
      <c r="J157" s="219">
        <v>3158.3166666666666</v>
      </c>
      <c r="K157" s="219">
        <v>3176.3333333333339</v>
      </c>
      <c r="L157" s="219">
        <v>3196.3666666666668</v>
      </c>
      <c r="M157" s="220">
        <v>3156.3</v>
      </c>
      <c r="N157" s="220">
        <v>3118.25</v>
      </c>
      <c r="O157" s="220">
        <v>2267000</v>
      </c>
      <c r="P157" s="221">
        <v>-2.0945800043187218E-2</v>
      </c>
    </row>
    <row r="158" spans="1:16" ht="12.75" customHeight="1">
      <c r="A158" s="213">
        <v>148</v>
      </c>
      <c r="B158" s="225" t="s">
        <v>842</v>
      </c>
      <c r="C158" s="217" t="s">
        <v>197</v>
      </c>
      <c r="D158" s="218">
        <v>45470</v>
      </c>
      <c r="E158" s="217">
        <v>3750.75</v>
      </c>
      <c r="F158" s="217">
        <v>3760.3666666666668</v>
      </c>
      <c r="G158" s="219">
        <v>3719.6333333333337</v>
      </c>
      <c r="H158" s="219">
        <v>3688.5166666666669</v>
      </c>
      <c r="I158" s="219">
        <v>3647.7833333333338</v>
      </c>
      <c r="J158" s="219">
        <v>3791.4833333333336</v>
      </c>
      <c r="K158" s="219">
        <v>3832.2166666666672</v>
      </c>
      <c r="L158" s="219">
        <v>3863.3333333333335</v>
      </c>
      <c r="M158" s="220">
        <v>3801.1</v>
      </c>
      <c r="N158" s="220">
        <v>3729.25</v>
      </c>
      <c r="O158" s="220">
        <v>1829500</v>
      </c>
      <c r="P158" s="221">
        <v>-3.5963641153998159E-2</v>
      </c>
    </row>
    <row r="159" spans="1:16" ht="12.75" customHeight="1">
      <c r="A159" s="213">
        <v>149</v>
      </c>
      <c r="B159" s="225" t="s">
        <v>61</v>
      </c>
      <c r="C159" s="217" t="s">
        <v>198</v>
      </c>
      <c r="D159" s="218">
        <v>45470</v>
      </c>
      <c r="E159" s="217">
        <v>125.85</v>
      </c>
      <c r="F159" s="217">
        <v>126.28333333333335</v>
      </c>
      <c r="G159" s="219">
        <v>124.91666666666669</v>
      </c>
      <c r="H159" s="219">
        <v>123.98333333333333</v>
      </c>
      <c r="I159" s="219">
        <v>122.61666666666667</v>
      </c>
      <c r="J159" s="219">
        <v>127.2166666666667</v>
      </c>
      <c r="K159" s="219">
        <v>128.58333333333334</v>
      </c>
      <c r="L159" s="219">
        <v>129.51666666666671</v>
      </c>
      <c r="M159" s="220">
        <v>127.65</v>
      </c>
      <c r="N159" s="220">
        <v>125.35</v>
      </c>
      <c r="O159" s="220">
        <v>329800000</v>
      </c>
      <c r="P159" s="221">
        <v>1.9199922228163126E-3</v>
      </c>
    </row>
    <row r="160" spans="1:16" ht="12.75" customHeight="1">
      <c r="A160" s="213">
        <v>150</v>
      </c>
      <c r="B160" s="225" t="s">
        <v>40</v>
      </c>
      <c r="C160" s="217" t="s">
        <v>199</v>
      </c>
      <c r="D160" s="218">
        <v>45470</v>
      </c>
      <c r="E160" s="217">
        <v>7096.9</v>
      </c>
      <c r="F160" s="217">
        <v>7094.7</v>
      </c>
      <c r="G160" s="219">
        <v>6952.25</v>
      </c>
      <c r="H160" s="219">
        <v>6807.6</v>
      </c>
      <c r="I160" s="219">
        <v>6665.1500000000005</v>
      </c>
      <c r="J160" s="219">
        <v>7239.3499999999995</v>
      </c>
      <c r="K160" s="219">
        <v>7381.7999999999984</v>
      </c>
      <c r="L160" s="219">
        <v>7526.4499999999989</v>
      </c>
      <c r="M160" s="220">
        <v>7237.15</v>
      </c>
      <c r="N160" s="220">
        <v>6950.05</v>
      </c>
      <c r="O160" s="220">
        <v>1738675</v>
      </c>
      <c r="P160" s="221">
        <v>3.2206836160707658E-2</v>
      </c>
    </row>
    <row r="161" spans="1:16" ht="12.75" customHeight="1">
      <c r="A161" s="213">
        <v>151</v>
      </c>
      <c r="B161" s="225" t="s">
        <v>186</v>
      </c>
      <c r="C161" s="224" t="s">
        <v>200</v>
      </c>
      <c r="D161" s="218">
        <v>45470</v>
      </c>
      <c r="E161" s="217">
        <v>326</v>
      </c>
      <c r="F161" s="217">
        <v>326.41666666666669</v>
      </c>
      <c r="G161" s="219">
        <v>323.03333333333336</v>
      </c>
      <c r="H161" s="219">
        <v>320.06666666666666</v>
      </c>
      <c r="I161" s="219">
        <v>316.68333333333334</v>
      </c>
      <c r="J161" s="219">
        <v>329.38333333333338</v>
      </c>
      <c r="K161" s="219">
        <v>332.76666666666671</v>
      </c>
      <c r="L161" s="219">
        <v>335.73333333333341</v>
      </c>
      <c r="M161" s="220">
        <v>329.8</v>
      </c>
      <c r="N161" s="220">
        <v>323.45</v>
      </c>
      <c r="O161" s="220">
        <v>62377200</v>
      </c>
      <c r="P161" s="221">
        <v>-2.7938288920056099E-2</v>
      </c>
    </row>
    <row r="162" spans="1:16" ht="12.75" customHeight="1">
      <c r="A162" s="213">
        <v>152</v>
      </c>
      <c r="B162" s="225" t="s">
        <v>201</v>
      </c>
      <c r="C162" s="217" t="s">
        <v>202</v>
      </c>
      <c r="D162" s="218">
        <v>45470</v>
      </c>
      <c r="E162" s="217">
        <v>1437.1</v>
      </c>
      <c r="F162" s="217">
        <v>1426.9166666666667</v>
      </c>
      <c r="G162" s="219">
        <v>1395.6333333333334</v>
      </c>
      <c r="H162" s="219">
        <v>1354.1666666666667</v>
      </c>
      <c r="I162" s="219">
        <v>1322.8833333333334</v>
      </c>
      <c r="J162" s="219">
        <v>1468.3833333333334</v>
      </c>
      <c r="K162" s="219">
        <v>1499.6666666666667</v>
      </c>
      <c r="L162" s="219">
        <v>1541.1333333333334</v>
      </c>
      <c r="M162" s="220">
        <v>1458.2</v>
      </c>
      <c r="N162" s="220">
        <v>1385.45</v>
      </c>
      <c r="O162" s="220">
        <v>5175412</v>
      </c>
      <c r="P162" s="221">
        <v>-2.2754021184778345E-3</v>
      </c>
    </row>
    <row r="163" spans="1:16" ht="12.75" customHeight="1">
      <c r="A163" s="213">
        <v>153</v>
      </c>
      <c r="B163" s="225" t="s">
        <v>47</v>
      </c>
      <c r="C163" s="217" t="s">
        <v>203</v>
      </c>
      <c r="D163" s="218">
        <v>45470</v>
      </c>
      <c r="E163" s="217">
        <v>846.5</v>
      </c>
      <c r="F163" s="217">
        <v>853.33333333333337</v>
      </c>
      <c r="G163" s="219">
        <v>834.16666666666674</v>
      </c>
      <c r="H163" s="219">
        <v>821.83333333333337</v>
      </c>
      <c r="I163" s="219">
        <v>802.66666666666674</v>
      </c>
      <c r="J163" s="219">
        <v>865.66666666666674</v>
      </c>
      <c r="K163" s="219">
        <v>884.83333333333348</v>
      </c>
      <c r="L163" s="219">
        <v>897.16666666666674</v>
      </c>
      <c r="M163" s="220">
        <v>872.5</v>
      </c>
      <c r="N163" s="220">
        <v>841</v>
      </c>
      <c r="O163" s="220">
        <v>10580800</v>
      </c>
      <c r="P163" s="221">
        <v>5.5989141499830336E-2</v>
      </c>
    </row>
    <row r="164" spans="1:16" ht="12.75" customHeight="1">
      <c r="A164" s="213">
        <v>154</v>
      </c>
      <c r="B164" s="225" t="s">
        <v>61</v>
      </c>
      <c r="C164" s="217" t="s">
        <v>204</v>
      </c>
      <c r="D164" s="218">
        <v>45470</v>
      </c>
      <c r="E164" s="217">
        <v>264.05</v>
      </c>
      <c r="F164" s="217">
        <v>265.13333333333333</v>
      </c>
      <c r="G164" s="219">
        <v>261.76666666666665</v>
      </c>
      <c r="H164" s="219">
        <v>259.48333333333335</v>
      </c>
      <c r="I164" s="219">
        <v>256.11666666666667</v>
      </c>
      <c r="J164" s="219">
        <v>267.41666666666663</v>
      </c>
      <c r="K164" s="219">
        <v>270.7833333333333</v>
      </c>
      <c r="L164" s="219">
        <v>273.06666666666661</v>
      </c>
      <c r="M164" s="220">
        <v>268.5</v>
      </c>
      <c r="N164" s="220">
        <v>262.85000000000002</v>
      </c>
      <c r="O164" s="220">
        <v>66327500</v>
      </c>
      <c r="P164" s="221">
        <v>3.2013381048700794E-2</v>
      </c>
    </row>
    <row r="165" spans="1:16" ht="12.75" customHeight="1">
      <c r="A165" s="213">
        <v>155</v>
      </c>
      <c r="B165" s="225" t="s">
        <v>66</v>
      </c>
      <c r="C165" s="217" t="s">
        <v>205</v>
      </c>
      <c r="D165" s="218">
        <v>45470</v>
      </c>
      <c r="E165" s="217">
        <v>510.3</v>
      </c>
      <c r="F165" s="217">
        <v>513.11666666666667</v>
      </c>
      <c r="G165" s="219">
        <v>503.13333333333333</v>
      </c>
      <c r="H165" s="219">
        <v>495.96666666666664</v>
      </c>
      <c r="I165" s="219">
        <v>485.98333333333329</v>
      </c>
      <c r="J165" s="219">
        <v>520.2833333333333</v>
      </c>
      <c r="K165" s="219">
        <v>530.26666666666665</v>
      </c>
      <c r="L165" s="219">
        <v>537.43333333333339</v>
      </c>
      <c r="M165" s="220">
        <v>523.1</v>
      </c>
      <c r="N165" s="220">
        <v>505.95</v>
      </c>
      <c r="O165" s="220">
        <v>61714000</v>
      </c>
      <c r="P165" s="221">
        <v>-2.3852456423396919E-2</v>
      </c>
    </row>
    <row r="166" spans="1:16" ht="12.75" customHeight="1">
      <c r="A166" s="213">
        <v>156</v>
      </c>
      <c r="B166" s="225" t="s">
        <v>82</v>
      </c>
      <c r="C166" s="217" t="s">
        <v>206</v>
      </c>
      <c r="D166" s="218">
        <v>45470</v>
      </c>
      <c r="E166" s="217">
        <v>2911.3</v>
      </c>
      <c r="F166" s="217">
        <v>2917.3666666666668</v>
      </c>
      <c r="G166" s="219">
        <v>2881.7333333333336</v>
      </c>
      <c r="H166" s="219">
        <v>2852.166666666667</v>
      </c>
      <c r="I166" s="219">
        <v>2816.5333333333338</v>
      </c>
      <c r="J166" s="219">
        <v>2946.9333333333334</v>
      </c>
      <c r="K166" s="219">
        <v>2982.5666666666666</v>
      </c>
      <c r="L166" s="219">
        <v>3012.1333333333332</v>
      </c>
      <c r="M166" s="220">
        <v>2953</v>
      </c>
      <c r="N166" s="220">
        <v>2887.8</v>
      </c>
      <c r="O166" s="220">
        <v>44218500</v>
      </c>
      <c r="P166" s="221">
        <v>6.0204999100881139E-2</v>
      </c>
    </row>
    <row r="167" spans="1:16" ht="12.75" customHeight="1">
      <c r="A167" s="213">
        <v>157</v>
      </c>
      <c r="B167" s="225" t="s">
        <v>129</v>
      </c>
      <c r="C167" s="217" t="s">
        <v>207</v>
      </c>
      <c r="D167" s="218">
        <v>45470</v>
      </c>
      <c r="E167" s="217">
        <v>155.5</v>
      </c>
      <c r="F167" s="217">
        <v>156.53333333333333</v>
      </c>
      <c r="G167" s="219">
        <v>153.31666666666666</v>
      </c>
      <c r="H167" s="219">
        <v>151.13333333333333</v>
      </c>
      <c r="I167" s="219">
        <v>147.91666666666666</v>
      </c>
      <c r="J167" s="219">
        <v>158.71666666666667</v>
      </c>
      <c r="K167" s="219">
        <v>161.93333333333331</v>
      </c>
      <c r="L167" s="219">
        <v>164.11666666666667</v>
      </c>
      <c r="M167" s="220">
        <v>159.75</v>
      </c>
      <c r="N167" s="220">
        <v>154.35</v>
      </c>
      <c r="O167" s="220">
        <v>177232000</v>
      </c>
      <c r="P167" s="221">
        <v>0.1058477050939676</v>
      </c>
    </row>
    <row r="168" spans="1:16" ht="12.75" customHeight="1">
      <c r="A168" s="213">
        <v>158</v>
      </c>
      <c r="B168" s="225" t="s">
        <v>66</v>
      </c>
      <c r="C168" s="217" t="s">
        <v>208</v>
      </c>
      <c r="D168" s="218">
        <v>45470</v>
      </c>
      <c r="E168" s="217">
        <v>726.75</v>
      </c>
      <c r="F168" s="217">
        <v>729.86666666666667</v>
      </c>
      <c r="G168" s="219">
        <v>722.2833333333333</v>
      </c>
      <c r="H168" s="219">
        <v>717.81666666666661</v>
      </c>
      <c r="I168" s="219">
        <v>710.23333333333323</v>
      </c>
      <c r="J168" s="219">
        <v>734.33333333333337</v>
      </c>
      <c r="K168" s="219">
        <v>741.91666666666663</v>
      </c>
      <c r="L168" s="219">
        <v>746.38333333333344</v>
      </c>
      <c r="M168" s="220">
        <v>737.45</v>
      </c>
      <c r="N168" s="220">
        <v>725.4</v>
      </c>
      <c r="O168" s="220">
        <v>18996000</v>
      </c>
      <c r="P168" s="221">
        <v>7.0828738654678093E-3</v>
      </c>
    </row>
    <row r="169" spans="1:16" ht="12.75" customHeight="1">
      <c r="A169" s="213">
        <v>159</v>
      </c>
      <c r="B169" s="225" t="s">
        <v>66</v>
      </c>
      <c r="C169" s="222" t="s">
        <v>209</v>
      </c>
      <c r="D169" s="218">
        <v>45470</v>
      </c>
      <c r="E169" s="217">
        <v>1464.7</v>
      </c>
      <c r="F169" s="217">
        <v>1460.8999999999999</v>
      </c>
      <c r="G169" s="219">
        <v>1443.8499999999997</v>
      </c>
      <c r="H169" s="219">
        <v>1422.9999999999998</v>
      </c>
      <c r="I169" s="219">
        <v>1405.9499999999996</v>
      </c>
      <c r="J169" s="219">
        <v>1481.7499999999998</v>
      </c>
      <c r="K169" s="219">
        <v>1498.8</v>
      </c>
      <c r="L169" s="219">
        <v>1519.6499999999999</v>
      </c>
      <c r="M169" s="220">
        <v>1477.95</v>
      </c>
      <c r="N169" s="220">
        <v>1440.05</v>
      </c>
      <c r="O169" s="220">
        <v>9209625</v>
      </c>
      <c r="P169" s="221">
        <v>-2.6363780526482715E-2</v>
      </c>
    </row>
    <row r="170" spans="1:16" ht="12.75" customHeight="1">
      <c r="A170" s="213">
        <v>160</v>
      </c>
      <c r="B170" s="225" t="s">
        <v>61</v>
      </c>
      <c r="C170" s="217" t="s">
        <v>210</v>
      </c>
      <c r="D170" s="218">
        <v>45470</v>
      </c>
      <c r="E170" s="217">
        <v>835.5</v>
      </c>
      <c r="F170" s="217">
        <v>837.69999999999993</v>
      </c>
      <c r="G170" s="219">
        <v>826.94999999999982</v>
      </c>
      <c r="H170" s="219">
        <v>818.39999999999986</v>
      </c>
      <c r="I170" s="219">
        <v>807.64999999999975</v>
      </c>
      <c r="J170" s="219">
        <v>846.24999999999989</v>
      </c>
      <c r="K170" s="219">
        <v>857.00000000000011</v>
      </c>
      <c r="L170" s="219">
        <v>865.55</v>
      </c>
      <c r="M170" s="220">
        <v>848.45</v>
      </c>
      <c r="N170" s="220">
        <v>829.15</v>
      </c>
      <c r="O170" s="220">
        <v>89172750</v>
      </c>
      <c r="P170" s="221">
        <v>7.4821631331875877E-3</v>
      </c>
    </row>
    <row r="171" spans="1:16" ht="12.75" customHeight="1">
      <c r="A171" s="213">
        <v>161</v>
      </c>
      <c r="B171" s="225" t="s">
        <v>47</v>
      </c>
      <c r="C171" s="217" t="s">
        <v>211</v>
      </c>
      <c r="D171" s="218">
        <v>45470</v>
      </c>
      <c r="E171" s="217">
        <v>27418.65</v>
      </c>
      <c r="F171" s="217">
        <v>27479.983333333334</v>
      </c>
      <c r="G171" s="219">
        <v>27239.966666666667</v>
      </c>
      <c r="H171" s="219">
        <v>27061.283333333333</v>
      </c>
      <c r="I171" s="219">
        <v>26821.266666666666</v>
      </c>
      <c r="J171" s="219">
        <v>27658.666666666668</v>
      </c>
      <c r="K171" s="219">
        <v>27898.683333333338</v>
      </c>
      <c r="L171" s="219">
        <v>28077.366666666669</v>
      </c>
      <c r="M171" s="220">
        <v>27720</v>
      </c>
      <c r="N171" s="220">
        <v>27301.3</v>
      </c>
      <c r="O171" s="220">
        <v>259800</v>
      </c>
      <c r="P171" s="221">
        <v>-4.5977011494252873E-3</v>
      </c>
    </row>
    <row r="172" spans="1:16" ht="12.75" customHeight="1">
      <c r="A172" s="213">
        <v>162</v>
      </c>
      <c r="B172" s="225" t="s">
        <v>40</v>
      </c>
      <c r="C172" s="217" t="s">
        <v>212</v>
      </c>
      <c r="D172" s="218">
        <v>45470</v>
      </c>
      <c r="E172" s="217">
        <v>7448.7</v>
      </c>
      <c r="F172" s="217">
        <v>7488.2333333333336</v>
      </c>
      <c r="G172" s="219">
        <v>7368.4666666666672</v>
      </c>
      <c r="H172" s="219">
        <v>7288.2333333333336</v>
      </c>
      <c r="I172" s="219">
        <v>7168.4666666666672</v>
      </c>
      <c r="J172" s="219">
        <v>7568.4666666666672</v>
      </c>
      <c r="K172" s="219">
        <v>7688.2333333333336</v>
      </c>
      <c r="L172" s="219">
        <v>7768.4666666666672</v>
      </c>
      <c r="M172" s="220">
        <v>7608</v>
      </c>
      <c r="N172" s="220">
        <v>7408</v>
      </c>
      <c r="O172" s="220">
        <v>1860000</v>
      </c>
      <c r="P172" s="221">
        <v>1.6310138513236622E-2</v>
      </c>
    </row>
    <row r="173" spans="1:16" ht="12.75" customHeight="1">
      <c r="A173" s="213">
        <v>163</v>
      </c>
      <c r="B173" s="225" t="s">
        <v>45</v>
      </c>
      <c r="C173" s="217" t="s">
        <v>213</v>
      </c>
      <c r="D173" s="218">
        <v>45470</v>
      </c>
      <c r="E173" s="217">
        <v>2465.5</v>
      </c>
      <c r="F173" s="217">
        <v>2479.2666666666669</v>
      </c>
      <c r="G173" s="219">
        <v>2445.5333333333338</v>
      </c>
      <c r="H173" s="219">
        <v>2425.5666666666671</v>
      </c>
      <c r="I173" s="219">
        <v>2391.8333333333339</v>
      </c>
      <c r="J173" s="219">
        <v>2499.2333333333336</v>
      </c>
      <c r="K173" s="219">
        <v>2532.9666666666662</v>
      </c>
      <c r="L173" s="219">
        <v>2552.9333333333334</v>
      </c>
      <c r="M173" s="220">
        <v>2513</v>
      </c>
      <c r="N173" s="220">
        <v>2459.3000000000002</v>
      </c>
      <c r="O173" s="220">
        <v>4093125</v>
      </c>
      <c r="P173" s="221">
        <v>-7.095424360956973E-3</v>
      </c>
    </row>
    <row r="174" spans="1:16" ht="12.75" customHeight="1">
      <c r="A174" s="213">
        <v>164</v>
      </c>
      <c r="B174" s="225" t="s">
        <v>66</v>
      </c>
      <c r="C174" s="217" t="s">
        <v>214</v>
      </c>
      <c r="D174" s="218">
        <v>45470</v>
      </c>
      <c r="E174" s="217">
        <v>2820.05</v>
      </c>
      <c r="F174" s="217">
        <v>2817.4166666666665</v>
      </c>
      <c r="G174" s="219">
        <v>2793.833333333333</v>
      </c>
      <c r="H174" s="219">
        <v>2767.6166666666663</v>
      </c>
      <c r="I174" s="219">
        <v>2744.0333333333328</v>
      </c>
      <c r="J174" s="219">
        <v>2843.6333333333332</v>
      </c>
      <c r="K174" s="219">
        <v>2867.2166666666662</v>
      </c>
      <c r="L174" s="219">
        <v>2893.4333333333334</v>
      </c>
      <c r="M174" s="220">
        <v>2841</v>
      </c>
      <c r="N174" s="220">
        <v>2791.2</v>
      </c>
      <c r="O174" s="220">
        <v>5194800</v>
      </c>
      <c r="P174" s="221">
        <v>-2.6917673503793201E-2</v>
      </c>
    </row>
    <row r="175" spans="1:16" ht="12.75" customHeight="1">
      <c r="A175" s="213">
        <v>165</v>
      </c>
      <c r="B175" s="225" t="s">
        <v>42</v>
      </c>
      <c r="C175" s="217" t="s">
        <v>215</v>
      </c>
      <c r="D175" s="218">
        <v>45470</v>
      </c>
      <c r="E175" s="217">
        <v>1469.5</v>
      </c>
      <c r="F175" s="217">
        <v>1474.4666666666665</v>
      </c>
      <c r="G175" s="219">
        <v>1457.9333333333329</v>
      </c>
      <c r="H175" s="219">
        <v>1446.3666666666666</v>
      </c>
      <c r="I175" s="219">
        <v>1429.833333333333</v>
      </c>
      <c r="J175" s="219">
        <v>1486.0333333333328</v>
      </c>
      <c r="K175" s="219">
        <v>1502.5666666666662</v>
      </c>
      <c r="L175" s="219">
        <v>1514.1333333333328</v>
      </c>
      <c r="M175" s="220">
        <v>1491</v>
      </c>
      <c r="N175" s="220">
        <v>1462.9</v>
      </c>
      <c r="O175" s="220">
        <v>17410400</v>
      </c>
      <c r="P175" s="221">
        <v>3.1904742148280298E-2</v>
      </c>
    </row>
    <row r="176" spans="1:16" ht="12.75" customHeight="1">
      <c r="A176" s="213">
        <v>166</v>
      </c>
      <c r="B176" s="225" t="s">
        <v>201</v>
      </c>
      <c r="C176" s="217" t="s">
        <v>216</v>
      </c>
      <c r="D176" s="218">
        <v>45470</v>
      </c>
      <c r="E176" s="217">
        <v>777</v>
      </c>
      <c r="F176" s="217">
        <v>778.08333333333337</v>
      </c>
      <c r="G176" s="219">
        <v>769.91666666666674</v>
      </c>
      <c r="H176" s="219">
        <v>762.83333333333337</v>
      </c>
      <c r="I176" s="219">
        <v>754.66666666666674</v>
      </c>
      <c r="J176" s="219">
        <v>785.16666666666674</v>
      </c>
      <c r="K176" s="219">
        <v>793.33333333333348</v>
      </c>
      <c r="L176" s="219">
        <v>800.41666666666674</v>
      </c>
      <c r="M176" s="220">
        <v>786.25</v>
      </c>
      <c r="N176" s="220">
        <v>771</v>
      </c>
      <c r="O176" s="220">
        <v>7483500</v>
      </c>
      <c r="P176" s="221">
        <v>-3.1968031968031968E-3</v>
      </c>
    </row>
    <row r="177" spans="1:16" ht="12.75" customHeight="1">
      <c r="A177" s="213">
        <v>167</v>
      </c>
      <c r="B177" s="225" t="s">
        <v>42</v>
      </c>
      <c r="C177" s="217" t="s">
        <v>217</v>
      </c>
      <c r="D177" s="218">
        <v>45470</v>
      </c>
      <c r="E177" s="217">
        <v>711.4</v>
      </c>
      <c r="F177" s="217">
        <v>712.81666666666661</v>
      </c>
      <c r="G177" s="219">
        <v>702.98333333333323</v>
      </c>
      <c r="H177" s="219">
        <v>694.56666666666661</v>
      </c>
      <c r="I177" s="219">
        <v>684.73333333333323</v>
      </c>
      <c r="J177" s="219">
        <v>721.23333333333323</v>
      </c>
      <c r="K177" s="219">
        <v>731.06666666666672</v>
      </c>
      <c r="L177" s="219">
        <v>739.48333333333323</v>
      </c>
      <c r="M177" s="220">
        <v>722.65</v>
      </c>
      <c r="N177" s="220">
        <v>704.4</v>
      </c>
      <c r="O177" s="220">
        <v>4958000</v>
      </c>
      <c r="P177" s="221">
        <v>-1.1760015945784333E-2</v>
      </c>
    </row>
    <row r="178" spans="1:16" ht="12.75" customHeight="1">
      <c r="A178" s="213">
        <v>168</v>
      </c>
      <c r="B178" s="225" t="s">
        <v>842</v>
      </c>
      <c r="C178" s="224" t="s">
        <v>218</v>
      </c>
      <c r="D178" s="218">
        <v>45470</v>
      </c>
      <c r="E178" s="217">
        <v>1124.5</v>
      </c>
      <c r="F178" s="217">
        <v>1136.5666666666666</v>
      </c>
      <c r="G178" s="219">
        <v>1107.3833333333332</v>
      </c>
      <c r="H178" s="219">
        <v>1090.2666666666667</v>
      </c>
      <c r="I178" s="219">
        <v>1061.0833333333333</v>
      </c>
      <c r="J178" s="219">
        <v>1153.6833333333332</v>
      </c>
      <c r="K178" s="219">
        <v>1182.8666666666666</v>
      </c>
      <c r="L178" s="219">
        <v>1199.9833333333331</v>
      </c>
      <c r="M178" s="220">
        <v>1165.75</v>
      </c>
      <c r="N178" s="220">
        <v>1119.45</v>
      </c>
      <c r="O178" s="220">
        <v>11068200</v>
      </c>
      <c r="P178" s="221">
        <v>9.7872340425531917E-2</v>
      </c>
    </row>
    <row r="179" spans="1:16" ht="12.75" customHeight="1">
      <c r="A179" s="213">
        <v>169</v>
      </c>
      <c r="B179" s="225" t="s">
        <v>77</v>
      </c>
      <c r="C179" s="217" t="s">
        <v>219</v>
      </c>
      <c r="D179" s="218">
        <v>45470</v>
      </c>
      <c r="E179" s="217">
        <v>1847.45</v>
      </c>
      <c r="F179" s="217">
        <v>1856.3833333333332</v>
      </c>
      <c r="G179" s="219">
        <v>1832.2666666666664</v>
      </c>
      <c r="H179" s="219">
        <v>1817.0833333333333</v>
      </c>
      <c r="I179" s="219">
        <v>1792.9666666666665</v>
      </c>
      <c r="J179" s="219">
        <v>1871.5666666666664</v>
      </c>
      <c r="K179" s="219">
        <v>1895.6833333333332</v>
      </c>
      <c r="L179" s="219">
        <v>1910.8666666666663</v>
      </c>
      <c r="M179" s="220">
        <v>1880.5</v>
      </c>
      <c r="N179" s="220">
        <v>1841.2</v>
      </c>
      <c r="O179" s="220">
        <v>7095500</v>
      </c>
      <c r="P179" s="221">
        <v>-5.6341995915205293E-4</v>
      </c>
    </row>
    <row r="180" spans="1:16" ht="12.75" customHeight="1">
      <c r="A180" s="213">
        <v>170</v>
      </c>
      <c r="B180" s="225" t="s">
        <v>57</v>
      </c>
      <c r="C180" s="223" t="s">
        <v>220</v>
      </c>
      <c r="D180" s="218">
        <v>45470</v>
      </c>
      <c r="E180" s="217">
        <v>1086.7</v>
      </c>
      <c r="F180" s="217">
        <v>1091.8</v>
      </c>
      <c r="G180" s="219">
        <v>1078.5999999999999</v>
      </c>
      <c r="H180" s="219">
        <v>1070.5</v>
      </c>
      <c r="I180" s="219">
        <v>1057.3</v>
      </c>
      <c r="J180" s="219">
        <v>1099.8999999999999</v>
      </c>
      <c r="K180" s="219">
        <v>1113.1000000000001</v>
      </c>
      <c r="L180" s="219">
        <v>1121.1999999999998</v>
      </c>
      <c r="M180" s="220">
        <v>1105</v>
      </c>
      <c r="N180" s="220">
        <v>1083.7</v>
      </c>
      <c r="O180" s="220">
        <v>12169350</v>
      </c>
      <c r="P180" s="221">
        <v>2.2607664368838485E-3</v>
      </c>
    </row>
    <row r="181" spans="1:16" ht="12.75" customHeight="1">
      <c r="A181" s="213">
        <v>171</v>
      </c>
      <c r="B181" s="225" t="s">
        <v>54</v>
      </c>
      <c r="C181" s="217" t="s">
        <v>221</v>
      </c>
      <c r="D181" s="218">
        <v>45470</v>
      </c>
      <c r="E181" s="217">
        <v>962.15</v>
      </c>
      <c r="F181" s="217">
        <v>967.63333333333333</v>
      </c>
      <c r="G181" s="219">
        <v>952.91666666666663</v>
      </c>
      <c r="H181" s="219">
        <v>943.68333333333328</v>
      </c>
      <c r="I181" s="219">
        <v>928.96666666666658</v>
      </c>
      <c r="J181" s="219">
        <v>976.86666666666667</v>
      </c>
      <c r="K181" s="219">
        <v>991.58333333333337</v>
      </c>
      <c r="L181" s="219">
        <v>1000.8166666666667</v>
      </c>
      <c r="M181" s="220">
        <v>982.35</v>
      </c>
      <c r="N181" s="220">
        <v>958.4</v>
      </c>
      <c r="O181" s="220">
        <v>84594150</v>
      </c>
      <c r="P181" s="221">
        <v>1.0320070273456184E-2</v>
      </c>
    </row>
    <row r="182" spans="1:16" ht="12.75" customHeight="1">
      <c r="A182" s="213">
        <v>172</v>
      </c>
      <c r="B182" s="225" t="s">
        <v>186</v>
      </c>
      <c r="C182" s="217" t="s">
        <v>222</v>
      </c>
      <c r="D182" s="218">
        <v>45470</v>
      </c>
      <c r="E182" s="217">
        <v>439.55</v>
      </c>
      <c r="F182" s="217">
        <v>441.11666666666673</v>
      </c>
      <c r="G182" s="219">
        <v>436.63333333333344</v>
      </c>
      <c r="H182" s="219">
        <v>433.7166666666667</v>
      </c>
      <c r="I182" s="219">
        <v>429.23333333333341</v>
      </c>
      <c r="J182" s="219">
        <v>444.03333333333347</v>
      </c>
      <c r="K182" s="219">
        <v>448.51666666666671</v>
      </c>
      <c r="L182" s="219">
        <v>451.43333333333351</v>
      </c>
      <c r="M182" s="220">
        <v>445.6</v>
      </c>
      <c r="N182" s="220">
        <v>438.2</v>
      </c>
      <c r="O182" s="220">
        <v>92718675</v>
      </c>
      <c r="P182" s="221">
        <v>2.6622022586117983E-2</v>
      </c>
    </row>
    <row r="183" spans="1:16" ht="12.75" customHeight="1">
      <c r="A183" s="213">
        <v>173</v>
      </c>
      <c r="B183" s="225" t="s">
        <v>129</v>
      </c>
      <c r="C183" s="217" t="s">
        <v>223</v>
      </c>
      <c r="D183" s="218">
        <v>45470</v>
      </c>
      <c r="E183" s="217">
        <v>179.75</v>
      </c>
      <c r="F183" s="217">
        <v>179.56666666666669</v>
      </c>
      <c r="G183" s="219">
        <v>178.33333333333337</v>
      </c>
      <c r="H183" s="219">
        <v>176.91666666666669</v>
      </c>
      <c r="I183" s="219">
        <v>175.68333333333337</v>
      </c>
      <c r="J183" s="219">
        <v>180.98333333333338</v>
      </c>
      <c r="K183" s="219">
        <v>182.21666666666667</v>
      </c>
      <c r="L183" s="219">
        <v>183.63333333333338</v>
      </c>
      <c r="M183" s="220">
        <v>180.8</v>
      </c>
      <c r="N183" s="220">
        <v>178.15</v>
      </c>
      <c r="O183" s="220">
        <v>201635500</v>
      </c>
      <c r="P183" s="221">
        <v>-1.9103678929765885E-2</v>
      </c>
    </row>
    <row r="184" spans="1:16" ht="12.75" customHeight="1">
      <c r="A184" s="213">
        <v>174</v>
      </c>
      <c r="B184" s="225" t="s">
        <v>85</v>
      </c>
      <c r="C184" s="217" t="s">
        <v>224</v>
      </c>
      <c r="D184" s="218">
        <v>45470</v>
      </c>
      <c r="E184" s="217">
        <v>3814</v>
      </c>
      <c r="F184" s="217">
        <v>3829.85</v>
      </c>
      <c r="G184" s="219">
        <v>3784.2</v>
      </c>
      <c r="H184" s="219">
        <v>3754.4</v>
      </c>
      <c r="I184" s="219">
        <v>3708.75</v>
      </c>
      <c r="J184" s="219">
        <v>3859.6499999999996</v>
      </c>
      <c r="K184" s="219">
        <v>3905.3</v>
      </c>
      <c r="L184" s="219">
        <v>3935.0999999999995</v>
      </c>
      <c r="M184" s="220">
        <v>3875.5</v>
      </c>
      <c r="N184" s="220">
        <v>3800.05</v>
      </c>
      <c r="O184" s="220">
        <v>19912725</v>
      </c>
      <c r="P184" s="221">
        <v>-2.3589277133246378E-2</v>
      </c>
    </row>
    <row r="185" spans="1:16" ht="12.75" customHeight="1">
      <c r="A185" s="213">
        <v>175</v>
      </c>
      <c r="B185" s="225" t="s">
        <v>85</v>
      </c>
      <c r="C185" s="217" t="s">
        <v>225</v>
      </c>
      <c r="D185" s="218">
        <v>45470</v>
      </c>
      <c r="E185" s="217">
        <v>1398.1</v>
      </c>
      <c r="F185" s="217">
        <v>1409.6499999999999</v>
      </c>
      <c r="G185" s="219">
        <v>1376.6499999999996</v>
      </c>
      <c r="H185" s="219">
        <v>1355.1999999999998</v>
      </c>
      <c r="I185" s="219">
        <v>1322.1999999999996</v>
      </c>
      <c r="J185" s="219">
        <v>1431.0999999999997</v>
      </c>
      <c r="K185" s="219">
        <v>1464.1000000000001</v>
      </c>
      <c r="L185" s="219">
        <v>1485.5499999999997</v>
      </c>
      <c r="M185" s="220">
        <v>1442.65</v>
      </c>
      <c r="N185" s="220">
        <v>1388.2</v>
      </c>
      <c r="O185" s="220">
        <v>17112000</v>
      </c>
      <c r="P185" s="221">
        <v>1.5597179688056406E-2</v>
      </c>
    </row>
    <row r="186" spans="1:16" ht="12.75" customHeight="1">
      <c r="A186" s="213">
        <v>176</v>
      </c>
      <c r="B186" s="225" t="s">
        <v>57</v>
      </c>
      <c r="C186" s="217" t="s">
        <v>226</v>
      </c>
      <c r="D186" s="218">
        <v>45470</v>
      </c>
      <c r="E186" s="217">
        <v>3394.2</v>
      </c>
      <c r="F186" s="217">
        <v>3411.2999999999997</v>
      </c>
      <c r="G186" s="219">
        <v>3360.1499999999996</v>
      </c>
      <c r="H186" s="219">
        <v>3326.1</v>
      </c>
      <c r="I186" s="219">
        <v>3274.95</v>
      </c>
      <c r="J186" s="219">
        <v>3445.3499999999995</v>
      </c>
      <c r="K186" s="219">
        <v>3496.5</v>
      </c>
      <c r="L186" s="219">
        <v>3530.5499999999993</v>
      </c>
      <c r="M186" s="220">
        <v>3462.45</v>
      </c>
      <c r="N186" s="220">
        <v>3377.25</v>
      </c>
      <c r="O186" s="220">
        <v>8694525</v>
      </c>
      <c r="P186" s="221">
        <v>-6.657869481765835E-3</v>
      </c>
    </row>
    <row r="187" spans="1:16" ht="12.75" customHeight="1">
      <c r="A187" s="213">
        <v>177</v>
      </c>
      <c r="B187" s="225" t="s">
        <v>42</v>
      </c>
      <c r="C187" s="217" t="s">
        <v>227</v>
      </c>
      <c r="D187" s="218">
        <v>45470</v>
      </c>
      <c r="E187" s="217">
        <v>2834.2</v>
      </c>
      <c r="F187" s="217">
        <v>2852.5333333333328</v>
      </c>
      <c r="G187" s="219">
        <v>2804.8666666666659</v>
      </c>
      <c r="H187" s="219">
        <v>2775.5333333333328</v>
      </c>
      <c r="I187" s="219">
        <v>2727.8666666666659</v>
      </c>
      <c r="J187" s="219">
        <v>2881.8666666666659</v>
      </c>
      <c r="K187" s="219">
        <v>2929.5333333333328</v>
      </c>
      <c r="L187" s="219">
        <v>2958.8666666666659</v>
      </c>
      <c r="M187" s="220">
        <v>2900.2</v>
      </c>
      <c r="N187" s="220">
        <v>2823.2</v>
      </c>
      <c r="O187" s="220">
        <v>1296500</v>
      </c>
      <c r="P187" s="221">
        <v>-1.9288956127080183E-2</v>
      </c>
    </row>
    <row r="188" spans="1:16" ht="12.75" customHeight="1">
      <c r="A188" s="213">
        <v>178</v>
      </c>
      <c r="B188" s="225" t="s">
        <v>45</v>
      </c>
      <c r="C188" s="217" t="s">
        <v>228</v>
      </c>
      <c r="D188" s="218">
        <v>45470</v>
      </c>
      <c r="E188" s="217">
        <v>5261.55</v>
      </c>
      <c r="F188" s="217">
        <v>5269.2833333333338</v>
      </c>
      <c r="G188" s="219">
        <v>5196.2666666666673</v>
      </c>
      <c r="H188" s="219">
        <v>5130.9833333333336</v>
      </c>
      <c r="I188" s="219">
        <v>5057.9666666666672</v>
      </c>
      <c r="J188" s="219">
        <v>5334.5666666666675</v>
      </c>
      <c r="K188" s="219">
        <v>5407.5833333333339</v>
      </c>
      <c r="L188" s="219">
        <v>5472.8666666666677</v>
      </c>
      <c r="M188" s="220">
        <v>5342.3</v>
      </c>
      <c r="N188" s="220">
        <v>5204</v>
      </c>
      <c r="O188" s="220">
        <v>3010600</v>
      </c>
      <c r="P188" s="221">
        <v>-1.4856020942408376E-2</v>
      </c>
    </row>
    <row r="189" spans="1:16" ht="12.75" customHeight="1">
      <c r="A189" s="213">
        <v>179</v>
      </c>
      <c r="B189" s="225" t="s">
        <v>54</v>
      </c>
      <c r="C189" s="217" t="s">
        <v>229</v>
      </c>
      <c r="D189" s="218">
        <v>45470</v>
      </c>
      <c r="E189" s="217">
        <v>2434.4</v>
      </c>
      <c r="F189" s="217">
        <v>2441.3333333333335</v>
      </c>
      <c r="G189" s="219">
        <v>2416.0166666666669</v>
      </c>
      <c r="H189" s="219">
        <v>2397.6333333333332</v>
      </c>
      <c r="I189" s="219">
        <v>2372.3166666666666</v>
      </c>
      <c r="J189" s="219">
        <v>2459.7166666666672</v>
      </c>
      <c r="K189" s="219">
        <v>2485.0333333333338</v>
      </c>
      <c r="L189" s="219">
        <v>2503.4166666666674</v>
      </c>
      <c r="M189" s="220">
        <v>2466.65</v>
      </c>
      <c r="N189" s="220">
        <v>2422.9499999999998</v>
      </c>
      <c r="O189" s="220">
        <v>6822900</v>
      </c>
      <c r="P189" s="221">
        <v>-1.6100540049462476E-2</v>
      </c>
    </row>
    <row r="190" spans="1:16" ht="12.75" customHeight="1">
      <c r="A190" s="213">
        <v>180</v>
      </c>
      <c r="B190" s="225" t="s">
        <v>57</v>
      </c>
      <c r="C190" s="217" t="s">
        <v>230</v>
      </c>
      <c r="D190" s="218">
        <v>45470</v>
      </c>
      <c r="E190" s="217">
        <v>2073.3000000000002</v>
      </c>
      <c r="F190" s="217">
        <v>2071.0499999999997</v>
      </c>
      <c r="G190" s="219">
        <v>2040.2499999999995</v>
      </c>
      <c r="H190" s="219">
        <v>2007.1999999999998</v>
      </c>
      <c r="I190" s="219">
        <v>1976.3999999999996</v>
      </c>
      <c r="J190" s="219">
        <v>2104.0999999999995</v>
      </c>
      <c r="K190" s="219">
        <v>2134.8999999999996</v>
      </c>
      <c r="L190" s="219">
        <v>2167.9499999999994</v>
      </c>
      <c r="M190" s="220">
        <v>2101.85</v>
      </c>
      <c r="N190" s="220">
        <v>2038</v>
      </c>
      <c r="O190" s="220">
        <v>2355200</v>
      </c>
      <c r="P190" s="221">
        <v>5.3686471009305653E-2</v>
      </c>
    </row>
    <row r="191" spans="1:16" ht="12.75" customHeight="1">
      <c r="A191" s="213">
        <v>181</v>
      </c>
      <c r="B191" s="225" t="s">
        <v>47</v>
      </c>
      <c r="C191" s="217" t="s">
        <v>231</v>
      </c>
      <c r="D191" s="218">
        <v>45470</v>
      </c>
      <c r="E191" s="217">
        <v>10682.45</v>
      </c>
      <c r="F191" s="217">
        <v>10762.516666666668</v>
      </c>
      <c r="G191" s="219">
        <v>10561.033333333336</v>
      </c>
      <c r="H191" s="219">
        <v>10439.616666666669</v>
      </c>
      <c r="I191" s="219">
        <v>10238.133333333337</v>
      </c>
      <c r="J191" s="219">
        <v>10883.933333333336</v>
      </c>
      <c r="K191" s="219">
        <v>11085.41666666667</v>
      </c>
      <c r="L191" s="219">
        <v>11206.833333333336</v>
      </c>
      <c r="M191" s="220">
        <v>10964</v>
      </c>
      <c r="N191" s="220">
        <v>10641.1</v>
      </c>
      <c r="O191" s="220">
        <v>1880900</v>
      </c>
      <c r="P191" s="221">
        <v>-3.5831453762558953E-2</v>
      </c>
    </row>
    <row r="192" spans="1:16" ht="12.75" customHeight="1">
      <c r="A192" s="213">
        <v>182</v>
      </c>
      <c r="B192" s="225" t="s">
        <v>842</v>
      </c>
      <c r="C192" s="217" t="s">
        <v>232</v>
      </c>
      <c r="D192" s="218">
        <v>45470</v>
      </c>
      <c r="E192" s="217">
        <v>565.25</v>
      </c>
      <c r="F192" s="217">
        <v>566.36666666666667</v>
      </c>
      <c r="G192" s="219">
        <v>559.93333333333339</v>
      </c>
      <c r="H192" s="219">
        <v>554.61666666666667</v>
      </c>
      <c r="I192" s="219">
        <v>548.18333333333339</v>
      </c>
      <c r="J192" s="219">
        <v>571.68333333333339</v>
      </c>
      <c r="K192" s="219">
        <v>578.11666666666656</v>
      </c>
      <c r="L192" s="219">
        <v>583.43333333333339</v>
      </c>
      <c r="M192" s="220">
        <v>572.79999999999995</v>
      </c>
      <c r="N192" s="220">
        <v>561.04999999999995</v>
      </c>
      <c r="O192" s="220">
        <v>40354600</v>
      </c>
      <c r="P192" s="221">
        <v>-2.4102580582961082E-3</v>
      </c>
    </row>
    <row r="193" spans="1:16" ht="12.75" customHeight="1">
      <c r="A193" s="213">
        <v>183</v>
      </c>
      <c r="B193" s="225" t="s">
        <v>129</v>
      </c>
      <c r="C193" s="217" t="s">
        <v>233</v>
      </c>
      <c r="D193" s="218">
        <v>45470</v>
      </c>
      <c r="E193" s="217">
        <v>469.95</v>
      </c>
      <c r="F193" s="217">
        <v>469.3</v>
      </c>
      <c r="G193" s="219">
        <v>464.55</v>
      </c>
      <c r="H193" s="219">
        <v>459.15</v>
      </c>
      <c r="I193" s="219">
        <v>454.4</v>
      </c>
      <c r="J193" s="219">
        <v>474.70000000000005</v>
      </c>
      <c r="K193" s="219">
        <v>479.45000000000005</v>
      </c>
      <c r="L193" s="219">
        <v>484.85000000000008</v>
      </c>
      <c r="M193" s="220">
        <v>474.05</v>
      </c>
      <c r="N193" s="220">
        <v>463.9</v>
      </c>
      <c r="O193" s="220">
        <v>81279700</v>
      </c>
      <c r="P193" s="221">
        <v>-6.6338721011946593E-3</v>
      </c>
    </row>
    <row r="194" spans="1:16" ht="12.75" customHeight="1">
      <c r="A194" s="213">
        <v>184</v>
      </c>
      <c r="B194" s="225" t="s">
        <v>40</v>
      </c>
      <c r="C194" s="217" t="s">
        <v>234</v>
      </c>
      <c r="D194" s="218">
        <v>45470</v>
      </c>
      <c r="E194" s="217">
        <v>1485.05</v>
      </c>
      <c r="F194" s="217">
        <v>1485.9166666666667</v>
      </c>
      <c r="G194" s="219">
        <v>1471.9333333333334</v>
      </c>
      <c r="H194" s="219">
        <v>1458.8166666666666</v>
      </c>
      <c r="I194" s="219">
        <v>1444.8333333333333</v>
      </c>
      <c r="J194" s="219">
        <v>1499.0333333333335</v>
      </c>
      <c r="K194" s="219">
        <v>1513.0166666666667</v>
      </c>
      <c r="L194" s="219">
        <v>1526.1333333333337</v>
      </c>
      <c r="M194" s="220">
        <v>1499.9</v>
      </c>
      <c r="N194" s="220">
        <v>1472.8</v>
      </c>
      <c r="O194" s="220">
        <v>8224200</v>
      </c>
      <c r="P194" s="221">
        <v>2.4899057873485869E-2</v>
      </c>
    </row>
    <row r="195" spans="1:16" ht="12.75" customHeight="1">
      <c r="A195" s="213">
        <v>185</v>
      </c>
      <c r="B195" s="225" t="s">
        <v>85</v>
      </c>
      <c r="C195" s="217" t="s">
        <v>235</v>
      </c>
      <c r="D195" s="218">
        <v>45470</v>
      </c>
      <c r="E195" s="217">
        <v>492.35</v>
      </c>
      <c r="F195" s="217">
        <v>494.7166666666667</v>
      </c>
      <c r="G195" s="219">
        <v>488.43333333333339</v>
      </c>
      <c r="H195" s="219">
        <v>484.51666666666671</v>
      </c>
      <c r="I195" s="219">
        <v>478.23333333333341</v>
      </c>
      <c r="J195" s="219">
        <v>498.63333333333338</v>
      </c>
      <c r="K195" s="219">
        <v>504.91666666666669</v>
      </c>
      <c r="L195" s="219">
        <v>508.83333333333337</v>
      </c>
      <c r="M195" s="220">
        <v>501</v>
      </c>
      <c r="N195" s="220">
        <v>490.8</v>
      </c>
      <c r="O195" s="220">
        <v>73042500</v>
      </c>
      <c r="P195" s="221">
        <v>2.4618621778011572E-2</v>
      </c>
    </row>
    <row r="196" spans="1:16" ht="12.75" customHeight="1">
      <c r="A196" s="213">
        <v>186</v>
      </c>
      <c r="B196" s="225" t="s">
        <v>201</v>
      </c>
      <c r="C196" s="217" t="s">
        <v>236</v>
      </c>
      <c r="D196" s="218">
        <v>45470</v>
      </c>
      <c r="E196" s="217">
        <v>154.30000000000001</v>
      </c>
      <c r="F196" s="217">
        <v>155.13333333333333</v>
      </c>
      <c r="G196" s="219">
        <v>152.81666666666666</v>
      </c>
      <c r="H196" s="219">
        <v>151.33333333333334</v>
      </c>
      <c r="I196" s="219">
        <v>149.01666666666668</v>
      </c>
      <c r="J196" s="219">
        <v>156.61666666666665</v>
      </c>
      <c r="K196" s="219">
        <v>158.93333333333331</v>
      </c>
      <c r="L196" s="219">
        <v>160.41666666666663</v>
      </c>
      <c r="M196" s="220">
        <v>157.44999999999999</v>
      </c>
      <c r="N196" s="220">
        <v>153.65</v>
      </c>
      <c r="O196" s="220">
        <v>117087000</v>
      </c>
      <c r="P196" s="221">
        <v>-2.0479357510352618E-2</v>
      </c>
    </row>
    <row r="197" spans="1:16" ht="12.75" customHeight="1">
      <c r="A197" s="213">
        <v>187</v>
      </c>
      <c r="B197" s="225" t="s">
        <v>42</v>
      </c>
      <c r="C197" s="217" t="s">
        <v>237</v>
      </c>
      <c r="D197" s="218">
        <v>45470</v>
      </c>
      <c r="E197" s="217">
        <v>1084</v>
      </c>
      <c r="F197" s="217">
        <v>1089.2166666666667</v>
      </c>
      <c r="G197" s="219">
        <v>1075.7833333333333</v>
      </c>
      <c r="H197" s="219">
        <v>1067.5666666666666</v>
      </c>
      <c r="I197" s="219">
        <v>1054.1333333333332</v>
      </c>
      <c r="J197" s="219">
        <v>1097.4333333333334</v>
      </c>
      <c r="K197" s="219">
        <v>1110.8666666666668</v>
      </c>
      <c r="L197" s="219">
        <v>1119.0833333333335</v>
      </c>
      <c r="M197" s="220">
        <v>1102.6500000000001</v>
      </c>
      <c r="N197" s="220">
        <v>1081</v>
      </c>
      <c r="O197" s="220">
        <v>10704600</v>
      </c>
      <c r="P197" s="221">
        <v>-7.8411745078411747E-3</v>
      </c>
    </row>
    <row r="198" spans="1:16" ht="12.75" customHeight="1">
      <c r="A198" s="213"/>
      <c r="B198" s="225"/>
      <c r="C198" s="217"/>
      <c r="D198" s="218"/>
      <c r="E198" s="217"/>
      <c r="F198" s="217"/>
      <c r="G198" s="219"/>
      <c r="H198" s="219"/>
      <c r="I198" s="219"/>
      <c r="J198" s="219"/>
      <c r="K198" s="219"/>
      <c r="L198" s="219"/>
      <c r="M198" s="220"/>
      <c r="N198" s="220"/>
      <c r="O198" s="220"/>
      <c r="P198" s="221"/>
    </row>
    <row r="199" spans="1:16" ht="12.75" customHeight="1">
      <c r="A199" s="207"/>
      <c r="B199" s="43"/>
      <c r="C199" s="207"/>
      <c r="D199" s="208"/>
      <c r="E199" s="209"/>
      <c r="F199" s="209"/>
      <c r="G199" s="210"/>
      <c r="H199" s="210"/>
      <c r="I199" s="210"/>
      <c r="J199" s="210"/>
      <c r="K199" s="210"/>
      <c r="L199" s="210"/>
      <c r="M199" s="207"/>
      <c r="N199" s="207"/>
      <c r="O199" s="211"/>
      <c r="P199" s="212"/>
    </row>
    <row r="200" spans="1:16" ht="12.75" customHeight="1">
      <c r="A200" s="207"/>
      <c r="B200" s="43"/>
      <c r="C200" s="37"/>
      <c r="D200" s="38"/>
      <c r="E200" s="39"/>
      <c r="F200" s="39"/>
      <c r="G200" s="40"/>
      <c r="H200" s="40"/>
      <c r="I200" s="40"/>
      <c r="J200" s="40"/>
      <c r="K200" s="40"/>
      <c r="L200" s="40"/>
      <c r="M200" s="37"/>
      <c r="N200" s="37"/>
      <c r="O200" s="41"/>
      <c r="P200" s="42"/>
    </row>
    <row r="201" spans="1:16" ht="12.75" customHeight="1">
      <c r="A201" s="207"/>
      <c r="B201" s="43"/>
      <c r="C201" s="37"/>
      <c r="D201" s="38"/>
      <c r="E201" s="39"/>
      <c r="F201" s="39"/>
      <c r="G201" s="40"/>
      <c r="H201" s="40"/>
      <c r="I201" s="40"/>
      <c r="J201" s="40"/>
      <c r="K201" s="40"/>
      <c r="L201" s="1"/>
      <c r="M201" s="1"/>
      <c r="N201" s="1"/>
      <c r="O201" s="1"/>
      <c r="P201" s="1"/>
    </row>
    <row r="202" spans="1:16" ht="12.75" customHeight="1">
      <c r="A202" s="207"/>
      <c r="B202" s="43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6" ht="12.75" customHeight="1">
      <c r="A203" s="207"/>
      <c r="B203" s="43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 ht="12.75" customHeight="1">
      <c r="A204" s="207"/>
      <c r="B204" s="43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12.75" customHeight="1">
      <c r="A205" s="207"/>
      <c r="B205" s="43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12.75" customHeight="1">
      <c r="A206" s="207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12.75" customHeight="1">
      <c r="A207" s="207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12.75" customHeight="1">
      <c r="A208" s="207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12.75" customHeight="1">
      <c r="A210" s="44" t="s">
        <v>238</v>
      </c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12.75" customHeight="1">
      <c r="A211" s="44" t="s">
        <v>239</v>
      </c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44" t="s">
        <v>240</v>
      </c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44" t="s">
        <v>241</v>
      </c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A214" s="44" t="s">
        <v>242</v>
      </c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24" t="s">
        <v>243</v>
      </c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45" t="s">
        <v>244</v>
      </c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45" t="s">
        <v>245</v>
      </c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45" t="s">
        <v>246</v>
      </c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45" t="s">
        <v>247</v>
      </c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45" t="s">
        <v>248</v>
      </c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45" t="s">
        <v>249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45" t="s">
        <v>250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5" t="s">
        <v>251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5" t="s">
        <v>252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" footer="0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43"/>
  <sheetViews>
    <sheetView zoomScale="85" zoomScaleNormal="85" workbookViewId="0">
      <pane ySplit="9" topLeftCell="A10" activePane="bottomLeft" state="frozen"/>
      <selection activeCell="A10" sqref="A10"/>
      <selection pane="bottomLeft" activeCell="B10" sqref="B10"/>
    </sheetView>
  </sheetViews>
  <sheetFormatPr defaultColWidth="14.425781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6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47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47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47"/>
      <c r="M4" s="22"/>
      <c r="N4" s="22"/>
      <c r="O4" s="22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6"/>
      <c r="M5" s="23" t="s">
        <v>14</v>
      </c>
      <c r="N5" s="1"/>
      <c r="O5" s="1"/>
    </row>
    <row r="6" spans="1:15" ht="12.75" customHeight="1">
      <c r="A6" s="24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45467</v>
      </c>
      <c r="L6" s="46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6"/>
      <c r="M7" s="1"/>
      <c r="N7" s="1"/>
      <c r="O7" s="1"/>
    </row>
    <row r="8" spans="1:15" ht="28.5" customHeight="1">
      <c r="A8" s="364" t="s">
        <v>16</v>
      </c>
      <c r="B8" s="366"/>
      <c r="C8" s="369" t="s">
        <v>20</v>
      </c>
      <c r="D8" s="369" t="s">
        <v>21</v>
      </c>
      <c r="E8" s="361" t="s">
        <v>22</v>
      </c>
      <c r="F8" s="362"/>
      <c r="G8" s="363"/>
      <c r="H8" s="361" t="s">
        <v>23</v>
      </c>
      <c r="I8" s="362"/>
      <c r="J8" s="363"/>
      <c r="K8" s="26"/>
      <c r="L8" s="48"/>
      <c r="M8" s="48"/>
      <c r="N8" s="1"/>
      <c r="O8" s="1"/>
    </row>
    <row r="9" spans="1:15" ht="36" customHeight="1">
      <c r="A9" s="365"/>
      <c r="B9" s="368"/>
      <c r="C9" s="368"/>
      <c r="D9" s="368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49" t="s">
        <v>32</v>
      </c>
      <c r="M9" s="50" t="s">
        <v>253</v>
      </c>
      <c r="N9" s="1"/>
      <c r="O9" s="1"/>
    </row>
    <row r="10" spans="1:15" ht="12.75" customHeight="1">
      <c r="A10" s="51">
        <v>1</v>
      </c>
      <c r="B10" s="34" t="s">
        <v>254</v>
      </c>
      <c r="C10" s="34">
        <v>23501.1</v>
      </c>
      <c r="D10" s="34">
        <v>23522.133333333331</v>
      </c>
      <c r="E10" s="34">
        <v>23377.166666666664</v>
      </c>
      <c r="F10" s="34">
        <v>23253.233333333334</v>
      </c>
      <c r="G10" s="34">
        <v>23108.266666666666</v>
      </c>
      <c r="H10" s="34">
        <v>23646.066666666662</v>
      </c>
      <c r="I10" s="34">
        <v>23791.033333333329</v>
      </c>
      <c r="J10" s="34">
        <v>23914.96666666666</v>
      </c>
      <c r="K10" s="34">
        <v>23667.1</v>
      </c>
      <c r="L10" s="34">
        <v>23398.2</v>
      </c>
      <c r="M10" s="52"/>
      <c r="N10" s="1"/>
      <c r="O10" s="1"/>
    </row>
    <row r="11" spans="1:15" ht="12.75" customHeight="1">
      <c r="A11" s="51">
        <v>2</v>
      </c>
      <c r="B11" s="35" t="s">
        <v>255</v>
      </c>
      <c r="C11" s="34">
        <v>51661.45</v>
      </c>
      <c r="D11" s="34">
        <v>51606.916666666664</v>
      </c>
      <c r="E11" s="34">
        <v>51279.48333333333</v>
      </c>
      <c r="F11" s="34">
        <v>50897.516666666663</v>
      </c>
      <c r="G11" s="34">
        <v>50570.083333333328</v>
      </c>
      <c r="H11" s="34">
        <v>51988.883333333331</v>
      </c>
      <c r="I11" s="34">
        <v>52316.316666666666</v>
      </c>
      <c r="J11" s="34">
        <v>52698.283333333333</v>
      </c>
      <c r="K11" s="34">
        <v>51934.35</v>
      </c>
      <c r="L11" s="34">
        <v>51224.95</v>
      </c>
      <c r="M11" s="52"/>
      <c r="N11" s="1"/>
      <c r="O11" s="1"/>
    </row>
    <row r="12" spans="1:15" ht="12.75" customHeight="1">
      <c r="A12" s="51">
        <v>3</v>
      </c>
      <c r="B12" s="31" t="s">
        <v>256</v>
      </c>
      <c r="C12" s="36">
        <v>6708.4</v>
      </c>
      <c r="D12" s="36">
        <v>6734</v>
      </c>
      <c r="E12" s="36">
        <v>6666.5</v>
      </c>
      <c r="F12" s="36">
        <v>6624.6</v>
      </c>
      <c r="G12" s="36">
        <v>6557.1</v>
      </c>
      <c r="H12" s="36">
        <v>6775.9</v>
      </c>
      <c r="I12" s="36">
        <v>6843.4</v>
      </c>
      <c r="J12" s="36">
        <v>6885.2999999999993</v>
      </c>
      <c r="K12" s="36">
        <v>6801.5</v>
      </c>
      <c r="L12" s="36">
        <v>6692.1</v>
      </c>
      <c r="M12" s="52"/>
      <c r="N12" s="1"/>
      <c r="O12" s="1"/>
    </row>
    <row r="13" spans="1:15" ht="12.75" customHeight="1">
      <c r="A13" s="51">
        <v>4</v>
      </c>
      <c r="B13" s="31" t="s">
        <v>257</v>
      </c>
      <c r="C13" s="36">
        <v>8885.7000000000007</v>
      </c>
      <c r="D13" s="36">
        <v>8903.0666666666657</v>
      </c>
      <c r="E13" s="36">
        <v>8839.4833333333318</v>
      </c>
      <c r="F13" s="36">
        <v>8793.2666666666664</v>
      </c>
      <c r="G13" s="36">
        <v>8729.6833333333325</v>
      </c>
      <c r="H13" s="36">
        <v>8949.283333333331</v>
      </c>
      <c r="I13" s="36">
        <v>9012.8666666666668</v>
      </c>
      <c r="J13" s="36">
        <v>9059.0833333333303</v>
      </c>
      <c r="K13" s="36">
        <v>8966.65</v>
      </c>
      <c r="L13" s="36">
        <v>8856.85</v>
      </c>
      <c r="M13" s="52"/>
      <c r="N13" s="1"/>
      <c r="O13" s="1"/>
    </row>
    <row r="14" spans="1:15" ht="12.75" customHeight="1">
      <c r="A14" s="51">
        <v>5</v>
      </c>
      <c r="B14" s="31" t="s">
        <v>258</v>
      </c>
      <c r="C14" s="36">
        <v>35200.300000000003</v>
      </c>
      <c r="D14" s="36">
        <v>35378.866666666669</v>
      </c>
      <c r="E14" s="36">
        <v>34882.433333333334</v>
      </c>
      <c r="F14" s="36">
        <v>34564.566666666666</v>
      </c>
      <c r="G14" s="36">
        <v>34068.133333333331</v>
      </c>
      <c r="H14" s="36">
        <v>35696.733333333337</v>
      </c>
      <c r="I14" s="36">
        <v>36193.166666666672</v>
      </c>
      <c r="J14" s="36">
        <v>36511.03333333334</v>
      </c>
      <c r="K14" s="36">
        <v>35875.300000000003</v>
      </c>
      <c r="L14" s="36">
        <v>35061</v>
      </c>
      <c r="M14" s="52"/>
      <c r="N14" s="1"/>
      <c r="O14" s="1"/>
    </row>
    <row r="15" spans="1:15" ht="12.75" customHeight="1">
      <c r="A15" s="51">
        <v>6</v>
      </c>
      <c r="B15" s="31" t="s">
        <v>259</v>
      </c>
      <c r="C15" s="36">
        <v>10605.05</v>
      </c>
      <c r="D15" s="36">
        <v>10656.816666666666</v>
      </c>
      <c r="E15" s="36">
        <v>10532.583333333332</v>
      </c>
      <c r="F15" s="36">
        <v>10460.116666666667</v>
      </c>
      <c r="G15" s="36">
        <v>10335.883333333333</v>
      </c>
      <c r="H15" s="36">
        <v>10729.283333333331</v>
      </c>
      <c r="I15" s="36">
        <v>10853.516666666665</v>
      </c>
      <c r="J15" s="36">
        <v>10925.98333333333</v>
      </c>
      <c r="K15" s="36">
        <v>10781.05</v>
      </c>
      <c r="L15" s="36">
        <v>10584.35</v>
      </c>
      <c r="M15" s="52"/>
      <c r="N15" s="1"/>
      <c r="O15" s="1"/>
    </row>
    <row r="16" spans="1:15" ht="12.75" customHeight="1">
      <c r="A16" s="51">
        <v>7</v>
      </c>
      <c r="B16" s="31" t="s">
        <v>260</v>
      </c>
      <c r="C16" s="36">
        <v>15623.8</v>
      </c>
      <c r="D16" s="36">
        <v>15656.699999999999</v>
      </c>
      <c r="E16" s="36">
        <v>15564.749999999998</v>
      </c>
      <c r="F16" s="36">
        <v>15505.699999999999</v>
      </c>
      <c r="G16" s="36">
        <v>15413.749999999998</v>
      </c>
      <c r="H16" s="36">
        <v>15715.749999999998</v>
      </c>
      <c r="I16" s="36">
        <v>15807.699999999999</v>
      </c>
      <c r="J16" s="36">
        <v>15866.749999999998</v>
      </c>
      <c r="K16" s="36">
        <v>15748.65</v>
      </c>
      <c r="L16" s="36">
        <v>15597.65</v>
      </c>
      <c r="M16" s="52"/>
      <c r="N16" s="1"/>
      <c r="O16" s="1"/>
    </row>
    <row r="17" spans="1:15" ht="12.75" customHeight="1">
      <c r="A17" s="51">
        <v>8</v>
      </c>
      <c r="B17" s="53" t="s">
        <v>41</v>
      </c>
      <c r="C17" s="31">
        <v>8399.4</v>
      </c>
      <c r="D17" s="36">
        <v>8464.9666666666672</v>
      </c>
      <c r="E17" s="36">
        <v>8289.4333333333343</v>
      </c>
      <c r="F17" s="36">
        <v>8179.4666666666672</v>
      </c>
      <c r="G17" s="36">
        <v>8003.9333333333343</v>
      </c>
      <c r="H17" s="36">
        <v>8574.9333333333343</v>
      </c>
      <c r="I17" s="36">
        <v>8750.4666666666672</v>
      </c>
      <c r="J17" s="36">
        <v>8860.4333333333343</v>
      </c>
      <c r="K17" s="31">
        <v>8640.5</v>
      </c>
      <c r="L17" s="31">
        <v>8355</v>
      </c>
      <c r="M17" s="31">
        <v>3.1852900000000002</v>
      </c>
      <c r="N17" s="1"/>
      <c r="O17" s="1"/>
    </row>
    <row r="18" spans="1:15" ht="12.75" customHeight="1">
      <c r="A18" s="51">
        <v>9</v>
      </c>
      <c r="B18" s="53" t="s">
        <v>48</v>
      </c>
      <c r="C18" s="31">
        <v>2590.1999999999998</v>
      </c>
      <c r="D18" s="36">
        <v>2606.4</v>
      </c>
      <c r="E18" s="36">
        <v>2562.8000000000002</v>
      </c>
      <c r="F18" s="36">
        <v>2535.4</v>
      </c>
      <c r="G18" s="36">
        <v>2491.8000000000002</v>
      </c>
      <c r="H18" s="36">
        <v>2633.8</v>
      </c>
      <c r="I18" s="36">
        <v>2677.3999999999996</v>
      </c>
      <c r="J18" s="36">
        <v>2704.8</v>
      </c>
      <c r="K18" s="31">
        <v>2650</v>
      </c>
      <c r="L18" s="31">
        <v>2579</v>
      </c>
      <c r="M18" s="31">
        <v>2.9104299999999999</v>
      </c>
      <c r="N18" s="1"/>
      <c r="O18" s="1"/>
    </row>
    <row r="19" spans="1:15" ht="12.75" customHeight="1">
      <c r="A19" s="51">
        <v>10</v>
      </c>
      <c r="B19" s="53" t="s">
        <v>310</v>
      </c>
      <c r="C19" s="31">
        <v>1646.6</v>
      </c>
      <c r="D19" s="36">
        <v>1635.5333333333335</v>
      </c>
      <c r="E19" s="36">
        <v>1592.0666666666671</v>
      </c>
      <c r="F19" s="36">
        <v>1537.5333333333335</v>
      </c>
      <c r="G19" s="36">
        <v>1494.0666666666671</v>
      </c>
      <c r="H19" s="36">
        <v>1690.0666666666671</v>
      </c>
      <c r="I19" s="36">
        <v>1733.5333333333338</v>
      </c>
      <c r="J19" s="36">
        <v>1788.0666666666671</v>
      </c>
      <c r="K19" s="31">
        <v>1679</v>
      </c>
      <c r="L19" s="31">
        <v>1581</v>
      </c>
      <c r="M19" s="31">
        <v>22.78257</v>
      </c>
      <c r="N19" s="1"/>
      <c r="O19" s="1"/>
    </row>
    <row r="20" spans="1:15" ht="12.75" customHeight="1">
      <c r="A20" s="51">
        <v>11</v>
      </c>
      <c r="B20" s="53" t="s">
        <v>62</v>
      </c>
      <c r="C20" s="31">
        <v>667.6</v>
      </c>
      <c r="D20" s="36">
        <v>668.75</v>
      </c>
      <c r="E20" s="36">
        <v>664.85</v>
      </c>
      <c r="F20" s="36">
        <v>662.1</v>
      </c>
      <c r="G20" s="36">
        <v>658.2</v>
      </c>
      <c r="H20" s="36">
        <v>671.5</v>
      </c>
      <c r="I20" s="36">
        <v>675.40000000000009</v>
      </c>
      <c r="J20" s="36">
        <v>678.15</v>
      </c>
      <c r="K20" s="31">
        <v>672.65</v>
      </c>
      <c r="L20" s="31">
        <v>666</v>
      </c>
      <c r="M20" s="31">
        <v>37.819360000000003</v>
      </c>
      <c r="N20" s="1"/>
      <c r="O20" s="1"/>
    </row>
    <row r="21" spans="1:15" ht="12.75" customHeight="1">
      <c r="A21" s="51">
        <v>12</v>
      </c>
      <c r="B21" s="53" t="s">
        <v>826</v>
      </c>
      <c r="C21" s="31">
        <v>1010.55</v>
      </c>
      <c r="D21" s="36">
        <v>1011.85</v>
      </c>
      <c r="E21" s="36">
        <v>1000.7</v>
      </c>
      <c r="F21" s="36">
        <v>990.85</v>
      </c>
      <c r="G21" s="36">
        <v>979.7</v>
      </c>
      <c r="H21" s="36">
        <v>1021.7</v>
      </c>
      <c r="I21" s="36">
        <v>1032.8499999999999</v>
      </c>
      <c r="J21" s="36">
        <v>1042.7</v>
      </c>
      <c r="K21" s="31">
        <v>1023</v>
      </c>
      <c r="L21" s="31">
        <v>1002</v>
      </c>
      <c r="M21" s="31">
        <v>7.2260799999999996</v>
      </c>
      <c r="N21" s="1"/>
      <c r="O21" s="1"/>
    </row>
    <row r="22" spans="1:15" ht="12.75" customHeight="1">
      <c r="A22" s="51">
        <v>13</v>
      </c>
      <c r="B22" s="53" t="s">
        <v>49</v>
      </c>
      <c r="C22" s="31">
        <v>3189.3</v>
      </c>
      <c r="D22" s="36">
        <v>3214.2666666666664</v>
      </c>
      <c r="E22" s="36">
        <v>3151.4333333333329</v>
      </c>
      <c r="F22" s="36">
        <v>3113.5666666666666</v>
      </c>
      <c r="G22" s="36">
        <v>3050.7333333333331</v>
      </c>
      <c r="H22" s="36">
        <v>3252.1333333333328</v>
      </c>
      <c r="I22" s="36">
        <v>3314.9666666666667</v>
      </c>
      <c r="J22" s="36">
        <v>3352.8333333333326</v>
      </c>
      <c r="K22" s="31">
        <v>3277.1</v>
      </c>
      <c r="L22" s="31">
        <v>3176.4</v>
      </c>
      <c r="M22" s="31">
        <v>46.976550000000003</v>
      </c>
      <c r="N22" s="1"/>
      <c r="O22" s="1"/>
    </row>
    <row r="23" spans="1:15" ht="12.75" customHeight="1">
      <c r="A23" s="51">
        <v>14</v>
      </c>
      <c r="B23" s="53" t="s">
        <v>261</v>
      </c>
      <c r="C23" s="31">
        <v>1780.45</v>
      </c>
      <c r="D23" s="36">
        <v>1790</v>
      </c>
      <c r="E23" s="36">
        <v>1765.7</v>
      </c>
      <c r="F23" s="36">
        <v>1750.95</v>
      </c>
      <c r="G23" s="36">
        <v>1726.65</v>
      </c>
      <c r="H23" s="36">
        <v>1804.75</v>
      </c>
      <c r="I23" s="36">
        <v>1829.0500000000002</v>
      </c>
      <c r="J23" s="36">
        <v>1843.8</v>
      </c>
      <c r="K23" s="31">
        <v>1814.3</v>
      </c>
      <c r="L23" s="31">
        <v>1775.25</v>
      </c>
      <c r="M23" s="31">
        <v>7.5390499999999996</v>
      </c>
      <c r="N23" s="1"/>
      <c r="O23" s="1"/>
    </row>
    <row r="24" spans="1:15" ht="12.75" customHeight="1">
      <c r="A24" s="51">
        <v>15</v>
      </c>
      <c r="B24" s="53" t="s">
        <v>50</v>
      </c>
      <c r="C24" s="31">
        <v>1485.5</v>
      </c>
      <c r="D24" s="36">
        <v>1484.8</v>
      </c>
      <c r="E24" s="36">
        <v>1470.6999999999998</v>
      </c>
      <c r="F24" s="36">
        <v>1455.8999999999999</v>
      </c>
      <c r="G24" s="36">
        <v>1441.7999999999997</v>
      </c>
      <c r="H24" s="36">
        <v>1499.6</v>
      </c>
      <c r="I24" s="36">
        <v>1513.6999999999998</v>
      </c>
      <c r="J24" s="36">
        <v>1528.5</v>
      </c>
      <c r="K24" s="31">
        <v>1498.9</v>
      </c>
      <c r="L24" s="31">
        <v>1470</v>
      </c>
      <c r="M24" s="31">
        <v>258.91892999999999</v>
      </c>
      <c r="N24" s="1"/>
      <c r="O24" s="1"/>
    </row>
    <row r="25" spans="1:15" ht="12.75" customHeight="1">
      <c r="A25" s="51">
        <v>16</v>
      </c>
      <c r="B25" s="53" t="s">
        <v>789</v>
      </c>
      <c r="C25" s="31">
        <v>733.65</v>
      </c>
      <c r="D25" s="36">
        <v>735.93333333333339</v>
      </c>
      <c r="E25" s="36">
        <v>727.76666666666677</v>
      </c>
      <c r="F25" s="36">
        <v>721.88333333333333</v>
      </c>
      <c r="G25" s="36">
        <v>713.7166666666667</v>
      </c>
      <c r="H25" s="36">
        <v>741.81666666666683</v>
      </c>
      <c r="I25" s="36">
        <v>749.98333333333335</v>
      </c>
      <c r="J25" s="36">
        <v>755.8666666666669</v>
      </c>
      <c r="K25" s="31">
        <v>744.1</v>
      </c>
      <c r="L25" s="31">
        <v>730.05</v>
      </c>
      <c r="M25" s="31">
        <v>73.252930000000006</v>
      </c>
      <c r="N25" s="1"/>
      <c r="O25" s="1"/>
    </row>
    <row r="26" spans="1:15" ht="12.75" customHeight="1">
      <c r="A26" s="51">
        <v>17</v>
      </c>
      <c r="B26" s="53" t="s">
        <v>262</v>
      </c>
      <c r="C26" s="31">
        <v>922.95</v>
      </c>
      <c r="D26" s="36">
        <v>924.01666666666677</v>
      </c>
      <c r="E26" s="36">
        <v>917.33333333333348</v>
      </c>
      <c r="F26" s="36">
        <v>911.7166666666667</v>
      </c>
      <c r="G26" s="36">
        <v>905.03333333333342</v>
      </c>
      <c r="H26" s="36">
        <v>929.63333333333355</v>
      </c>
      <c r="I26" s="36">
        <v>936.31666666666672</v>
      </c>
      <c r="J26" s="36">
        <v>941.93333333333362</v>
      </c>
      <c r="K26" s="31">
        <v>930.7</v>
      </c>
      <c r="L26" s="31">
        <v>918.4</v>
      </c>
      <c r="M26" s="31">
        <v>10.728479999999999</v>
      </c>
      <c r="N26" s="1"/>
      <c r="O26" s="1"/>
    </row>
    <row r="27" spans="1:15" ht="12.75" customHeight="1">
      <c r="A27" s="51">
        <v>18</v>
      </c>
      <c r="B27" s="53" t="s">
        <v>263</v>
      </c>
      <c r="C27" s="31">
        <v>338.55</v>
      </c>
      <c r="D27" s="36">
        <v>339.23333333333335</v>
      </c>
      <c r="E27" s="36">
        <v>336.56666666666672</v>
      </c>
      <c r="F27" s="36">
        <v>334.58333333333337</v>
      </c>
      <c r="G27" s="36">
        <v>331.91666666666674</v>
      </c>
      <c r="H27" s="36">
        <v>341.2166666666667</v>
      </c>
      <c r="I27" s="36">
        <v>343.88333333333333</v>
      </c>
      <c r="J27" s="36">
        <v>345.86666666666667</v>
      </c>
      <c r="K27" s="31">
        <v>341.9</v>
      </c>
      <c r="L27" s="31">
        <v>337.25</v>
      </c>
      <c r="M27" s="31">
        <v>10.2203</v>
      </c>
      <c r="N27" s="1"/>
      <c r="O27" s="1"/>
    </row>
    <row r="28" spans="1:15" ht="12.75" customHeight="1">
      <c r="A28" s="51">
        <v>19</v>
      </c>
      <c r="B28" s="53" t="s">
        <v>44</v>
      </c>
      <c r="C28" s="31">
        <v>241.3</v>
      </c>
      <c r="D28" s="36">
        <v>242.03333333333333</v>
      </c>
      <c r="E28" s="36">
        <v>238.26666666666665</v>
      </c>
      <c r="F28" s="36">
        <v>235.23333333333332</v>
      </c>
      <c r="G28" s="36">
        <v>231.46666666666664</v>
      </c>
      <c r="H28" s="36">
        <v>245.06666666666666</v>
      </c>
      <c r="I28" s="36">
        <v>248.83333333333337</v>
      </c>
      <c r="J28" s="36">
        <v>251.86666666666667</v>
      </c>
      <c r="K28" s="31">
        <v>245.8</v>
      </c>
      <c r="L28" s="31">
        <v>239</v>
      </c>
      <c r="M28" s="31">
        <v>71.75461</v>
      </c>
      <c r="N28" s="1"/>
      <c r="O28" s="1"/>
    </row>
    <row r="29" spans="1:15" ht="12.75" customHeight="1">
      <c r="A29" s="51">
        <v>20</v>
      </c>
      <c r="B29" s="53" t="s">
        <v>46</v>
      </c>
      <c r="C29" s="31">
        <v>314.89999999999998</v>
      </c>
      <c r="D29" s="36">
        <v>317.31666666666666</v>
      </c>
      <c r="E29" s="36">
        <v>310.68333333333334</v>
      </c>
      <c r="F29" s="36">
        <v>306.4666666666667</v>
      </c>
      <c r="G29" s="36">
        <v>299.83333333333337</v>
      </c>
      <c r="H29" s="36">
        <v>321.5333333333333</v>
      </c>
      <c r="I29" s="36">
        <v>328.16666666666663</v>
      </c>
      <c r="J29" s="36">
        <v>332.38333333333327</v>
      </c>
      <c r="K29" s="31">
        <v>323.95</v>
      </c>
      <c r="L29" s="31">
        <v>313.10000000000002</v>
      </c>
      <c r="M29" s="31">
        <v>84.894630000000006</v>
      </c>
      <c r="N29" s="1"/>
      <c r="O29" s="1"/>
    </row>
    <row r="30" spans="1:15" ht="12.75" customHeight="1">
      <c r="A30" s="51">
        <v>21</v>
      </c>
      <c r="B30" s="53" t="s">
        <v>51</v>
      </c>
      <c r="C30" s="31">
        <v>5129.25</v>
      </c>
      <c r="D30" s="36">
        <v>5135.9333333333334</v>
      </c>
      <c r="E30" s="36">
        <v>5073.416666666667</v>
      </c>
      <c r="F30" s="36">
        <v>5017.5833333333339</v>
      </c>
      <c r="G30" s="36">
        <v>4955.0666666666675</v>
      </c>
      <c r="H30" s="36">
        <v>5191.7666666666664</v>
      </c>
      <c r="I30" s="36">
        <v>5254.2833333333328</v>
      </c>
      <c r="J30" s="36">
        <v>5310.1166666666659</v>
      </c>
      <c r="K30" s="31">
        <v>5198.45</v>
      </c>
      <c r="L30" s="31">
        <v>5080.1000000000004</v>
      </c>
      <c r="M30" s="31">
        <v>0.85035000000000005</v>
      </c>
      <c r="N30" s="1"/>
      <c r="O30" s="1"/>
    </row>
    <row r="31" spans="1:15" ht="12.75" customHeight="1">
      <c r="A31" s="51">
        <v>22</v>
      </c>
      <c r="B31" s="53" t="s">
        <v>52</v>
      </c>
      <c r="C31" s="31">
        <v>657.45</v>
      </c>
      <c r="D31" s="36">
        <v>659.4666666666667</v>
      </c>
      <c r="E31" s="36">
        <v>650.98333333333335</v>
      </c>
      <c r="F31" s="36">
        <v>644.51666666666665</v>
      </c>
      <c r="G31" s="36">
        <v>636.0333333333333</v>
      </c>
      <c r="H31" s="36">
        <v>665.93333333333339</v>
      </c>
      <c r="I31" s="36">
        <v>674.41666666666674</v>
      </c>
      <c r="J31" s="36">
        <v>680.88333333333344</v>
      </c>
      <c r="K31" s="31">
        <v>667.95</v>
      </c>
      <c r="L31" s="31">
        <v>653</v>
      </c>
      <c r="M31" s="31">
        <v>37.234540000000003</v>
      </c>
      <c r="N31" s="1"/>
      <c r="O31" s="1"/>
    </row>
    <row r="32" spans="1:15" ht="12.75" customHeight="1">
      <c r="A32" s="51">
        <v>23</v>
      </c>
      <c r="B32" s="53" t="s">
        <v>53</v>
      </c>
      <c r="C32" s="31">
        <v>6170</v>
      </c>
      <c r="D32" s="36">
        <v>6184.7</v>
      </c>
      <c r="E32" s="36">
        <v>6130.2999999999993</v>
      </c>
      <c r="F32" s="36">
        <v>6090.5999999999995</v>
      </c>
      <c r="G32" s="36">
        <v>6036.1999999999989</v>
      </c>
      <c r="H32" s="36">
        <v>6224.4</v>
      </c>
      <c r="I32" s="36">
        <v>6278.7999999999993</v>
      </c>
      <c r="J32" s="36">
        <v>6318.5</v>
      </c>
      <c r="K32" s="31">
        <v>6239.1</v>
      </c>
      <c r="L32" s="31">
        <v>6145</v>
      </c>
      <c r="M32" s="31">
        <v>4.3458300000000003</v>
      </c>
      <c r="N32" s="1"/>
      <c r="O32" s="1"/>
    </row>
    <row r="33" spans="1:15" ht="12.75" customHeight="1">
      <c r="A33" s="51">
        <v>24</v>
      </c>
      <c r="B33" s="53" t="s">
        <v>55</v>
      </c>
      <c r="C33" s="31">
        <v>502.05</v>
      </c>
      <c r="D33" s="36">
        <v>499.83333333333331</v>
      </c>
      <c r="E33" s="36">
        <v>492.66666666666663</v>
      </c>
      <c r="F33" s="36">
        <v>483.2833333333333</v>
      </c>
      <c r="G33" s="36">
        <v>476.11666666666662</v>
      </c>
      <c r="H33" s="36">
        <v>509.21666666666664</v>
      </c>
      <c r="I33" s="36">
        <v>516.38333333333321</v>
      </c>
      <c r="J33" s="36">
        <v>525.76666666666665</v>
      </c>
      <c r="K33" s="31">
        <v>507</v>
      </c>
      <c r="L33" s="31">
        <v>490.45</v>
      </c>
      <c r="M33" s="31">
        <v>53.091859999999997</v>
      </c>
      <c r="N33" s="1"/>
      <c r="O33" s="1"/>
    </row>
    <row r="34" spans="1:15" ht="12.75" customHeight="1">
      <c r="A34" s="51">
        <v>25</v>
      </c>
      <c r="B34" s="53" t="s">
        <v>56</v>
      </c>
      <c r="C34" s="31">
        <v>235.65</v>
      </c>
      <c r="D34" s="36">
        <v>236.12</v>
      </c>
      <c r="E34" s="36">
        <v>234.08</v>
      </c>
      <c r="F34" s="36">
        <v>232.51000000000002</v>
      </c>
      <c r="G34" s="36">
        <v>230.47000000000003</v>
      </c>
      <c r="H34" s="36">
        <v>237.69</v>
      </c>
      <c r="I34" s="36">
        <v>239.72999999999996</v>
      </c>
      <c r="J34" s="36">
        <v>241.29999999999998</v>
      </c>
      <c r="K34" s="31">
        <v>238.16</v>
      </c>
      <c r="L34" s="31">
        <v>234.55</v>
      </c>
      <c r="M34" s="31">
        <v>76.885180000000005</v>
      </c>
      <c r="N34" s="1"/>
      <c r="O34" s="1"/>
    </row>
    <row r="35" spans="1:15" ht="12.75" customHeight="1">
      <c r="A35" s="51">
        <v>26</v>
      </c>
      <c r="B35" s="53" t="s">
        <v>58</v>
      </c>
      <c r="C35" s="31">
        <v>2890.85</v>
      </c>
      <c r="D35" s="36">
        <v>2899.65</v>
      </c>
      <c r="E35" s="36">
        <v>2871.3</v>
      </c>
      <c r="F35" s="36">
        <v>2851.75</v>
      </c>
      <c r="G35" s="36">
        <v>2823.4</v>
      </c>
      <c r="H35" s="36">
        <v>2919.2000000000003</v>
      </c>
      <c r="I35" s="36">
        <v>2947.5499999999997</v>
      </c>
      <c r="J35" s="36">
        <v>2967.1000000000004</v>
      </c>
      <c r="K35" s="31">
        <v>2928</v>
      </c>
      <c r="L35" s="31">
        <v>2880.1</v>
      </c>
      <c r="M35" s="31">
        <v>17.223790000000001</v>
      </c>
      <c r="N35" s="1"/>
      <c r="O35" s="1"/>
    </row>
    <row r="36" spans="1:15" ht="12.75" customHeight="1">
      <c r="A36" s="51">
        <v>27</v>
      </c>
      <c r="B36" s="53" t="s">
        <v>59</v>
      </c>
      <c r="C36" s="31">
        <v>2273.65</v>
      </c>
      <c r="D36" s="36">
        <v>2267.6666666666665</v>
      </c>
      <c r="E36" s="36">
        <v>2234.4333333333329</v>
      </c>
      <c r="F36" s="36">
        <v>2195.2166666666662</v>
      </c>
      <c r="G36" s="36">
        <v>2161.9833333333327</v>
      </c>
      <c r="H36" s="36">
        <v>2306.8833333333332</v>
      </c>
      <c r="I36" s="36">
        <v>2340.1166666666668</v>
      </c>
      <c r="J36" s="36">
        <v>2379.3333333333335</v>
      </c>
      <c r="K36" s="31">
        <v>2300.9</v>
      </c>
      <c r="L36" s="31">
        <v>2228.4499999999998</v>
      </c>
      <c r="M36" s="31">
        <v>8.4253400000000003</v>
      </c>
      <c r="N36" s="1"/>
      <c r="O36" s="1"/>
    </row>
    <row r="37" spans="1:15" ht="12.75" customHeight="1">
      <c r="A37" s="51">
        <v>28</v>
      </c>
      <c r="B37" s="53" t="s">
        <v>63</v>
      </c>
      <c r="C37" s="31">
        <v>1241.0999999999999</v>
      </c>
      <c r="D37" s="36">
        <v>1246.1333333333332</v>
      </c>
      <c r="E37" s="36">
        <v>1229.9666666666665</v>
      </c>
      <c r="F37" s="36">
        <v>1218.8333333333333</v>
      </c>
      <c r="G37" s="36">
        <v>1202.6666666666665</v>
      </c>
      <c r="H37" s="36">
        <v>1257.2666666666664</v>
      </c>
      <c r="I37" s="36">
        <v>1273.4333333333334</v>
      </c>
      <c r="J37" s="36">
        <v>1284.5666666666664</v>
      </c>
      <c r="K37" s="31">
        <v>1262.3</v>
      </c>
      <c r="L37" s="31">
        <v>1235</v>
      </c>
      <c r="M37" s="31">
        <v>6.7258199999999997</v>
      </c>
      <c r="N37" s="1"/>
      <c r="O37" s="1"/>
    </row>
    <row r="38" spans="1:15" ht="12.75" customHeight="1">
      <c r="A38" s="51">
        <v>29</v>
      </c>
      <c r="B38" s="53" t="s">
        <v>264</v>
      </c>
      <c r="C38" s="31">
        <v>4804.8500000000004</v>
      </c>
      <c r="D38" s="36">
        <v>4883.5999999999995</v>
      </c>
      <c r="E38" s="36">
        <v>4684.2499999999991</v>
      </c>
      <c r="F38" s="36">
        <v>4563.6499999999996</v>
      </c>
      <c r="G38" s="36">
        <v>4364.2999999999993</v>
      </c>
      <c r="H38" s="36">
        <v>5004.1999999999989</v>
      </c>
      <c r="I38" s="36">
        <v>5203.5499999999993</v>
      </c>
      <c r="J38" s="36">
        <v>5324.1499999999987</v>
      </c>
      <c r="K38" s="31">
        <v>5082.95</v>
      </c>
      <c r="L38" s="31">
        <v>4763</v>
      </c>
      <c r="M38" s="31">
        <v>7.2651899999999996</v>
      </c>
      <c r="N38" s="1"/>
      <c r="O38" s="1"/>
    </row>
    <row r="39" spans="1:15" ht="12.75" customHeight="1">
      <c r="A39" s="51">
        <v>30</v>
      </c>
      <c r="B39" s="53" t="s">
        <v>64</v>
      </c>
      <c r="C39" s="31">
        <v>1237.45</v>
      </c>
      <c r="D39" s="36">
        <v>1235.7333333333333</v>
      </c>
      <c r="E39" s="36">
        <v>1225.4666666666667</v>
      </c>
      <c r="F39" s="36">
        <v>1213.4833333333333</v>
      </c>
      <c r="G39" s="36">
        <v>1203.2166666666667</v>
      </c>
      <c r="H39" s="36">
        <v>1247.7166666666667</v>
      </c>
      <c r="I39" s="36">
        <v>1257.9833333333336</v>
      </c>
      <c r="J39" s="36">
        <v>1269.9666666666667</v>
      </c>
      <c r="K39" s="31">
        <v>1246</v>
      </c>
      <c r="L39" s="31">
        <v>1223.75</v>
      </c>
      <c r="M39" s="31">
        <v>293.11313999999999</v>
      </c>
      <c r="N39" s="1"/>
      <c r="O39" s="1"/>
    </row>
    <row r="40" spans="1:15" ht="12.75" customHeight="1">
      <c r="A40" s="51">
        <v>31</v>
      </c>
      <c r="B40" s="53" t="s">
        <v>65</v>
      </c>
      <c r="C40" s="31">
        <v>9602.25</v>
      </c>
      <c r="D40" s="36">
        <v>9634.1</v>
      </c>
      <c r="E40" s="36">
        <v>9539.25</v>
      </c>
      <c r="F40" s="36">
        <v>9476.25</v>
      </c>
      <c r="G40" s="36">
        <v>9381.4</v>
      </c>
      <c r="H40" s="36">
        <v>9697.1</v>
      </c>
      <c r="I40" s="36">
        <v>9791.9500000000025</v>
      </c>
      <c r="J40" s="36">
        <v>9854.9500000000007</v>
      </c>
      <c r="K40" s="31">
        <v>9728.9500000000007</v>
      </c>
      <c r="L40" s="31">
        <v>9571.1</v>
      </c>
      <c r="M40" s="31">
        <v>3.3401800000000001</v>
      </c>
      <c r="N40" s="1"/>
      <c r="O40" s="1"/>
    </row>
    <row r="41" spans="1:15" ht="12.75" customHeight="1">
      <c r="A41" s="51">
        <v>32</v>
      </c>
      <c r="B41" s="53" t="s">
        <v>68</v>
      </c>
      <c r="C41" s="31">
        <v>7134.25</v>
      </c>
      <c r="D41" s="36">
        <v>7158.083333333333</v>
      </c>
      <c r="E41" s="36">
        <v>7051.1666666666661</v>
      </c>
      <c r="F41" s="36">
        <v>6968.083333333333</v>
      </c>
      <c r="G41" s="36">
        <v>6861.1666666666661</v>
      </c>
      <c r="H41" s="36">
        <v>7241.1666666666661</v>
      </c>
      <c r="I41" s="36">
        <v>7348.0833333333321</v>
      </c>
      <c r="J41" s="36">
        <v>7431.1666666666661</v>
      </c>
      <c r="K41" s="31">
        <v>7265</v>
      </c>
      <c r="L41" s="31">
        <v>7075</v>
      </c>
      <c r="M41" s="31">
        <v>14.99818</v>
      </c>
      <c r="N41" s="1"/>
      <c r="O41" s="1"/>
    </row>
    <row r="42" spans="1:15" ht="12.75" customHeight="1">
      <c r="A42" s="51">
        <v>33</v>
      </c>
      <c r="B42" s="53" t="s">
        <v>67</v>
      </c>
      <c r="C42" s="31">
        <v>1578.9</v>
      </c>
      <c r="D42" s="36">
        <v>1586.75</v>
      </c>
      <c r="E42" s="36">
        <v>1562.65</v>
      </c>
      <c r="F42" s="36">
        <v>1546.4</v>
      </c>
      <c r="G42" s="36">
        <v>1522.3000000000002</v>
      </c>
      <c r="H42" s="36">
        <v>1603</v>
      </c>
      <c r="I42" s="36">
        <v>1627.1</v>
      </c>
      <c r="J42" s="36">
        <v>1643.35</v>
      </c>
      <c r="K42" s="31">
        <v>1610.85</v>
      </c>
      <c r="L42" s="31">
        <v>1570.5</v>
      </c>
      <c r="M42" s="31">
        <v>33.453049999999998</v>
      </c>
      <c r="N42" s="1"/>
      <c r="O42" s="1"/>
    </row>
    <row r="43" spans="1:15" ht="12.75" customHeight="1">
      <c r="A43" s="51">
        <v>34</v>
      </c>
      <c r="B43" s="53" t="s">
        <v>265</v>
      </c>
      <c r="C43" s="31">
        <v>8226.65</v>
      </c>
      <c r="D43" s="36">
        <v>8245.5500000000011</v>
      </c>
      <c r="E43" s="36">
        <v>8181.1000000000022</v>
      </c>
      <c r="F43" s="36">
        <v>8135.5500000000011</v>
      </c>
      <c r="G43" s="36">
        <v>8071.1000000000022</v>
      </c>
      <c r="H43" s="36">
        <v>8291.1000000000022</v>
      </c>
      <c r="I43" s="36">
        <v>8355.5500000000029</v>
      </c>
      <c r="J43" s="36">
        <v>8401.1000000000022</v>
      </c>
      <c r="K43" s="31">
        <v>8310</v>
      </c>
      <c r="L43" s="31">
        <v>8200</v>
      </c>
      <c r="M43" s="31">
        <v>0.59499999999999997</v>
      </c>
      <c r="N43" s="1"/>
      <c r="O43" s="1"/>
    </row>
    <row r="44" spans="1:15" ht="12.75" customHeight="1">
      <c r="A44" s="51">
        <v>35</v>
      </c>
      <c r="B44" s="53" t="s">
        <v>69</v>
      </c>
      <c r="C44" s="31">
        <v>3218.1</v>
      </c>
      <c r="D44" s="36">
        <v>3247.2166666666667</v>
      </c>
      <c r="E44" s="36">
        <v>3173.5333333333333</v>
      </c>
      <c r="F44" s="36">
        <v>3128.9666666666667</v>
      </c>
      <c r="G44" s="36">
        <v>3055.2833333333333</v>
      </c>
      <c r="H44" s="36">
        <v>3291.7833333333333</v>
      </c>
      <c r="I44" s="36">
        <v>3365.4666666666667</v>
      </c>
      <c r="J44" s="36">
        <v>3410.0333333333333</v>
      </c>
      <c r="K44" s="31">
        <v>3320.9</v>
      </c>
      <c r="L44" s="31">
        <v>3202.65</v>
      </c>
      <c r="M44" s="31">
        <v>3.3244400000000001</v>
      </c>
      <c r="N44" s="1"/>
      <c r="O44" s="1"/>
    </row>
    <row r="45" spans="1:15" ht="12.75" customHeight="1">
      <c r="A45" s="51">
        <v>36</v>
      </c>
      <c r="B45" s="53" t="s">
        <v>71</v>
      </c>
      <c r="C45" s="31">
        <v>209.23</v>
      </c>
      <c r="D45" s="36">
        <v>208.6933333333333</v>
      </c>
      <c r="E45" s="36">
        <v>206.5366666666666</v>
      </c>
      <c r="F45" s="36">
        <v>203.84333333333331</v>
      </c>
      <c r="G45" s="36">
        <v>201.68666666666661</v>
      </c>
      <c r="H45" s="36">
        <v>211.3866666666666</v>
      </c>
      <c r="I45" s="36">
        <v>213.54333333333329</v>
      </c>
      <c r="J45" s="36">
        <v>216.23666666666659</v>
      </c>
      <c r="K45" s="31">
        <v>210.85</v>
      </c>
      <c r="L45" s="31">
        <v>206</v>
      </c>
      <c r="M45" s="31">
        <v>239.90564000000001</v>
      </c>
      <c r="N45" s="1"/>
      <c r="O45" s="1"/>
    </row>
    <row r="46" spans="1:15" ht="12.75" customHeight="1">
      <c r="A46" s="51">
        <v>37</v>
      </c>
      <c r="B46" s="53" t="s">
        <v>72</v>
      </c>
      <c r="C46" s="31">
        <v>279.35000000000002</v>
      </c>
      <c r="D46" s="36">
        <v>281.58333333333337</v>
      </c>
      <c r="E46" s="36">
        <v>276.36666666666673</v>
      </c>
      <c r="F46" s="36">
        <v>273.38333333333338</v>
      </c>
      <c r="G46" s="36">
        <v>268.16666666666674</v>
      </c>
      <c r="H46" s="36">
        <v>284.56666666666672</v>
      </c>
      <c r="I46" s="36">
        <v>289.78333333333342</v>
      </c>
      <c r="J46" s="36">
        <v>292.76666666666671</v>
      </c>
      <c r="K46" s="31">
        <v>286.8</v>
      </c>
      <c r="L46" s="31">
        <v>278.60000000000002</v>
      </c>
      <c r="M46" s="31">
        <v>151.65916999999999</v>
      </c>
      <c r="N46" s="1"/>
      <c r="O46" s="1"/>
    </row>
    <row r="47" spans="1:15" ht="12.75" customHeight="1">
      <c r="A47" s="51">
        <v>38</v>
      </c>
      <c r="B47" s="53" t="s">
        <v>266</v>
      </c>
      <c r="C47" s="31">
        <v>121.6</v>
      </c>
      <c r="D47" s="36">
        <v>122.11666666666667</v>
      </c>
      <c r="E47" s="36">
        <v>120.58333333333334</v>
      </c>
      <c r="F47" s="36">
        <v>119.56666666666666</v>
      </c>
      <c r="G47" s="36">
        <v>118.03333333333333</v>
      </c>
      <c r="H47" s="36">
        <v>123.13333333333335</v>
      </c>
      <c r="I47" s="36">
        <v>124.66666666666669</v>
      </c>
      <c r="J47" s="36">
        <v>125.68333333333337</v>
      </c>
      <c r="K47" s="31">
        <v>123.65</v>
      </c>
      <c r="L47" s="31">
        <v>121.1</v>
      </c>
      <c r="M47" s="31">
        <v>98.864900000000006</v>
      </c>
      <c r="N47" s="1"/>
      <c r="O47" s="1"/>
    </row>
    <row r="48" spans="1:15" ht="12.75" customHeight="1">
      <c r="A48" s="51">
        <v>39</v>
      </c>
      <c r="B48" s="53" t="s">
        <v>73</v>
      </c>
      <c r="C48" s="31">
        <v>1461.2</v>
      </c>
      <c r="D48" s="36">
        <v>1464.5</v>
      </c>
      <c r="E48" s="36">
        <v>1449.2</v>
      </c>
      <c r="F48" s="36">
        <v>1437.2</v>
      </c>
      <c r="G48" s="36">
        <v>1421.9</v>
      </c>
      <c r="H48" s="36">
        <v>1476.5</v>
      </c>
      <c r="I48" s="36">
        <v>1491.8000000000002</v>
      </c>
      <c r="J48" s="36">
        <v>1503.8</v>
      </c>
      <c r="K48" s="31">
        <v>1479.8</v>
      </c>
      <c r="L48" s="31">
        <v>1452.5</v>
      </c>
      <c r="M48" s="31">
        <v>3.01512</v>
      </c>
      <c r="N48" s="1"/>
      <c r="O48" s="1"/>
    </row>
    <row r="49" spans="1:15" ht="12.75" customHeight="1">
      <c r="A49" s="51">
        <v>40</v>
      </c>
      <c r="B49" s="53" t="s">
        <v>75</v>
      </c>
      <c r="C49" s="31">
        <v>502.2</v>
      </c>
      <c r="D49" s="36">
        <v>505.75</v>
      </c>
      <c r="E49" s="36">
        <v>496.5</v>
      </c>
      <c r="F49" s="36">
        <v>490.8</v>
      </c>
      <c r="G49" s="36">
        <v>481.55</v>
      </c>
      <c r="H49" s="36">
        <v>511.45</v>
      </c>
      <c r="I49" s="36">
        <v>520.70000000000005</v>
      </c>
      <c r="J49" s="36">
        <v>526.4</v>
      </c>
      <c r="K49" s="31">
        <v>515</v>
      </c>
      <c r="L49" s="31">
        <v>500.05</v>
      </c>
      <c r="M49" s="31">
        <v>14.74799</v>
      </c>
      <c r="N49" s="1"/>
      <c r="O49" s="1"/>
    </row>
    <row r="50" spans="1:15" ht="12.75" customHeight="1">
      <c r="A50" s="51">
        <v>41</v>
      </c>
      <c r="B50" s="53" t="s">
        <v>329</v>
      </c>
      <c r="C50" s="31">
        <v>1530.45</v>
      </c>
      <c r="D50" s="36">
        <v>1542.45</v>
      </c>
      <c r="E50" s="36">
        <v>1509</v>
      </c>
      <c r="F50" s="36">
        <v>1487.55</v>
      </c>
      <c r="G50" s="36">
        <v>1454.1</v>
      </c>
      <c r="H50" s="36">
        <v>1563.9</v>
      </c>
      <c r="I50" s="36">
        <v>1597.3500000000004</v>
      </c>
      <c r="J50" s="36">
        <v>1618.8000000000002</v>
      </c>
      <c r="K50" s="31">
        <v>1575.9</v>
      </c>
      <c r="L50" s="31">
        <v>1521</v>
      </c>
      <c r="M50" s="31">
        <v>16.435040000000001</v>
      </c>
      <c r="N50" s="1"/>
      <c r="O50" s="1"/>
    </row>
    <row r="51" spans="1:15" ht="12.75" customHeight="1">
      <c r="A51" s="51">
        <v>42</v>
      </c>
      <c r="B51" s="53" t="s">
        <v>74</v>
      </c>
      <c r="C51" s="31">
        <v>304.95</v>
      </c>
      <c r="D51" s="36">
        <v>307.68333333333334</v>
      </c>
      <c r="E51" s="36">
        <v>301.36666666666667</v>
      </c>
      <c r="F51" s="36">
        <v>297.78333333333336</v>
      </c>
      <c r="G51" s="36">
        <v>291.4666666666667</v>
      </c>
      <c r="H51" s="36">
        <v>311.26666666666665</v>
      </c>
      <c r="I51" s="36">
        <v>317.58333333333337</v>
      </c>
      <c r="J51" s="36">
        <v>321.16666666666663</v>
      </c>
      <c r="K51" s="31">
        <v>314</v>
      </c>
      <c r="L51" s="31">
        <v>304.10000000000002</v>
      </c>
      <c r="M51" s="31">
        <v>376.20967999999999</v>
      </c>
      <c r="N51" s="1"/>
      <c r="O51" s="1"/>
    </row>
    <row r="52" spans="1:15" ht="12.75" customHeight="1">
      <c r="A52" s="51">
        <v>43</v>
      </c>
      <c r="B52" s="53" t="s">
        <v>76</v>
      </c>
      <c r="C52" s="31">
        <v>1752.2</v>
      </c>
      <c r="D52" s="36">
        <v>1767.7333333333333</v>
      </c>
      <c r="E52" s="36">
        <v>1730.9666666666667</v>
      </c>
      <c r="F52" s="36">
        <v>1709.7333333333333</v>
      </c>
      <c r="G52" s="36">
        <v>1672.9666666666667</v>
      </c>
      <c r="H52" s="36">
        <v>1788.9666666666667</v>
      </c>
      <c r="I52" s="36">
        <v>1825.7333333333336</v>
      </c>
      <c r="J52" s="36">
        <v>1846.9666666666667</v>
      </c>
      <c r="K52" s="31">
        <v>1804.5</v>
      </c>
      <c r="L52" s="31">
        <v>1746.5</v>
      </c>
      <c r="M52" s="31">
        <v>9.2521799999999992</v>
      </c>
      <c r="N52" s="1"/>
      <c r="O52" s="1"/>
    </row>
    <row r="53" spans="1:15" ht="12.75" customHeight="1">
      <c r="A53" s="51">
        <v>44</v>
      </c>
      <c r="B53" s="53" t="s">
        <v>79</v>
      </c>
      <c r="C53" s="31">
        <v>295.05</v>
      </c>
      <c r="D53" s="36">
        <v>295.43333333333334</v>
      </c>
      <c r="E53" s="36">
        <v>291.11666666666667</v>
      </c>
      <c r="F53" s="36">
        <v>287.18333333333334</v>
      </c>
      <c r="G53" s="36">
        <v>282.86666666666667</v>
      </c>
      <c r="H53" s="36">
        <v>299.36666666666667</v>
      </c>
      <c r="I53" s="36">
        <v>303.68333333333339</v>
      </c>
      <c r="J53" s="36">
        <v>307.61666666666667</v>
      </c>
      <c r="K53" s="31">
        <v>299.75</v>
      </c>
      <c r="L53" s="31">
        <v>291.5</v>
      </c>
      <c r="M53" s="31">
        <v>221.08141000000001</v>
      </c>
      <c r="N53" s="1"/>
      <c r="O53" s="1"/>
    </row>
    <row r="54" spans="1:15" ht="12.75" customHeight="1">
      <c r="A54" s="51">
        <v>45</v>
      </c>
      <c r="B54" s="53" t="s">
        <v>83</v>
      </c>
      <c r="C54" s="31">
        <v>307.60000000000002</v>
      </c>
      <c r="D54" s="36">
        <v>310.56666666666666</v>
      </c>
      <c r="E54" s="36">
        <v>302.13333333333333</v>
      </c>
      <c r="F54" s="36">
        <v>296.66666666666669</v>
      </c>
      <c r="G54" s="36">
        <v>288.23333333333335</v>
      </c>
      <c r="H54" s="36">
        <v>316.0333333333333</v>
      </c>
      <c r="I54" s="36">
        <v>324.46666666666658</v>
      </c>
      <c r="J54" s="36">
        <v>329.93333333333328</v>
      </c>
      <c r="K54" s="31">
        <v>319</v>
      </c>
      <c r="L54" s="31">
        <v>305.10000000000002</v>
      </c>
      <c r="M54" s="31">
        <v>300.04484000000002</v>
      </c>
      <c r="N54" s="1"/>
      <c r="O54" s="1"/>
    </row>
    <row r="55" spans="1:15" ht="12.75" customHeight="1">
      <c r="A55" s="51">
        <v>46</v>
      </c>
      <c r="B55" s="53" t="s">
        <v>78</v>
      </c>
      <c r="C55" s="31">
        <v>1416.05</v>
      </c>
      <c r="D55" s="36">
        <v>1404.2833333333335</v>
      </c>
      <c r="E55" s="36">
        <v>1384.616666666667</v>
      </c>
      <c r="F55" s="36">
        <v>1353.1833333333334</v>
      </c>
      <c r="G55" s="36">
        <v>1333.5166666666669</v>
      </c>
      <c r="H55" s="36">
        <v>1435.7166666666672</v>
      </c>
      <c r="I55" s="36">
        <v>1455.3833333333337</v>
      </c>
      <c r="J55" s="36">
        <v>1486.8166666666673</v>
      </c>
      <c r="K55" s="31">
        <v>1423.95</v>
      </c>
      <c r="L55" s="31">
        <v>1372.85</v>
      </c>
      <c r="M55" s="31">
        <v>439.29577999999998</v>
      </c>
      <c r="N55" s="1"/>
      <c r="O55" s="1"/>
    </row>
    <row r="56" spans="1:15" ht="12.75" customHeight="1">
      <c r="A56" s="51">
        <v>47</v>
      </c>
      <c r="B56" s="53" t="s">
        <v>80</v>
      </c>
      <c r="C56" s="31">
        <v>345.7</v>
      </c>
      <c r="D56" s="36">
        <v>345.60000000000008</v>
      </c>
      <c r="E56" s="36">
        <v>340.20000000000016</v>
      </c>
      <c r="F56" s="36">
        <v>334.7000000000001</v>
      </c>
      <c r="G56" s="36">
        <v>329.30000000000018</v>
      </c>
      <c r="H56" s="36">
        <v>351.10000000000014</v>
      </c>
      <c r="I56" s="36">
        <v>356.50000000000011</v>
      </c>
      <c r="J56" s="36">
        <v>362.00000000000011</v>
      </c>
      <c r="K56" s="31">
        <v>351</v>
      </c>
      <c r="L56" s="31">
        <v>340.1</v>
      </c>
      <c r="M56" s="31">
        <v>93.009</v>
      </c>
      <c r="N56" s="1"/>
      <c r="O56" s="1"/>
    </row>
    <row r="57" spans="1:15" ht="12.75" customHeight="1">
      <c r="A57" s="51">
        <v>48</v>
      </c>
      <c r="B57" s="53" t="s">
        <v>81</v>
      </c>
      <c r="C57" s="31">
        <v>32606.35</v>
      </c>
      <c r="D57" s="36">
        <v>32490.433333333334</v>
      </c>
      <c r="E57" s="36">
        <v>32180.866666666669</v>
      </c>
      <c r="F57" s="36">
        <v>31755.383333333335</v>
      </c>
      <c r="G57" s="36">
        <v>31445.816666666669</v>
      </c>
      <c r="H57" s="36">
        <v>32915.916666666672</v>
      </c>
      <c r="I57" s="36">
        <v>33225.483333333337</v>
      </c>
      <c r="J57" s="36">
        <v>33650.966666666667</v>
      </c>
      <c r="K57" s="31">
        <v>32800</v>
      </c>
      <c r="L57" s="31">
        <v>32064.95</v>
      </c>
      <c r="M57" s="31">
        <v>0.45227000000000001</v>
      </c>
      <c r="N57" s="1"/>
      <c r="O57" s="1"/>
    </row>
    <row r="58" spans="1:15" ht="12.75" customHeight="1">
      <c r="A58" s="51">
        <v>49</v>
      </c>
      <c r="B58" s="53" t="s">
        <v>84</v>
      </c>
      <c r="C58" s="31">
        <v>5330.3</v>
      </c>
      <c r="D58" s="36">
        <v>5345.8833333333341</v>
      </c>
      <c r="E58" s="36">
        <v>5301.9166666666679</v>
      </c>
      <c r="F58" s="36">
        <v>5273.5333333333338</v>
      </c>
      <c r="G58" s="36">
        <v>5229.5666666666675</v>
      </c>
      <c r="H58" s="36">
        <v>5374.2666666666682</v>
      </c>
      <c r="I58" s="36">
        <v>5418.2333333333336</v>
      </c>
      <c r="J58" s="36">
        <v>5446.6166666666686</v>
      </c>
      <c r="K58" s="31">
        <v>5389.85</v>
      </c>
      <c r="L58" s="31">
        <v>5317.5</v>
      </c>
      <c r="M58" s="31">
        <v>2.4411999999999998</v>
      </c>
      <c r="N58" s="1"/>
      <c r="O58" s="1"/>
    </row>
    <row r="59" spans="1:15" ht="12.75" customHeight="1">
      <c r="A59" s="51">
        <v>50</v>
      </c>
      <c r="B59" s="53" t="s">
        <v>339</v>
      </c>
      <c r="C59" s="31">
        <v>680.3</v>
      </c>
      <c r="D59" s="36">
        <v>681.30000000000007</v>
      </c>
      <c r="E59" s="36">
        <v>671.85000000000014</v>
      </c>
      <c r="F59" s="36">
        <v>663.40000000000009</v>
      </c>
      <c r="G59" s="36">
        <v>653.95000000000016</v>
      </c>
      <c r="H59" s="36">
        <v>689.75000000000011</v>
      </c>
      <c r="I59" s="36">
        <v>699.20000000000016</v>
      </c>
      <c r="J59" s="36">
        <v>707.65000000000009</v>
      </c>
      <c r="K59" s="31">
        <v>690.75</v>
      </c>
      <c r="L59" s="31">
        <v>672.85</v>
      </c>
      <c r="M59" s="31">
        <v>22.052009999999999</v>
      </c>
      <c r="N59" s="1"/>
      <c r="O59" s="1"/>
    </row>
    <row r="60" spans="1:15" ht="12.75" customHeight="1">
      <c r="A60" s="51">
        <v>51</v>
      </c>
      <c r="B60" s="53" t="s">
        <v>87</v>
      </c>
      <c r="C60" s="31">
        <v>119.12</v>
      </c>
      <c r="D60" s="36">
        <v>119.80333333333334</v>
      </c>
      <c r="E60" s="36">
        <v>117.81666666666668</v>
      </c>
      <c r="F60" s="36">
        <v>116.51333333333334</v>
      </c>
      <c r="G60" s="36">
        <v>114.52666666666667</v>
      </c>
      <c r="H60" s="36">
        <v>121.10666666666668</v>
      </c>
      <c r="I60" s="36">
        <v>123.09333333333336</v>
      </c>
      <c r="J60" s="36">
        <v>124.39666666666669</v>
      </c>
      <c r="K60" s="31">
        <v>121.79</v>
      </c>
      <c r="L60" s="31">
        <v>118.5</v>
      </c>
      <c r="M60" s="31">
        <v>322.73021999999997</v>
      </c>
      <c r="N60" s="1"/>
      <c r="O60" s="1"/>
    </row>
    <row r="61" spans="1:15" ht="12.75" customHeight="1">
      <c r="A61" s="51">
        <v>52</v>
      </c>
      <c r="B61" s="53" t="s">
        <v>90</v>
      </c>
      <c r="C61" s="31">
        <v>1401.55</v>
      </c>
      <c r="D61" s="36">
        <v>1414.45</v>
      </c>
      <c r="E61" s="36">
        <v>1380.9</v>
      </c>
      <c r="F61" s="36">
        <v>1360.25</v>
      </c>
      <c r="G61" s="36">
        <v>1326.7</v>
      </c>
      <c r="H61" s="36">
        <v>1435.1000000000001</v>
      </c>
      <c r="I61" s="36">
        <v>1468.6499999999999</v>
      </c>
      <c r="J61" s="36">
        <v>1489.3000000000002</v>
      </c>
      <c r="K61" s="31">
        <v>1448</v>
      </c>
      <c r="L61" s="31">
        <v>1393.8</v>
      </c>
      <c r="M61" s="31">
        <v>13.456480000000001</v>
      </c>
      <c r="N61" s="1"/>
      <c r="O61" s="1"/>
    </row>
    <row r="62" spans="1:15" ht="12.75" customHeight="1">
      <c r="A62" s="51">
        <v>53</v>
      </c>
      <c r="B62" s="53" t="s">
        <v>91</v>
      </c>
      <c r="C62" s="31">
        <v>1541.55</v>
      </c>
      <c r="D62" s="36">
        <v>1545.9833333333333</v>
      </c>
      <c r="E62" s="36">
        <v>1529.0666666666666</v>
      </c>
      <c r="F62" s="36">
        <v>1516.5833333333333</v>
      </c>
      <c r="G62" s="36">
        <v>1499.6666666666665</v>
      </c>
      <c r="H62" s="36">
        <v>1558.4666666666667</v>
      </c>
      <c r="I62" s="36">
        <v>1575.3833333333332</v>
      </c>
      <c r="J62" s="36">
        <v>1587.8666666666668</v>
      </c>
      <c r="K62" s="31">
        <v>1562.9</v>
      </c>
      <c r="L62" s="31">
        <v>1533.5</v>
      </c>
      <c r="M62" s="31">
        <v>26.138829999999999</v>
      </c>
      <c r="N62" s="1"/>
      <c r="O62" s="1"/>
    </row>
    <row r="63" spans="1:15" ht="12.75" customHeight="1">
      <c r="A63" s="51">
        <v>54</v>
      </c>
      <c r="B63" s="53" t="s">
        <v>92</v>
      </c>
      <c r="C63" s="31">
        <v>480.2</v>
      </c>
      <c r="D63" s="36">
        <v>483.5333333333333</v>
      </c>
      <c r="E63" s="36">
        <v>475.66666666666663</v>
      </c>
      <c r="F63" s="36">
        <v>471.13333333333333</v>
      </c>
      <c r="G63" s="36">
        <v>463.26666666666665</v>
      </c>
      <c r="H63" s="36">
        <v>488.06666666666661</v>
      </c>
      <c r="I63" s="36">
        <v>495.93333333333328</v>
      </c>
      <c r="J63" s="36">
        <v>500.46666666666658</v>
      </c>
      <c r="K63" s="31">
        <v>491.4</v>
      </c>
      <c r="L63" s="31">
        <v>479</v>
      </c>
      <c r="M63" s="31">
        <v>103.40882000000001</v>
      </c>
      <c r="N63" s="1"/>
      <c r="O63" s="1"/>
    </row>
    <row r="64" spans="1:15" ht="12.75" customHeight="1">
      <c r="A64" s="51">
        <v>55</v>
      </c>
      <c r="B64" s="53" t="s">
        <v>93</v>
      </c>
      <c r="C64" s="31">
        <v>5383.4</v>
      </c>
      <c r="D64" s="36">
        <v>5414.4666666666662</v>
      </c>
      <c r="E64" s="36">
        <v>5308.9333333333325</v>
      </c>
      <c r="F64" s="36">
        <v>5234.4666666666662</v>
      </c>
      <c r="G64" s="36">
        <v>5128.9333333333325</v>
      </c>
      <c r="H64" s="36">
        <v>5488.9333333333325</v>
      </c>
      <c r="I64" s="36">
        <v>5594.4666666666672</v>
      </c>
      <c r="J64" s="36">
        <v>5668.9333333333325</v>
      </c>
      <c r="K64" s="31">
        <v>5520</v>
      </c>
      <c r="L64" s="31">
        <v>5340</v>
      </c>
      <c r="M64" s="31">
        <v>10.887359999999999</v>
      </c>
      <c r="N64" s="1"/>
      <c r="O64" s="1"/>
    </row>
    <row r="65" spans="1:15" ht="12.75" customHeight="1">
      <c r="A65" s="51">
        <v>56</v>
      </c>
      <c r="B65" s="53" t="s">
        <v>94</v>
      </c>
      <c r="C65" s="31">
        <v>2826.25</v>
      </c>
      <c r="D65" s="36">
        <v>2840.2999999999997</v>
      </c>
      <c r="E65" s="36">
        <v>2805.9499999999994</v>
      </c>
      <c r="F65" s="36">
        <v>2785.6499999999996</v>
      </c>
      <c r="G65" s="36">
        <v>2751.2999999999993</v>
      </c>
      <c r="H65" s="36">
        <v>2860.5999999999995</v>
      </c>
      <c r="I65" s="36">
        <v>2894.95</v>
      </c>
      <c r="J65" s="36">
        <v>2915.2499999999995</v>
      </c>
      <c r="K65" s="31">
        <v>2874.65</v>
      </c>
      <c r="L65" s="31">
        <v>2820</v>
      </c>
      <c r="M65" s="31">
        <v>4.2488700000000001</v>
      </c>
      <c r="N65" s="1"/>
      <c r="O65" s="1"/>
    </row>
    <row r="66" spans="1:15" ht="12.75" customHeight="1">
      <c r="A66" s="51">
        <v>57</v>
      </c>
      <c r="B66" s="53" t="s">
        <v>95</v>
      </c>
      <c r="C66" s="31">
        <v>1090.9000000000001</v>
      </c>
      <c r="D66" s="36">
        <v>1098.2833333333335</v>
      </c>
      <c r="E66" s="36">
        <v>1080.616666666667</v>
      </c>
      <c r="F66" s="36">
        <v>1070.3333333333335</v>
      </c>
      <c r="G66" s="36">
        <v>1052.666666666667</v>
      </c>
      <c r="H66" s="36">
        <v>1108.5666666666671</v>
      </c>
      <c r="I66" s="36">
        <v>1126.2333333333336</v>
      </c>
      <c r="J66" s="36">
        <v>1136.5166666666671</v>
      </c>
      <c r="K66" s="31">
        <v>1115.95</v>
      </c>
      <c r="L66" s="31">
        <v>1088</v>
      </c>
      <c r="M66" s="31">
        <v>16.507470000000001</v>
      </c>
      <c r="N66" s="1"/>
      <c r="O66" s="1"/>
    </row>
    <row r="67" spans="1:15" ht="12.75" customHeight="1">
      <c r="A67" s="51">
        <v>58</v>
      </c>
      <c r="B67" s="53" t="s">
        <v>96</v>
      </c>
      <c r="C67" s="31">
        <v>1549.9</v>
      </c>
      <c r="D67" s="36">
        <v>1577.9666666666665</v>
      </c>
      <c r="E67" s="36">
        <v>1515.9333333333329</v>
      </c>
      <c r="F67" s="36">
        <v>1481.9666666666665</v>
      </c>
      <c r="G67" s="36">
        <v>1419.9333333333329</v>
      </c>
      <c r="H67" s="36">
        <v>1611.9333333333329</v>
      </c>
      <c r="I67" s="36">
        <v>1673.9666666666662</v>
      </c>
      <c r="J67" s="36">
        <v>1707.9333333333329</v>
      </c>
      <c r="K67" s="31">
        <v>1640</v>
      </c>
      <c r="L67" s="31">
        <v>1544</v>
      </c>
      <c r="M67" s="31">
        <v>12.185639999999999</v>
      </c>
      <c r="N67" s="1"/>
      <c r="O67" s="1"/>
    </row>
    <row r="68" spans="1:15" ht="12.75" customHeight="1">
      <c r="A68" s="51">
        <v>59</v>
      </c>
      <c r="B68" s="53" t="s">
        <v>97</v>
      </c>
      <c r="C68" s="31">
        <v>426.5</v>
      </c>
      <c r="D68" s="36">
        <v>428.59999999999997</v>
      </c>
      <c r="E68" s="36">
        <v>420.69999999999993</v>
      </c>
      <c r="F68" s="36">
        <v>414.9</v>
      </c>
      <c r="G68" s="36">
        <v>406.99999999999994</v>
      </c>
      <c r="H68" s="36">
        <v>434.39999999999992</v>
      </c>
      <c r="I68" s="36">
        <v>442.2999999999999</v>
      </c>
      <c r="J68" s="36">
        <v>448.09999999999991</v>
      </c>
      <c r="K68" s="31">
        <v>436.5</v>
      </c>
      <c r="L68" s="31">
        <v>422.8</v>
      </c>
      <c r="M68" s="31">
        <v>48.372190000000003</v>
      </c>
      <c r="N68" s="1"/>
      <c r="O68" s="1"/>
    </row>
    <row r="69" spans="1:15" ht="12.75" customHeight="1">
      <c r="A69" s="51">
        <v>60</v>
      </c>
      <c r="B69" s="53" t="s">
        <v>99</v>
      </c>
      <c r="C69" s="31">
        <v>3899.95</v>
      </c>
      <c r="D69" s="36">
        <v>3896.2999999999997</v>
      </c>
      <c r="E69" s="36">
        <v>3853.6499999999996</v>
      </c>
      <c r="F69" s="36">
        <v>3807.35</v>
      </c>
      <c r="G69" s="36">
        <v>3764.7</v>
      </c>
      <c r="H69" s="36">
        <v>3942.5999999999995</v>
      </c>
      <c r="I69" s="36">
        <v>3985.25</v>
      </c>
      <c r="J69" s="36">
        <v>4031.5499999999993</v>
      </c>
      <c r="K69" s="31">
        <v>3938.95</v>
      </c>
      <c r="L69" s="31">
        <v>3850</v>
      </c>
      <c r="M69" s="31">
        <v>9.0852799999999991</v>
      </c>
      <c r="N69" s="1"/>
      <c r="O69" s="1"/>
    </row>
    <row r="70" spans="1:15" ht="12.75" customHeight="1">
      <c r="A70" s="51">
        <v>61</v>
      </c>
      <c r="B70" s="53" t="s">
        <v>106</v>
      </c>
      <c r="C70" s="31">
        <v>856.1</v>
      </c>
      <c r="D70" s="36">
        <v>863.26666666666677</v>
      </c>
      <c r="E70" s="36">
        <v>846.83333333333348</v>
      </c>
      <c r="F70" s="36">
        <v>837.56666666666672</v>
      </c>
      <c r="G70" s="36">
        <v>821.13333333333344</v>
      </c>
      <c r="H70" s="36">
        <v>872.53333333333353</v>
      </c>
      <c r="I70" s="36">
        <v>888.9666666666667</v>
      </c>
      <c r="J70" s="36">
        <v>898.23333333333358</v>
      </c>
      <c r="K70" s="31">
        <v>879.7</v>
      </c>
      <c r="L70" s="31">
        <v>854</v>
      </c>
      <c r="M70" s="31">
        <v>24.96508</v>
      </c>
      <c r="N70" s="1"/>
      <c r="O70" s="1"/>
    </row>
    <row r="71" spans="1:15" ht="12.75" customHeight="1">
      <c r="A71" s="51">
        <v>62</v>
      </c>
      <c r="B71" s="53" t="s">
        <v>100</v>
      </c>
      <c r="C71" s="31">
        <v>589.95000000000005</v>
      </c>
      <c r="D71" s="36">
        <v>594.13333333333333</v>
      </c>
      <c r="E71" s="36">
        <v>584.36666666666667</v>
      </c>
      <c r="F71" s="36">
        <v>578.7833333333333</v>
      </c>
      <c r="G71" s="36">
        <v>569.01666666666665</v>
      </c>
      <c r="H71" s="36">
        <v>599.7166666666667</v>
      </c>
      <c r="I71" s="36">
        <v>609.48333333333335</v>
      </c>
      <c r="J71" s="36">
        <v>615.06666666666672</v>
      </c>
      <c r="K71" s="31">
        <v>603.9</v>
      </c>
      <c r="L71" s="31">
        <v>588.54999999999995</v>
      </c>
      <c r="M71" s="31">
        <v>38.686010000000003</v>
      </c>
      <c r="N71" s="1"/>
      <c r="O71" s="1"/>
    </row>
    <row r="72" spans="1:15" ht="12.75" customHeight="1">
      <c r="A72" s="51">
        <v>63</v>
      </c>
      <c r="B72" s="53" t="s">
        <v>101</v>
      </c>
      <c r="C72" s="31">
        <v>1823.2</v>
      </c>
      <c r="D72" s="36">
        <v>1831.95</v>
      </c>
      <c r="E72" s="36">
        <v>1794.3000000000002</v>
      </c>
      <c r="F72" s="36">
        <v>1765.4</v>
      </c>
      <c r="G72" s="36">
        <v>1727.7500000000002</v>
      </c>
      <c r="H72" s="36">
        <v>1860.8500000000001</v>
      </c>
      <c r="I72" s="36">
        <v>1898.5000000000002</v>
      </c>
      <c r="J72" s="36">
        <v>1927.4</v>
      </c>
      <c r="K72" s="31">
        <v>1869.6</v>
      </c>
      <c r="L72" s="31">
        <v>1803.05</v>
      </c>
      <c r="M72" s="31">
        <v>7.8772900000000003</v>
      </c>
      <c r="N72" s="1"/>
      <c r="O72" s="1"/>
    </row>
    <row r="73" spans="1:15" ht="12.75" customHeight="1">
      <c r="A73" s="51">
        <v>64</v>
      </c>
      <c r="B73" s="53" t="s">
        <v>102</v>
      </c>
      <c r="C73" s="31">
        <v>2545.9499999999998</v>
      </c>
      <c r="D73" s="36">
        <v>2574.4500000000003</v>
      </c>
      <c r="E73" s="36">
        <v>2502.9000000000005</v>
      </c>
      <c r="F73" s="36">
        <v>2459.8500000000004</v>
      </c>
      <c r="G73" s="36">
        <v>2388.3000000000006</v>
      </c>
      <c r="H73" s="36">
        <v>2617.5000000000005</v>
      </c>
      <c r="I73" s="36">
        <v>2689.0500000000006</v>
      </c>
      <c r="J73" s="36">
        <v>2732.1000000000004</v>
      </c>
      <c r="K73" s="31">
        <v>2646</v>
      </c>
      <c r="L73" s="31">
        <v>2531.4</v>
      </c>
      <c r="M73" s="31">
        <v>4.7478699999999998</v>
      </c>
      <c r="N73" s="1"/>
      <c r="O73" s="1"/>
    </row>
    <row r="74" spans="1:15" ht="12.75" customHeight="1">
      <c r="A74" s="51">
        <v>65</v>
      </c>
      <c r="B74" s="53" t="s">
        <v>268</v>
      </c>
      <c r="C74" s="31">
        <v>399.15</v>
      </c>
      <c r="D74" s="36">
        <v>399.7166666666667</v>
      </c>
      <c r="E74" s="36">
        <v>394.83333333333337</v>
      </c>
      <c r="F74" s="36">
        <v>390.51666666666665</v>
      </c>
      <c r="G74" s="36">
        <v>385.63333333333333</v>
      </c>
      <c r="H74" s="36">
        <v>404.03333333333342</v>
      </c>
      <c r="I74" s="36">
        <v>408.91666666666674</v>
      </c>
      <c r="J74" s="36">
        <v>413.23333333333346</v>
      </c>
      <c r="K74" s="31">
        <v>404.6</v>
      </c>
      <c r="L74" s="31">
        <v>395.4</v>
      </c>
      <c r="M74" s="31">
        <v>12.430490000000001</v>
      </c>
      <c r="N74" s="1"/>
      <c r="O74" s="1"/>
    </row>
    <row r="75" spans="1:15" ht="12.75" customHeight="1">
      <c r="A75" s="51">
        <v>66</v>
      </c>
      <c r="B75" s="53" t="s">
        <v>361</v>
      </c>
      <c r="C75" s="31">
        <v>171.39</v>
      </c>
      <c r="D75" s="36">
        <v>171.99666666666667</v>
      </c>
      <c r="E75" s="36">
        <v>169.40333333333334</v>
      </c>
      <c r="F75" s="36">
        <v>167.41666666666666</v>
      </c>
      <c r="G75" s="36">
        <v>164.82333333333332</v>
      </c>
      <c r="H75" s="36">
        <v>173.98333333333335</v>
      </c>
      <c r="I75" s="36">
        <v>176.57666666666671</v>
      </c>
      <c r="J75" s="36">
        <v>178.56333333333336</v>
      </c>
      <c r="K75" s="31">
        <v>174.59</v>
      </c>
      <c r="L75" s="31">
        <v>170.01</v>
      </c>
      <c r="M75" s="31">
        <v>67.101690000000005</v>
      </c>
      <c r="N75" s="1"/>
      <c r="O75" s="1"/>
    </row>
    <row r="76" spans="1:15" ht="12.75" customHeight="1">
      <c r="A76" s="51">
        <v>67</v>
      </c>
      <c r="B76" s="53" t="s">
        <v>103</v>
      </c>
      <c r="C76" s="31">
        <v>4522.1499999999996</v>
      </c>
      <c r="D76" s="36">
        <v>4529.2833333333328</v>
      </c>
      <c r="E76" s="36">
        <v>4482.6166666666659</v>
      </c>
      <c r="F76" s="36">
        <v>4443.083333333333</v>
      </c>
      <c r="G76" s="36">
        <v>4396.4166666666661</v>
      </c>
      <c r="H76" s="36">
        <v>4568.8166666666657</v>
      </c>
      <c r="I76" s="36">
        <v>4615.4833333333336</v>
      </c>
      <c r="J76" s="36">
        <v>4655.0166666666655</v>
      </c>
      <c r="K76" s="31">
        <v>4575.95</v>
      </c>
      <c r="L76" s="31">
        <v>4489.75</v>
      </c>
      <c r="M76" s="31">
        <v>5.8351699999999997</v>
      </c>
      <c r="N76" s="1"/>
      <c r="O76" s="1"/>
    </row>
    <row r="77" spans="1:15" ht="12.75" customHeight="1">
      <c r="A77" s="51">
        <v>68</v>
      </c>
      <c r="B77" s="53" t="s">
        <v>104</v>
      </c>
      <c r="C77" s="31">
        <v>11539.1</v>
      </c>
      <c r="D77" s="36">
        <v>11566.65</v>
      </c>
      <c r="E77" s="36">
        <v>11453.4</v>
      </c>
      <c r="F77" s="36">
        <v>11367.7</v>
      </c>
      <c r="G77" s="36">
        <v>11254.45</v>
      </c>
      <c r="H77" s="36">
        <v>11652.349999999999</v>
      </c>
      <c r="I77" s="36">
        <v>11765.599999999999</v>
      </c>
      <c r="J77" s="36">
        <v>11851.299999999997</v>
      </c>
      <c r="K77" s="31">
        <v>11679.9</v>
      </c>
      <c r="L77" s="31">
        <v>11480.95</v>
      </c>
      <c r="M77" s="31">
        <v>3.84213</v>
      </c>
      <c r="N77" s="1"/>
      <c r="O77" s="1"/>
    </row>
    <row r="78" spans="1:15" ht="12.75" customHeight="1">
      <c r="A78" s="51">
        <v>69</v>
      </c>
      <c r="B78" s="53" t="s">
        <v>160</v>
      </c>
      <c r="C78" s="31">
        <v>2673.5</v>
      </c>
      <c r="D78" s="36">
        <v>2683.8333333333335</v>
      </c>
      <c r="E78" s="36">
        <v>2650.666666666667</v>
      </c>
      <c r="F78" s="36">
        <v>2627.8333333333335</v>
      </c>
      <c r="G78" s="36">
        <v>2594.666666666667</v>
      </c>
      <c r="H78" s="36">
        <v>2706.666666666667</v>
      </c>
      <c r="I78" s="36">
        <v>2739.8333333333339</v>
      </c>
      <c r="J78" s="36">
        <v>2762.666666666667</v>
      </c>
      <c r="K78" s="31">
        <v>2717</v>
      </c>
      <c r="L78" s="31">
        <v>2661</v>
      </c>
      <c r="M78" s="31">
        <v>2.9169900000000002</v>
      </c>
      <c r="N78" s="1"/>
      <c r="O78" s="1"/>
    </row>
    <row r="79" spans="1:15" ht="12.75" customHeight="1">
      <c r="A79" s="51">
        <v>70</v>
      </c>
      <c r="B79" s="53" t="s">
        <v>107</v>
      </c>
      <c r="C79" s="31">
        <v>6011.45</v>
      </c>
      <c r="D79" s="36">
        <v>6007.2</v>
      </c>
      <c r="E79" s="36">
        <v>5959.4</v>
      </c>
      <c r="F79" s="36">
        <v>5907.3499999999995</v>
      </c>
      <c r="G79" s="36">
        <v>5859.5499999999993</v>
      </c>
      <c r="H79" s="36">
        <v>6059.25</v>
      </c>
      <c r="I79" s="36">
        <v>6107.0500000000011</v>
      </c>
      <c r="J79" s="36">
        <v>6159.1</v>
      </c>
      <c r="K79" s="31">
        <v>6055</v>
      </c>
      <c r="L79" s="31">
        <v>5955.15</v>
      </c>
      <c r="M79" s="31">
        <v>4.3009500000000003</v>
      </c>
      <c r="N79" s="1"/>
      <c r="O79" s="1"/>
    </row>
    <row r="80" spans="1:15" ht="12.75" customHeight="1">
      <c r="A80" s="51">
        <v>71</v>
      </c>
      <c r="B80" s="53" t="s">
        <v>108</v>
      </c>
      <c r="C80" s="31">
        <v>4845.5</v>
      </c>
      <c r="D80" s="36">
        <v>4863.5999999999995</v>
      </c>
      <c r="E80" s="36">
        <v>4801.8999999999987</v>
      </c>
      <c r="F80" s="36">
        <v>4758.2999999999993</v>
      </c>
      <c r="G80" s="36">
        <v>4696.5999999999985</v>
      </c>
      <c r="H80" s="36">
        <v>4907.1999999999989</v>
      </c>
      <c r="I80" s="36">
        <v>4968.8999999999996</v>
      </c>
      <c r="J80" s="36">
        <v>5012.4999999999991</v>
      </c>
      <c r="K80" s="31">
        <v>4925.3</v>
      </c>
      <c r="L80" s="31">
        <v>4820</v>
      </c>
      <c r="M80" s="31">
        <v>4.1467700000000001</v>
      </c>
      <c r="N80" s="1"/>
      <c r="O80" s="1"/>
    </row>
    <row r="81" spans="1:15" ht="12.75" customHeight="1">
      <c r="A81" s="51">
        <v>72</v>
      </c>
      <c r="B81" s="53" t="s">
        <v>109</v>
      </c>
      <c r="C81" s="31">
        <v>4334.5</v>
      </c>
      <c r="D81" s="36">
        <v>4308.0166666666664</v>
      </c>
      <c r="E81" s="36">
        <v>4206.4833333333327</v>
      </c>
      <c r="F81" s="36">
        <v>4078.4666666666662</v>
      </c>
      <c r="G81" s="36">
        <v>3976.9333333333325</v>
      </c>
      <c r="H81" s="36">
        <v>4436.0333333333328</v>
      </c>
      <c r="I81" s="36">
        <v>4537.5666666666657</v>
      </c>
      <c r="J81" s="36">
        <v>4665.583333333333</v>
      </c>
      <c r="K81" s="31">
        <v>4409.55</v>
      </c>
      <c r="L81" s="31">
        <v>4180</v>
      </c>
      <c r="M81" s="31">
        <v>6.6881500000000003</v>
      </c>
      <c r="N81" s="1"/>
      <c r="O81" s="1"/>
    </row>
    <row r="82" spans="1:15" ht="12.75" customHeight="1">
      <c r="A82" s="51">
        <v>73</v>
      </c>
      <c r="B82" s="53" t="s">
        <v>270</v>
      </c>
      <c r="C82" s="31">
        <v>174.64</v>
      </c>
      <c r="D82" s="36">
        <v>173.81000000000003</v>
      </c>
      <c r="E82" s="36">
        <v>172.32000000000005</v>
      </c>
      <c r="F82" s="36">
        <v>170.00000000000003</v>
      </c>
      <c r="G82" s="36">
        <v>168.51000000000005</v>
      </c>
      <c r="H82" s="36">
        <v>176.13000000000005</v>
      </c>
      <c r="I82" s="36">
        <v>177.62</v>
      </c>
      <c r="J82" s="36">
        <v>179.94000000000005</v>
      </c>
      <c r="K82" s="31">
        <v>175.3</v>
      </c>
      <c r="L82" s="31">
        <v>171.49</v>
      </c>
      <c r="M82" s="31">
        <v>52.856110000000001</v>
      </c>
      <c r="N82" s="1"/>
      <c r="O82" s="1"/>
    </row>
    <row r="83" spans="1:15" ht="12.75" customHeight="1">
      <c r="A83" s="51">
        <v>74</v>
      </c>
      <c r="B83" s="53" t="s">
        <v>111</v>
      </c>
      <c r="C83" s="31">
        <v>176.52</v>
      </c>
      <c r="D83" s="36">
        <v>177.31666666666669</v>
      </c>
      <c r="E83" s="36">
        <v>174.90333333333339</v>
      </c>
      <c r="F83" s="36">
        <v>173.28666666666669</v>
      </c>
      <c r="G83" s="36">
        <v>170.87333333333339</v>
      </c>
      <c r="H83" s="36">
        <v>178.93333333333339</v>
      </c>
      <c r="I83" s="36">
        <v>181.34666666666669</v>
      </c>
      <c r="J83" s="36">
        <v>182.9633333333334</v>
      </c>
      <c r="K83" s="31">
        <v>179.73</v>
      </c>
      <c r="L83" s="31">
        <v>175.7</v>
      </c>
      <c r="M83" s="31">
        <v>95.108180000000004</v>
      </c>
      <c r="N83" s="1"/>
      <c r="O83" s="1"/>
    </row>
    <row r="84" spans="1:15" ht="12.75" customHeight="1">
      <c r="A84" s="51">
        <v>75</v>
      </c>
      <c r="B84" s="53" t="s">
        <v>371</v>
      </c>
      <c r="C84" s="31">
        <v>1134.45</v>
      </c>
      <c r="D84" s="36">
        <v>1127.8499999999999</v>
      </c>
      <c r="E84" s="36">
        <v>1068.6999999999998</v>
      </c>
      <c r="F84" s="36">
        <v>1002.9499999999998</v>
      </c>
      <c r="G84" s="36">
        <v>943.79999999999973</v>
      </c>
      <c r="H84" s="36">
        <v>1193.5999999999999</v>
      </c>
      <c r="I84" s="36">
        <v>1252.75</v>
      </c>
      <c r="J84" s="36">
        <v>1318.5</v>
      </c>
      <c r="K84" s="31">
        <v>1187</v>
      </c>
      <c r="L84" s="31">
        <v>1062.0999999999999</v>
      </c>
      <c r="M84" s="31">
        <v>111.02873</v>
      </c>
      <c r="N84" s="1"/>
      <c r="O84" s="1"/>
    </row>
    <row r="85" spans="1:15" ht="12.75" customHeight="1">
      <c r="A85" s="51">
        <v>76</v>
      </c>
      <c r="B85" s="53" t="s">
        <v>271</v>
      </c>
      <c r="C85" s="31">
        <v>488.65</v>
      </c>
      <c r="D85" s="36">
        <v>490.64999999999992</v>
      </c>
      <c r="E85" s="36">
        <v>481.34999999999985</v>
      </c>
      <c r="F85" s="36">
        <v>474.04999999999995</v>
      </c>
      <c r="G85" s="36">
        <v>464.74999999999989</v>
      </c>
      <c r="H85" s="36">
        <v>497.94999999999982</v>
      </c>
      <c r="I85" s="36">
        <v>507.24999999999989</v>
      </c>
      <c r="J85" s="36">
        <v>514.54999999999973</v>
      </c>
      <c r="K85" s="31">
        <v>499.95</v>
      </c>
      <c r="L85" s="31">
        <v>483.35</v>
      </c>
      <c r="M85" s="31">
        <v>13.37547</v>
      </c>
      <c r="N85" s="1"/>
      <c r="O85" s="1"/>
    </row>
    <row r="86" spans="1:15" ht="12.75" customHeight="1">
      <c r="A86" s="51">
        <v>77</v>
      </c>
      <c r="B86" s="53" t="s">
        <v>112</v>
      </c>
      <c r="C86" s="31">
        <v>214.76</v>
      </c>
      <c r="D86" s="36">
        <v>216.18666666666664</v>
      </c>
      <c r="E86" s="36">
        <v>212.57333333333327</v>
      </c>
      <c r="F86" s="36">
        <v>210.38666666666663</v>
      </c>
      <c r="G86" s="36">
        <v>206.77333333333326</v>
      </c>
      <c r="H86" s="36">
        <v>218.37333333333328</v>
      </c>
      <c r="I86" s="36">
        <v>221.98666666666668</v>
      </c>
      <c r="J86" s="36">
        <v>224.17333333333329</v>
      </c>
      <c r="K86" s="31">
        <v>219.8</v>
      </c>
      <c r="L86" s="31">
        <v>214</v>
      </c>
      <c r="M86" s="31">
        <v>169.28662</v>
      </c>
      <c r="N86" s="1"/>
      <c r="O86" s="1"/>
    </row>
    <row r="87" spans="1:15" ht="12.75" customHeight="1">
      <c r="A87" s="51">
        <v>78</v>
      </c>
      <c r="B87" s="53" t="s">
        <v>272</v>
      </c>
      <c r="C87" s="31">
        <v>1816</v>
      </c>
      <c r="D87" s="36">
        <v>1812.6499999999999</v>
      </c>
      <c r="E87" s="36">
        <v>1787.3499999999997</v>
      </c>
      <c r="F87" s="36">
        <v>1758.6999999999998</v>
      </c>
      <c r="G87" s="36">
        <v>1733.3999999999996</v>
      </c>
      <c r="H87" s="36">
        <v>1841.2999999999997</v>
      </c>
      <c r="I87" s="36">
        <v>1866.6</v>
      </c>
      <c r="J87" s="36">
        <v>1895.2499999999998</v>
      </c>
      <c r="K87" s="31">
        <v>1837.95</v>
      </c>
      <c r="L87" s="31">
        <v>1784</v>
      </c>
      <c r="M87" s="31">
        <v>7.7119799999999996</v>
      </c>
      <c r="N87" s="1"/>
      <c r="O87" s="1"/>
    </row>
    <row r="88" spans="1:15" ht="12.75" customHeight="1">
      <c r="A88" s="51">
        <v>79</v>
      </c>
      <c r="B88" s="53" t="s">
        <v>117</v>
      </c>
      <c r="C88" s="31">
        <v>1356.85</v>
      </c>
      <c r="D88" s="36">
        <v>1362.0333333333333</v>
      </c>
      <c r="E88" s="36">
        <v>1347.8166666666666</v>
      </c>
      <c r="F88" s="36">
        <v>1338.7833333333333</v>
      </c>
      <c r="G88" s="36">
        <v>1324.5666666666666</v>
      </c>
      <c r="H88" s="36">
        <v>1371.0666666666666</v>
      </c>
      <c r="I88" s="36">
        <v>1385.2833333333333</v>
      </c>
      <c r="J88" s="36">
        <v>1394.3166666666666</v>
      </c>
      <c r="K88" s="31">
        <v>1376.25</v>
      </c>
      <c r="L88" s="31">
        <v>1353</v>
      </c>
      <c r="M88" s="31">
        <v>12.92944</v>
      </c>
      <c r="N88" s="1"/>
      <c r="O88" s="1"/>
    </row>
    <row r="89" spans="1:15" ht="12.75" customHeight="1">
      <c r="A89" s="51">
        <v>80</v>
      </c>
      <c r="B89" s="53" t="s">
        <v>118</v>
      </c>
      <c r="C89" s="31">
        <v>3007.3</v>
      </c>
      <c r="D89" s="36">
        <v>3013.7666666666664</v>
      </c>
      <c r="E89" s="36">
        <v>2988.5333333333328</v>
      </c>
      <c r="F89" s="36">
        <v>2969.7666666666664</v>
      </c>
      <c r="G89" s="36">
        <v>2944.5333333333328</v>
      </c>
      <c r="H89" s="36">
        <v>3032.5333333333328</v>
      </c>
      <c r="I89" s="36">
        <v>3057.7666666666664</v>
      </c>
      <c r="J89" s="36">
        <v>3076.5333333333328</v>
      </c>
      <c r="K89" s="31">
        <v>3039</v>
      </c>
      <c r="L89" s="31">
        <v>2995</v>
      </c>
      <c r="M89" s="31">
        <v>2.9762200000000001</v>
      </c>
      <c r="N89" s="1"/>
      <c r="O89" s="1"/>
    </row>
    <row r="90" spans="1:15" ht="12.75" customHeight="1">
      <c r="A90" s="51">
        <v>81</v>
      </c>
      <c r="B90" s="53" t="s">
        <v>120</v>
      </c>
      <c r="C90" s="31">
        <v>2466.15</v>
      </c>
      <c r="D90" s="36">
        <v>2477.4500000000003</v>
      </c>
      <c r="E90" s="36">
        <v>2439.3000000000006</v>
      </c>
      <c r="F90" s="36">
        <v>2412.4500000000003</v>
      </c>
      <c r="G90" s="36">
        <v>2374.3000000000006</v>
      </c>
      <c r="H90" s="36">
        <v>2504.3000000000006</v>
      </c>
      <c r="I90" s="36">
        <v>2542.4500000000003</v>
      </c>
      <c r="J90" s="36">
        <v>2569.3000000000006</v>
      </c>
      <c r="K90" s="31">
        <v>2515.6</v>
      </c>
      <c r="L90" s="31">
        <v>2450.6</v>
      </c>
      <c r="M90" s="31">
        <v>28.67672</v>
      </c>
      <c r="N90" s="1"/>
      <c r="O90" s="1"/>
    </row>
    <row r="91" spans="1:15" ht="12.75" customHeight="1">
      <c r="A91" s="51">
        <v>82</v>
      </c>
      <c r="B91" s="53" t="s">
        <v>385</v>
      </c>
      <c r="C91" s="31">
        <v>3377.6</v>
      </c>
      <c r="D91" s="36">
        <v>3379.65</v>
      </c>
      <c r="E91" s="36">
        <v>3309.3</v>
      </c>
      <c r="F91" s="36">
        <v>3241</v>
      </c>
      <c r="G91" s="36">
        <v>3170.65</v>
      </c>
      <c r="H91" s="36">
        <v>3447.9500000000003</v>
      </c>
      <c r="I91" s="36">
        <v>3518.2999999999997</v>
      </c>
      <c r="J91" s="36">
        <v>3586.6000000000004</v>
      </c>
      <c r="K91" s="31">
        <v>3450</v>
      </c>
      <c r="L91" s="31">
        <v>3311.35</v>
      </c>
      <c r="M91" s="31">
        <v>17.967410000000001</v>
      </c>
      <c r="N91" s="1"/>
      <c r="O91" s="1"/>
    </row>
    <row r="92" spans="1:15" ht="12.75" customHeight="1">
      <c r="A92" s="51">
        <v>83</v>
      </c>
      <c r="B92" s="53" t="s">
        <v>121</v>
      </c>
      <c r="C92" s="31">
        <v>599.75</v>
      </c>
      <c r="D92" s="36">
        <v>602.85</v>
      </c>
      <c r="E92" s="36">
        <v>592.25</v>
      </c>
      <c r="F92" s="36">
        <v>584.75</v>
      </c>
      <c r="G92" s="36">
        <v>574.15</v>
      </c>
      <c r="H92" s="36">
        <v>610.35</v>
      </c>
      <c r="I92" s="36">
        <v>620.95000000000016</v>
      </c>
      <c r="J92" s="36">
        <v>628.45000000000005</v>
      </c>
      <c r="K92" s="31">
        <v>613.45000000000005</v>
      </c>
      <c r="L92" s="31">
        <v>595.35</v>
      </c>
      <c r="M92" s="31">
        <v>15.61042</v>
      </c>
      <c r="N92" s="1"/>
      <c r="O92" s="1"/>
    </row>
    <row r="93" spans="1:15" ht="12.75" customHeight="1">
      <c r="A93" s="51">
        <v>84</v>
      </c>
      <c r="B93" s="53" t="s">
        <v>124</v>
      </c>
      <c r="C93" s="31">
        <v>1447.85</v>
      </c>
      <c r="D93" s="36">
        <v>1456.3333333333333</v>
      </c>
      <c r="E93" s="36">
        <v>1430.7166666666665</v>
      </c>
      <c r="F93" s="36">
        <v>1413.5833333333333</v>
      </c>
      <c r="G93" s="36">
        <v>1387.9666666666665</v>
      </c>
      <c r="H93" s="36">
        <v>1473.4666666666665</v>
      </c>
      <c r="I93" s="36">
        <v>1499.0833333333333</v>
      </c>
      <c r="J93" s="36">
        <v>1516.2166666666665</v>
      </c>
      <c r="K93" s="31">
        <v>1481.95</v>
      </c>
      <c r="L93" s="31">
        <v>1439.2</v>
      </c>
      <c r="M93" s="31">
        <v>64.892619999999994</v>
      </c>
      <c r="N93" s="1"/>
      <c r="O93" s="1"/>
    </row>
    <row r="94" spans="1:15" ht="12.75" customHeight="1">
      <c r="A94" s="51">
        <v>85</v>
      </c>
      <c r="B94" s="53" t="s">
        <v>125</v>
      </c>
      <c r="C94" s="31">
        <v>3912.8</v>
      </c>
      <c r="D94" s="36">
        <v>3915.3833333333332</v>
      </c>
      <c r="E94" s="36">
        <v>3882.4166666666665</v>
      </c>
      <c r="F94" s="36">
        <v>3852.0333333333333</v>
      </c>
      <c r="G94" s="36">
        <v>3819.0666666666666</v>
      </c>
      <c r="H94" s="36">
        <v>3945.7666666666664</v>
      </c>
      <c r="I94" s="36">
        <v>3978.7333333333336</v>
      </c>
      <c r="J94" s="36">
        <v>4009.1166666666663</v>
      </c>
      <c r="K94" s="31">
        <v>3948.35</v>
      </c>
      <c r="L94" s="31">
        <v>3885</v>
      </c>
      <c r="M94" s="31">
        <v>1.96607</v>
      </c>
      <c r="N94" s="1"/>
      <c r="O94" s="1"/>
    </row>
    <row r="95" spans="1:15" ht="12.75" customHeight="1">
      <c r="A95" s="51">
        <v>86</v>
      </c>
      <c r="B95" s="53" t="s">
        <v>126</v>
      </c>
      <c r="C95" s="31">
        <v>1665.75</v>
      </c>
      <c r="D95" s="36">
        <v>1660.5833333333333</v>
      </c>
      <c r="E95" s="36">
        <v>1648.3166666666666</v>
      </c>
      <c r="F95" s="36">
        <v>1630.8833333333334</v>
      </c>
      <c r="G95" s="36">
        <v>1618.6166666666668</v>
      </c>
      <c r="H95" s="36">
        <v>1678.0166666666664</v>
      </c>
      <c r="I95" s="36">
        <v>1690.2833333333333</v>
      </c>
      <c r="J95" s="36">
        <v>1707.7166666666662</v>
      </c>
      <c r="K95" s="31">
        <v>1672.85</v>
      </c>
      <c r="L95" s="31">
        <v>1643.15</v>
      </c>
      <c r="M95" s="31">
        <v>258.15388000000002</v>
      </c>
      <c r="N95" s="1"/>
      <c r="O95" s="1"/>
    </row>
    <row r="96" spans="1:15" ht="12.75" customHeight="1">
      <c r="A96" s="51">
        <v>87</v>
      </c>
      <c r="B96" s="53" t="s">
        <v>127</v>
      </c>
      <c r="C96" s="31">
        <v>580.95000000000005</v>
      </c>
      <c r="D96" s="36">
        <v>584.51666666666677</v>
      </c>
      <c r="E96" s="36">
        <v>576.43333333333351</v>
      </c>
      <c r="F96" s="36">
        <v>571.91666666666674</v>
      </c>
      <c r="G96" s="36">
        <v>563.83333333333348</v>
      </c>
      <c r="H96" s="36">
        <v>589.03333333333353</v>
      </c>
      <c r="I96" s="36">
        <v>597.11666666666679</v>
      </c>
      <c r="J96" s="36">
        <v>601.63333333333355</v>
      </c>
      <c r="K96" s="31">
        <v>592.6</v>
      </c>
      <c r="L96" s="31">
        <v>580</v>
      </c>
      <c r="M96" s="31">
        <v>72.633960000000002</v>
      </c>
      <c r="N96" s="1"/>
      <c r="O96" s="1"/>
    </row>
    <row r="97" spans="1:15" ht="12.75" customHeight="1">
      <c r="A97" s="51">
        <v>88</v>
      </c>
      <c r="B97" s="53" t="s">
        <v>123</v>
      </c>
      <c r="C97" s="31">
        <v>1887.05</v>
      </c>
      <c r="D97" s="36">
        <v>1876.6666666666667</v>
      </c>
      <c r="E97" s="36">
        <v>1828.4333333333334</v>
      </c>
      <c r="F97" s="36">
        <v>1769.8166666666666</v>
      </c>
      <c r="G97" s="36">
        <v>1721.5833333333333</v>
      </c>
      <c r="H97" s="36">
        <v>1935.2833333333335</v>
      </c>
      <c r="I97" s="36">
        <v>1983.5166666666667</v>
      </c>
      <c r="J97" s="36">
        <v>2042.1333333333337</v>
      </c>
      <c r="K97" s="31">
        <v>1924.9</v>
      </c>
      <c r="L97" s="31">
        <v>1818.05</v>
      </c>
      <c r="M97" s="31">
        <v>35.963149999999999</v>
      </c>
      <c r="N97" s="1"/>
      <c r="O97" s="1"/>
    </row>
    <row r="98" spans="1:15" ht="12.75" customHeight="1">
      <c r="A98" s="51">
        <v>89</v>
      </c>
      <c r="B98" s="53" t="s">
        <v>128</v>
      </c>
      <c r="C98" s="31">
        <v>5452</v>
      </c>
      <c r="D98" s="36">
        <v>5499.666666666667</v>
      </c>
      <c r="E98" s="36">
        <v>5384.3333333333339</v>
      </c>
      <c r="F98" s="36">
        <v>5316.666666666667</v>
      </c>
      <c r="G98" s="36">
        <v>5201.3333333333339</v>
      </c>
      <c r="H98" s="36">
        <v>5567.3333333333339</v>
      </c>
      <c r="I98" s="36">
        <v>5682.6666666666679</v>
      </c>
      <c r="J98" s="36">
        <v>5750.3333333333339</v>
      </c>
      <c r="K98" s="31">
        <v>5615</v>
      </c>
      <c r="L98" s="31">
        <v>5432</v>
      </c>
      <c r="M98" s="31">
        <v>6.69719</v>
      </c>
      <c r="N98" s="1"/>
      <c r="O98" s="1"/>
    </row>
    <row r="99" spans="1:15" ht="12.75" customHeight="1">
      <c r="A99" s="51">
        <v>90</v>
      </c>
      <c r="B99" s="53" t="s">
        <v>130</v>
      </c>
      <c r="C99" s="31">
        <v>684.5</v>
      </c>
      <c r="D99" s="36">
        <v>684.23333333333323</v>
      </c>
      <c r="E99" s="36">
        <v>677.26666666666642</v>
      </c>
      <c r="F99" s="36">
        <v>670.03333333333319</v>
      </c>
      <c r="G99" s="36">
        <v>663.06666666666638</v>
      </c>
      <c r="H99" s="36">
        <v>691.46666666666647</v>
      </c>
      <c r="I99" s="36">
        <v>698.43333333333339</v>
      </c>
      <c r="J99" s="36">
        <v>705.66666666666652</v>
      </c>
      <c r="K99" s="31">
        <v>691.2</v>
      </c>
      <c r="L99" s="31">
        <v>677</v>
      </c>
      <c r="M99" s="31">
        <v>119.73903</v>
      </c>
      <c r="N99" s="1"/>
      <c r="O99" s="1"/>
    </row>
    <row r="100" spans="1:15" ht="12.75" customHeight="1">
      <c r="A100" s="51">
        <v>91</v>
      </c>
      <c r="B100" s="53" t="s">
        <v>122</v>
      </c>
      <c r="C100" s="31">
        <v>5170.55</v>
      </c>
      <c r="D100" s="36">
        <v>5221.0166666666664</v>
      </c>
      <c r="E100" s="36">
        <v>5100.5333333333328</v>
      </c>
      <c r="F100" s="36">
        <v>5030.5166666666664</v>
      </c>
      <c r="G100" s="36">
        <v>4910.0333333333328</v>
      </c>
      <c r="H100" s="36">
        <v>5291.0333333333328</v>
      </c>
      <c r="I100" s="36">
        <v>5411.5166666666664</v>
      </c>
      <c r="J100" s="36">
        <v>5481.5333333333328</v>
      </c>
      <c r="K100" s="31">
        <v>5341.5</v>
      </c>
      <c r="L100" s="31">
        <v>5151</v>
      </c>
      <c r="M100" s="31">
        <v>40.630830000000003</v>
      </c>
      <c r="N100" s="1"/>
      <c r="O100" s="1"/>
    </row>
    <row r="101" spans="1:15" ht="12.75" customHeight="1">
      <c r="A101" s="51">
        <v>92</v>
      </c>
      <c r="B101" s="53" t="s">
        <v>132</v>
      </c>
      <c r="C101" s="31">
        <v>340.85</v>
      </c>
      <c r="D101" s="36">
        <v>343.13333333333338</v>
      </c>
      <c r="E101" s="36">
        <v>333.71666666666675</v>
      </c>
      <c r="F101" s="36">
        <v>326.58333333333337</v>
      </c>
      <c r="G101" s="36">
        <v>317.16666666666674</v>
      </c>
      <c r="H101" s="36">
        <v>350.26666666666677</v>
      </c>
      <c r="I101" s="36">
        <v>359.68333333333339</v>
      </c>
      <c r="J101" s="36">
        <v>366.81666666666678</v>
      </c>
      <c r="K101" s="31">
        <v>352.55</v>
      </c>
      <c r="L101" s="31">
        <v>336</v>
      </c>
      <c r="M101" s="31">
        <v>131.08523</v>
      </c>
      <c r="N101" s="1"/>
      <c r="O101" s="1"/>
    </row>
    <row r="102" spans="1:15" ht="12.75" customHeight="1">
      <c r="A102" s="51">
        <v>93</v>
      </c>
      <c r="B102" s="53" t="s">
        <v>133</v>
      </c>
      <c r="C102" s="31">
        <v>2441.3000000000002</v>
      </c>
      <c r="D102" s="36">
        <v>2448.6166666666668</v>
      </c>
      <c r="E102" s="36">
        <v>2419.2333333333336</v>
      </c>
      <c r="F102" s="36">
        <v>2397.166666666667</v>
      </c>
      <c r="G102" s="36">
        <v>2367.7833333333338</v>
      </c>
      <c r="H102" s="36">
        <v>2470.6833333333334</v>
      </c>
      <c r="I102" s="36">
        <v>2500.0666666666666</v>
      </c>
      <c r="J102" s="36">
        <v>2522.1333333333332</v>
      </c>
      <c r="K102" s="31">
        <v>2478</v>
      </c>
      <c r="L102" s="31">
        <v>2426.5500000000002</v>
      </c>
      <c r="M102" s="31">
        <v>36.462150000000001</v>
      </c>
      <c r="N102" s="1"/>
      <c r="O102" s="1"/>
    </row>
    <row r="103" spans="1:15" ht="12.75" customHeight="1">
      <c r="A103" s="51">
        <v>94</v>
      </c>
      <c r="B103" s="53" t="s">
        <v>135</v>
      </c>
      <c r="C103" s="31">
        <v>1158.6500000000001</v>
      </c>
      <c r="D103" s="36">
        <v>1159.7333333333333</v>
      </c>
      <c r="E103" s="36">
        <v>1149.5666666666666</v>
      </c>
      <c r="F103" s="36">
        <v>1140.4833333333333</v>
      </c>
      <c r="G103" s="36">
        <v>1130.3166666666666</v>
      </c>
      <c r="H103" s="36">
        <v>1168.8166666666666</v>
      </c>
      <c r="I103" s="36">
        <v>1178.9833333333331</v>
      </c>
      <c r="J103" s="36">
        <v>1188.0666666666666</v>
      </c>
      <c r="K103" s="31">
        <v>1169.9000000000001</v>
      </c>
      <c r="L103" s="31">
        <v>1150.6500000000001</v>
      </c>
      <c r="M103" s="31">
        <v>692.59424999999999</v>
      </c>
      <c r="N103" s="1"/>
      <c r="O103" s="1"/>
    </row>
    <row r="104" spans="1:15" ht="12.75" customHeight="1">
      <c r="A104" s="51">
        <v>95</v>
      </c>
      <c r="B104" s="53" t="s">
        <v>136</v>
      </c>
      <c r="C104" s="31">
        <v>1756.85</v>
      </c>
      <c r="D104" s="36">
        <v>1758.8166666666666</v>
      </c>
      <c r="E104" s="36">
        <v>1739.6333333333332</v>
      </c>
      <c r="F104" s="36">
        <v>1722.4166666666665</v>
      </c>
      <c r="G104" s="36">
        <v>1703.2333333333331</v>
      </c>
      <c r="H104" s="36">
        <v>1776.0333333333333</v>
      </c>
      <c r="I104" s="36">
        <v>1795.2166666666667</v>
      </c>
      <c r="J104" s="36">
        <v>1812.4333333333334</v>
      </c>
      <c r="K104" s="31">
        <v>1778</v>
      </c>
      <c r="L104" s="31">
        <v>1741.6</v>
      </c>
      <c r="M104" s="31">
        <v>11.63546</v>
      </c>
      <c r="N104" s="1"/>
      <c r="O104" s="1"/>
    </row>
    <row r="105" spans="1:15" ht="12.75" customHeight="1">
      <c r="A105" s="51">
        <v>96</v>
      </c>
      <c r="B105" s="53" t="s">
        <v>137</v>
      </c>
      <c r="C105" s="31">
        <v>604.4</v>
      </c>
      <c r="D105" s="36">
        <v>605.31666666666661</v>
      </c>
      <c r="E105" s="36">
        <v>600.08333333333326</v>
      </c>
      <c r="F105" s="36">
        <v>595.76666666666665</v>
      </c>
      <c r="G105" s="36">
        <v>590.5333333333333</v>
      </c>
      <c r="H105" s="36">
        <v>609.63333333333321</v>
      </c>
      <c r="I105" s="36">
        <v>614.86666666666656</v>
      </c>
      <c r="J105" s="36">
        <v>619.18333333333317</v>
      </c>
      <c r="K105" s="31">
        <v>610.54999999999995</v>
      </c>
      <c r="L105" s="31">
        <v>601</v>
      </c>
      <c r="M105" s="31">
        <v>12.394159999999999</v>
      </c>
      <c r="N105" s="1"/>
      <c r="O105" s="1"/>
    </row>
    <row r="106" spans="1:15" ht="12.75" customHeight="1">
      <c r="A106" s="51">
        <v>97</v>
      </c>
      <c r="B106" s="53" t="s">
        <v>140</v>
      </c>
      <c r="C106" s="31">
        <v>83.47</v>
      </c>
      <c r="D106" s="36">
        <v>83.63</v>
      </c>
      <c r="E106" s="36">
        <v>82.759999999999991</v>
      </c>
      <c r="F106" s="36">
        <v>82.05</v>
      </c>
      <c r="G106" s="36">
        <v>81.179999999999993</v>
      </c>
      <c r="H106" s="36">
        <v>84.339999999999989</v>
      </c>
      <c r="I106" s="36">
        <v>85.21</v>
      </c>
      <c r="J106" s="36">
        <v>85.919999999999987</v>
      </c>
      <c r="K106" s="31">
        <v>84.5</v>
      </c>
      <c r="L106" s="31">
        <v>82.92</v>
      </c>
      <c r="M106" s="31">
        <v>452.66640000000001</v>
      </c>
      <c r="N106" s="1"/>
      <c r="O106" s="1"/>
    </row>
    <row r="107" spans="1:15" ht="12.75" customHeight="1">
      <c r="A107" s="51">
        <v>98</v>
      </c>
      <c r="B107" s="53" t="s">
        <v>154</v>
      </c>
      <c r="C107" s="31">
        <v>419.6</v>
      </c>
      <c r="D107" s="36">
        <v>421.15000000000003</v>
      </c>
      <c r="E107" s="36">
        <v>417.00000000000006</v>
      </c>
      <c r="F107" s="36">
        <v>414.40000000000003</v>
      </c>
      <c r="G107" s="36">
        <v>410.25000000000006</v>
      </c>
      <c r="H107" s="36">
        <v>423.75000000000006</v>
      </c>
      <c r="I107" s="36">
        <v>427.90000000000003</v>
      </c>
      <c r="J107" s="36">
        <v>430.50000000000006</v>
      </c>
      <c r="K107" s="31">
        <v>425.3</v>
      </c>
      <c r="L107" s="31">
        <v>418.55</v>
      </c>
      <c r="M107" s="31">
        <v>252.05627000000001</v>
      </c>
      <c r="N107" s="1"/>
      <c r="O107" s="1"/>
    </row>
    <row r="108" spans="1:15" ht="12.75" customHeight="1">
      <c r="A108" s="51">
        <v>99</v>
      </c>
      <c r="B108" s="53" t="s">
        <v>277</v>
      </c>
      <c r="C108" s="31">
        <v>547.70000000000005</v>
      </c>
      <c r="D108" s="36">
        <v>546.56666666666661</v>
      </c>
      <c r="E108" s="36">
        <v>542.23333333333323</v>
      </c>
      <c r="F108" s="36">
        <v>536.76666666666665</v>
      </c>
      <c r="G108" s="36">
        <v>532.43333333333328</v>
      </c>
      <c r="H108" s="36">
        <v>552.03333333333319</v>
      </c>
      <c r="I108" s="36">
        <v>556.36666666666667</v>
      </c>
      <c r="J108" s="36">
        <v>561.83333333333314</v>
      </c>
      <c r="K108" s="31">
        <v>550.9</v>
      </c>
      <c r="L108" s="31">
        <v>541.1</v>
      </c>
      <c r="M108" s="31">
        <v>11.62274</v>
      </c>
      <c r="N108" s="1"/>
      <c r="O108" s="1"/>
    </row>
    <row r="109" spans="1:15" ht="12.75" customHeight="1">
      <c r="A109" s="51">
        <v>100</v>
      </c>
      <c r="B109" s="53" t="s">
        <v>143</v>
      </c>
      <c r="C109" s="31">
        <v>637.5</v>
      </c>
      <c r="D109" s="36">
        <v>639.66666666666663</v>
      </c>
      <c r="E109" s="36">
        <v>631.33333333333326</v>
      </c>
      <c r="F109" s="36">
        <v>625.16666666666663</v>
      </c>
      <c r="G109" s="36">
        <v>616.83333333333326</v>
      </c>
      <c r="H109" s="36">
        <v>645.83333333333326</v>
      </c>
      <c r="I109" s="36">
        <v>654.16666666666652</v>
      </c>
      <c r="J109" s="36">
        <v>660.33333333333326</v>
      </c>
      <c r="K109" s="31">
        <v>648</v>
      </c>
      <c r="L109" s="31">
        <v>633.5</v>
      </c>
      <c r="M109" s="31">
        <v>58.42145</v>
      </c>
      <c r="N109" s="1"/>
      <c r="O109" s="1"/>
    </row>
    <row r="110" spans="1:15" ht="12.75" customHeight="1">
      <c r="A110" s="51">
        <v>101</v>
      </c>
      <c r="B110" s="53" t="s">
        <v>151</v>
      </c>
      <c r="C110" s="31">
        <v>166.62</v>
      </c>
      <c r="D110" s="36">
        <v>167.46</v>
      </c>
      <c r="E110" s="36">
        <v>165.42000000000002</v>
      </c>
      <c r="F110" s="36">
        <v>164.22</v>
      </c>
      <c r="G110" s="36">
        <v>162.18</v>
      </c>
      <c r="H110" s="36">
        <v>168.66000000000003</v>
      </c>
      <c r="I110" s="36">
        <v>170.70000000000005</v>
      </c>
      <c r="J110" s="36">
        <v>171.90000000000003</v>
      </c>
      <c r="K110" s="31">
        <v>169.5</v>
      </c>
      <c r="L110" s="31">
        <v>166.26</v>
      </c>
      <c r="M110" s="31">
        <v>192.69862000000001</v>
      </c>
      <c r="N110" s="1"/>
      <c r="O110" s="1"/>
    </row>
    <row r="111" spans="1:15" ht="12.75" customHeight="1">
      <c r="A111" s="51">
        <v>102</v>
      </c>
      <c r="B111" s="53" t="s">
        <v>153</v>
      </c>
      <c r="C111" s="31">
        <v>1012.3</v>
      </c>
      <c r="D111" s="36">
        <v>1022.1666666666666</v>
      </c>
      <c r="E111" s="36">
        <v>998.33333333333326</v>
      </c>
      <c r="F111" s="36">
        <v>984.36666666666667</v>
      </c>
      <c r="G111" s="36">
        <v>960.5333333333333</v>
      </c>
      <c r="H111" s="36">
        <v>1036.1333333333332</v>
      </c>
      <c r="I111" s="36">
        <v>1059.9666666666665</v>
      </c>
      <c r="J111" s="36">
        <v>1073.9333333333332</v>
      </c>
      <c r="K111" s="31">
        <v>1046</v>
      </c>
      <c r="L111" s="31">
        <v>1008.2</v>
      </c>
      <c r="M111" s="31">
        <v>56.643140000000002</v>
      </c>
      <c r="N111" s="1"/>
      <c r="O111" s="1"/>
    </row>
    <row r="112" spans="1:15" ht="12.75" customHeight="1">
      <c r="A112" s="51">
        <v>103</v>
      </c>
      <c r="B112" s="53" t="s">
        <v>401</v>
      </c>
      <c r="C112" s="31">
        <v>176.32</v>
      </c>
      <c r="D112" s="36">
        <v>176.14</v>
      </c>
      <c r="E112" s="36">
        <v>171.77999999999997</v>
      </c>
      <c r="F112" s="36">
        <v>167.23999999999998</v>
      </c>
      <c r="G112" s="36">
        <v>162.87999999999997</v>
      </c>
      <c r="H112" s="36">
        <v>180.67999999999998</v>
      </c>
      <c r="I112" s="36">
        <v>185.04</v>
      </c>
      <c r="J112" s="36">
        <v>189.57999999999998</v>
      </c>
      <c r="K112" s="31">
        <v>180.5</v>
      </c>
      <c r="L112" s="31">
        <v>171.6</v>
      </c>
      <c r="M112" s="31">
        <v>967.27450999999996</v>
      </c>
      <c r="N112" s="1"/>
      <c r="O112" s="1"/>
    </row>
    <row r="113" spans="1:15" ht="12.75" customHeight="1">
      <c r="A113" s="51">
        <v>104</v>
      </c>
      <c r="B113" s="53" t="s">
        <v>142</v>
      </c>
      <c r="C113" s="31">
        <v>471.1</v>
      </c>
      <c r="D113" s="36">
        <v>474.23333333333335</v>
      </c>
      <c r="E113" s="36">
        <v>466.4666666666667</v>
      </c>
      <c r="F113" s="36">
        <v>461.83333333333337</v>
      </c>
      <c r="G113" s="36">
        <v>454.06666666666672</v>
      </c>
      <c r="H113" s="36">
        <v>478.86666666666667</v>
      </c>
      <c r="I113" s="36">
        <v>486.63333333333333</v>
      </c>
      <c r="J113" s="36">
        <v>491.26666666666665</v>
      </c>
      <c r="K113" s="31">
        <v>482</v>
      </c>
      <c r="L113" s="31">
        <v>469.6</v>
      </c>
      <c r="M113" s="31">
        <v>24.05603</v>
      </c>
      <c r="N113" s="1"/>
      <c r="O113" s="1"/>
    </row>
    <row r="114" spans="1:15" ht="12.75" customHeight="1">
      <c r="A114" s="51">
        <v>105</v>
      </c>
      <c r="B114" s="53" t="s">
        <v>148</v>
      </c>
      <c r="C114" s="31">
        <v>336.45</v>
      </c>
      <c r="D114" s="36">
        <v>335.33333333333331</v>
      </c>
      <c r="E114" s="36">
        <v>331.21666666666664</v>
      </c>
      <c r="F114" s="36">
        <v>325.98333333333335</v>
      </c>
      <c r="G114" s="36">
        <v>321.86666666666667</v>
      </c>
      <c r="H114" s="36">
        <v>340.56666666666661</v>
      </c>
      <c r="I114" s="36">
        <v>344.68333333333328</v>
      </c>
      <c r="J114" s="36">
        <v>349.91666666666657</v>
      </c>
      <c r="K114" s="31">
        <v>339.45</v>
      </c>
      <c r="L114" s="31">
        <v>330.1</v>
      </c>
      <c r="M114" s="31">
        <v>389.40980000000002</v>
      </c>
      <c r="N114" s="1"/>
      <c r="O114" s="1"/>
    </row>
    <row r="115" spans="1:15" ht="12.75" customHeight="1">
      <c r="A115" s="51">
        <v>106</v>
      </c>
      <c r="B115" s="53" t="s">
        <v>147</v>
      </c>
      <c r="C115" s="31">
        <v>1527.15</v>
      </c>
      <c r="D115" s="36">
        <v>1525.3999999999999</v>
      </c>
      <c r="E115" s="36">
        <v>1512.9999999999998</v>
      </c>
      <c r="F115" s="36">
        <v>1498.85</v>
      </c>
      <c r="G115" s="36">
        <v>1486.4499999999998</v>
      </c>
      <c r="H115" s="36">
        <v>1539.5499999999997</v>
      </c>
      <c r="I115" s="36">
        <v>1551.9499999999998</v>
      </c>
      <c r="J115" s="36">
        <v>1566.0999999999997</v>
      </c>
      <c r="K115" s="31">
        <v>1537.8</v>
      </c>
      <c r="L115" s="31">
        <v>1511.25</v>
      </c>
      <c r="M115" s="31">
        <v>52.49389</v>
      </c>
      <c r="N115" s="1"/>
      <c r="O115" s="1"/>
    </row>
    <row r="116" spans="1:15" ht="12.75" customHeight="1">
      <c r="A116" s="51">
        <v>107</v>
      </c>
      <c r="B116" s="53" t="s">
        <v>182</v>
      </c>
      <c r="C116" s="31">
        <v>6384.7</v>
      </c>
      <c r="D116" s="36">
        <v>6404.2166666666672</v>
      </c>
      <c r="E116" s="36">
        <v>6313.4333333333343</v>
      </c>
      <c r="F116" s="36">
        <v>6242.166666666667</v>
      </c>
      <c r="G116" s="36">
        <v>6151.3833333333341</v>
      </c>
      <c r="H116" s="36">
        <v>6475.4833333333345</v>
      </c>
      <c r="I116" s="36">
        <v>6566.2666666666673</v>
      </c>
      <c r="J116" s="36">
        <v>6637.5333333333347</v>
      </c>
      <c r="K116" s="31">
        <v>6495</v>
      </c>
      <c r="L116" s="31">
        <v>6332.95</v>
      </c>
      <c r="M116" s="31">
        <v>3.4466700000000001</v>
      </c>
      <c r="N116" s="1"/>
      <c r="O116" s="1"/>
    </row>
    <row r="117" spans="1:15" ht="12.75" customHeight="1">
      <c r="A117" s="51">
        <v>108</v>
      </c>
      <c r="B117" s="53" t="s">
        <v>149</v>
      </c>
      <c r="C117" s="31">
        <v>1532.7</v>
      </c>
      <c r="D117" s="36">
        <v>1538.05</v>
      </c>
      <c r="E117" s="36">
        <v>1518.35</v>
      </c>
      <c r="F117" s="36">
        <v>1504</v>
      </c>
      <c r="G117" s="36">
        <v>1484.3</v>
      </c>
      <c r="H117" s="36">
        <v>1552.3999999999999</v>
      </c>
      <c r="I117" s="36">
        <v>1572.1000000000001</v>
      </c>
      <c r="J117" s="36">
        <v>1586.4499999999998</v>
      </c>
      <c r="K117" s="31">
        <v>1557.75</v>
      </c>
      <c r="L117" s="31">
        <v>1523.7</v>
      </c>
      <c r="M117" s="31">
        <v>173.01940999999999</v>
      </c>
      <c r="N117" s="1"/>
      <c r="O117" s="1"/>
    </row>
    <row r="118" spans="1:15" ht="12.75" customHeight="1">
      <c r="A118" s="51">
        <v>109</v>
      </c>
      <c r="B118" s="53" t="s">
        <v>146</v>
      </c>
      <c r="C118" s="31">
        <v>4310.1499999999996</v>
      </c>
      <c r="D118" s="36">
        <v>4280.9000000000005</v>
      </c>
      <c r="E118" s="36">
        <v>4246.0500000000011</v>
      </c>
      <c r="F118" s="36">
        <v>4181.9500000000007</v>
      </c>
      <c r="G118" s="36">
        <v>4147.1000000000013</v>
      </c>
      <c r="H118" s="36">
        <v>4345.0000000000009</v>
      </c>
      <c r="I118" s="36">
        <v>4379.8500000000013</v>
      </c>
      <c r="J118" s="36">
        <v>4443.9500000000007</v>
      </c>
      <c r="K118" s="31">
        <v>4315.75</v>
      </c>
      <c r="L118" s="31">
        <v>4216.8</v>
      </c>
      <c r="M118" s="31">
        <v>17.988029999999998</v>
      </c>
      <c r="N118" s="1"/>
      <c r="O118" s="1"/>
    </row>
    <row r="119" spans="1:15" ht="12.75" customHeight="1">
      <c r="A119" s="51">
        <v>110</v>
      </c>
      <c r="B119" s="53" t="s">
        <v>152</v>
      </c>
      <c r="C119" s="31">
        <v>1136.4000000000001</v>
      </c>
      <c r="D119" s="36">
        <v>1134.75</v>
      </c>
      <c r="E119" s="36">
        <v>1125.7</v>
      </c>
      <c r="F119" s="36">
        <v>1115</v>
      </c>
      <c r="G119" s="36">
        <v>1105.95</v>
      </c>
      <c r="H119" s="36">
        <v>1145.45</v>
      </c>
      <c r="I119" s="36">
        <v>1154.5000000000002</v>
      </c>
      <c r="J119" s="36">
        <v>1165.2</v>
      </c>
      <c r="K119" s="31">
        <v>1143.8</v>
      </c>
      <c r="L119" s="31">
        <v>1124.05</v>
      </c>
      <c r="M119" s="31">
        <v>7.9955800000000004</v>
      </c>
      <c r="N119" s="1"/>
      <c r="O119" s="1"/>
    </row>
    <row r="120" spans="1:15" ht="12.75" customHeight="1">
      <c r="A120" s="51">
        <v>111</v>
      </c>
      <c r="B120" s="53" t="s">
        <v>278</v>
      </c>
      <c r="C120" s="31">
        <v>723.65</v>
      </c>
      <c r="D120" s="36">
        <v>717.2166666666667</v>
      </c>
      <c r="E120" s="36">
        <v>706.43333333333339</v>
      </c>
      <c r="F120" s="36">
        <v>689.2166666666667</v>
      </c>
      <c r="G120" s="36">
        <v>678.43333333333339</v>
      </c>
      <c r="H120" s="36">
        <v>734.43333333333339</v>
      </c>
      <c r="I120" s="36">
        <v>745.2166666666667</v>
      </c>
      <c r="J120" s="36">
        <v>762.43333333333339</v>
      </c>
      <c r="K120" s="31">
        <v>728</v>
      </c>
      <c r="L120" s="31">
        <v>700</v>
      </c>
      <c r="M120" s="31">
        <v>88.489779999999996</v>
      </c>
      <c r="N120" s="1"/>
      <c r="O120" s="1"/>
    </row>
    <row r="121" spans="1:15" ht="12.75" customHeight="1">
      <c r="A121" s="51">
        <v>112</v>
      </c>
      <c r="B121" s="53" t="s">
        <v>157</v>
      </c>
      <c r="C121" s="31">
        <v>936.9</v>
      </c>
      <c r="D121" s="36">
        <v>934.68333333333339</v>
      </c>
      <c r="E121" s="36">
        <v>925.36666666666679</v>
      </c>
      <c r="F121" s="36">
        <v>913.83333333333337</v>
      </c>
      <c r="G121" s="36">
        <v>904.51666666666677</v>
      </c>
      <c r="H121" s="36">
        <v>946.21666666666681</v>
      </c>
      <c r="I121" s="36">
        <v>955.53333333333342</v>
      </c>
      <c r="J121" s="36">
        <v>967.06666666666683</v>
      </c>
      <c r="K121" s="31">
        <v>944</v>
      </c>
      <c r="L121" s="31">
        <v>923.15</v>
      </c>
      <c r="M121" s="31">
        <v>42.993189999999998</v>
      </c>
      <c r="N121" s="1"/>
      <c r="O121" s="1"/>
    </row>
    <row r="122" spans="1:15" ht="12.75" customHeight="1">
      <c r="A122" s="51">
        <v>113</v>
      </c>
      <c r="B122" s="53" t="s">
        <v>155</v>
      </c>
      <c r="C122" s="31">
        <v>1077.25</v>
      </c>
      <c r="D122" s="36">
        <v>1074.8333333333333</v>
      </c>
      <c r="E122" s="36">
        <v>1052.6666666666665</v>
      </c>
      <c r="F122" s="36">
        <v>1028.0833333333333</v>
      </c>
      <c r="G122" s="36">
        <v>1005.9166666666665</v>
      </c>
      <c r="H122" s="36">
        <v>1099.4166666666665</v>
      </c>
      <c r="I122" s="36">
        <v>1121.583333333333</v>
      </c>
      <c r="J122" s="36">
        <v>1146.1666666666665</v>
      </c>
      <c r="K122" s="31">
        <v>1097</v>
      </c>
      <c r="L122" s="31">
        <v>1050.25</v>
      </c>
      <c r="M122" s="31">
        <v>37.752409999999998</v>
      </c>
      <c r="N122" s="1"/>
      <c r="O122" s="1"/>
    </row>
    <row r="123" spans="1:15" ht="12.75" customHeight="1">
      <c r="A123" s="51">
        <v>114</v>
      </c>
      <c r="B123" s="53" t="s">
        <v>158</v>
      </c>
      <c r="C123" s="31">
        <v>551.95000000000005</v>
      </c>
      <c r="D123" s="36">
        <v>547.70000000000005</v>
      </c>
      <c r="E123" s="36">
        <v>538.80000000000007</v>
      </c>
      <c r="F123" s="36">
        <v>525.65</v>
      </c>
      <c r="G123" s="36">
        <v>516.75</v>
      </c>
      <c r="H123" s="36">
        <v>560.85000000000014</v>
      </c>
      <c r="I123" s="36">
        <v>569.75000000000023</v>
      </c>
      <c r="J123" s="36">
        <v>582.9000000000002</v>
      </c>
      <c r="K123" s="31">
        <v>556.6</v>
      </c>
      <c r="L123" s="31">
        <v>534.54999999999995</v>
      </c>
      <c r="M123" s="31">
        <v>52.540880000000001</v>
      </c>
      <c r="N123" s="1"/>
      <c r="O123" s="1"/>
    </row>
    <row r="124" spans="1:15" ht="12.75" customHeight="1">
      <c r="A124" s="51">
        <v>115</v>
      </c>
      <c r="B124" s="53" t="s">
        <v>416</v>
      </c>
      <c r="C124" s="31">
        <v>1588.75</v>
      </c>
      <c r="D124" s="36">
        <v>1594.25</v>
      </c>
      <c r="E124" s="36">
        <v>1549.85</v>
      </c>
      <c r="F124" s="36">
        <v>1510.9499999999998</v>
      </c>
      <c r="G124" s="36">
        <v>1466.5499999999997</v>
      </c>
      <c r="H124" s="36">
        <v>1633.15</v>
      </c>
      <c r="I124" s="36">
        <v>1677.5500000000002</v>
      </c>
      <c r="J124" s="36">
        <v>1716.4500000000003</v>
      </c>
      <c r="K124" s="31">
        <v>1638.65</v>
      </c>
      <c r="L124" s="31">
        <v>1555.35</v>
      </c>
      <c r="M124" s="31">
        <v>26.20495</v>
      </c>
      <c r="N124" s="1"/>
      <c r="O124" s="1"/>
    </row>
    <row r="125" spans="1:15" ht="12.75" customHeight="1">
      <c r="A125" s="51">
        <v>116</v>
      </c>
      <c r="B125" s="53" t="s">
        <v>159</v>
      </c>
      <c r="C125" s="31">
        <v>1775.65</v>
      </c>
      <c r="D125" s="36">
        <v>1769.9833333333333</v>
      </c>
      <c r="E125" s="36">
        <v>1750.9666666666667</v>
      </c>
      <c r="F125" s="36">
        <v>1726.2833333333333</v>
      </c>
      <c r="G125" s="36">
        <v>1707.2666666666667</v>
      </c>
      <c r="H125" s="36">
        <v>1794.6666666666667</v>
      </c>
      <c r="I125" s="36">
        <v>1813.6833333333336</v>
      </c>
      <c r="J125" s="36">
        <v>1838.3666666666668</v>
      </c>
      <c r="K125" s="31">
        <v>1789</v>
      </c>
      <c r="L125" s="31">
        <v>1745.3</v>
      </c>
      <c r="M125" s="31">
        <v>190.31689</v>
      </c>
      <c r="N125" s="1"/>
      <c r="O125" s="1"/>
    </row>
    <row r="126" spans="1:15" ht="12.75" customHeight="1">
      <c r="A126" s="51">
        <v>117</v>
      </c>
      <c r="B126" s="53" t="s">
        <v>846</v>
      </c>
      <c r="C126" s="31">
        <v>183.04</v>
      </c>
      <c r="D126" s="36">
        <v>183.78333333333333</v>
      </c>
      <c r="E126" s="36">
        <v>180.86666666666667</v>
      </c>
      <c r="F126" s="36">
        <v>178.69333333333336</v>
      </c>
      <c r="G126" s="36">
        <v>175.7766666666667</v>
      </c>
      <c r="H126" s="36">
        <v>185.95666666666665</v>
      </c>
      <c r="I126" s="36">
        <v>188.87333333333333</v>
      </c>
      <c r="J126" s="36">
        <v>191.04666666666662</v>
      </c>
      <c r="K126" s="31">
        <v>186.7</v>
      </c>
      <c r="L126" s="31">
        <v>181.61</v>
      </c>
      <c r="M126" s="31">
        <v>210.84054</v>
      </c>
      <c r="N126" s="1"/>
      <c r="O126" s="1"/>
    </row>
    <row r="127" spans="1:15" ht="12.75" customHeight="1">
      <c r="A127" s="51">
        <v>118</v>
      </c>
      <c r="B127" s="53" t="s">
        <v>165</v>
      </c>
      <c r="C127" s="31">
        <v>4888.6499999999996</v>
      </c>
      <c r="D127" s="36">
        <v>4923.2333333333336</v>
      </c>
      <c r="E127" s="36">
        <v>4826.4666666666672</v>
      </c>
      <c r="F127" s="36">
        <v>4764.2833333333338</v>
      </c>
      <c r="G127" s="36">
        <v>4667.5166666666673</v>
      </c>
      <c r="H127" s="36">
        <v>4985.416666666667</v>
      </c>
      <c r="I127" s="36">
        <v>5082.1833333333334</v>
      </c>
      <c r="J127" s="36">
        <v>5144.3666666666668</v>
      </c>
      <c r="K127" s="31">
        <v>5020</v>
      </c>
      <c r="L127" s="31">
        <v>4861.05</v>
      </c>
      <c r="M127" s="31">
        <v>4.1250999999999998</v>
      </c>
      <c r="N127" s="1"/>
      <c r="O127" s="1"/>
    </row>
    <row r="128" spans="1:15" ht="12.75" customHeight="1">
      <c r="A128" s="51">
        <v>119</v>
      </c>
      <c r="B128" s="53" t="s">
        <v>162</v>
      </c>
      <c r="C128" s="31">
        <v>731.75</v>
      </c>
      <c r="D128" s="36">
        <v>734.15</v>
      </c>
      <c r="E128" s="36">
        <v>724.9</v>
      </c>
      <c r="F128" s="36">
        <v>718.05</v>
      </c>
      <c r="G128" s="36">
        <v>708.8</v>
      </c>
      <c r="H128" s="36">
        <v>741</v>
      </c>
      <c r="I128" s="36">
        <v>750.25</v>
      </c>
      <c r="J128" s="36">
        <v>757.1</v>
      </c>
      <c r="K128" s="31">
        <v>743.4</v>
      </c>
      <c r="L128" s="31">
        <v>727.3</v>
      </c>
      <c r="M128" s="31">
        <v>22.388120000000001</v>
      </c>
      <c r="N128" s="1"/>
      <c r="O128" s="1"/>
    </row>
    <row r="129" spans="1:15" ht="12.75" customHeight="1">
      <c r="A129" s="51">
        <v>120</v>
      </c>
      <c r="B129" s="53" t="s">
        <v>164</v>
      </c>
      <c r="C129" s="31">
        <v>5125.45</v>
      </c>
      <c r="D129" s="36">
        <v>5169.9666666666662</v>
      </c>
      <c r="E129" s="36">
        <v>5066.0833333333321</v>
      </c>
      <c r="F129" s="36">
        <v>5006.7166666666662</v>
      </c>
      <c r="G129" s="36">
        <v>4902.8333333333321</v>
      </c>
      <c r="H129" s="36">
        <v>5229.3333333333321</v>
      </c>
      <c r="I129" s="36">
        <v>5333.2166666666653</v>
      </c>
      <c r="J129" s="36">
        <v>5392.5833333333321</v>
      </c>
      <c r="K129" s="31">
        <v>5273.85</v>
      </c>
      <c r="L129" s="31">
        <v>5110.6000000000004</v>
      </c>
      <c r="M129" s="31">
        <v>14.178459999999999</v>
      </c>
      <c r="N129" s="1"/>
      <c r="O129" s="1"/>
    </row>
    <row r="130" spans="1:15" ht="12.75" customHeight="1">
      <c r="A130" s="51">
        <v>121</v>
      </c>
      <c r="B130" s="53" t="s">
        <v>163</v>
      </c>
      <c r="C130" s="31">
        <v>3535</v>
      </c>
      <c r="D130" s="36">
        <v>3553.6666666666665</v>
      </c>
      <c r="E130" s="36">
        <v>3497.333333333333</v>
      </c>
      <c r="F130" s="36">
        <v>3459.6666666666665</v>
      </c>
      <c r="G130" s="36">
        <v>3403.333333333333</v>
      </c>
      <c r="H130" s="36">
        <v>3591.333333333333</v>
      </c>
      <c r="I130" s="36">
        <v>3647.6666666666661</v>
      </c>
      <c r="J130" s="36">
        <v>3685.333333333333</v>
      </c>
      <c r="K130" s="31">
        <v>3610</v>
      </c>
      <c r="L130" s="31">
        <v>3516</v>
      </c>
      <c r="M130" s="31">
        <v>45.085079999999998</v>
      </c>
      <c r="N130" s="1"/>
      <c r="O130" s="1"/>
    </row>
    <row r="131" spans="1:15" ht="12.75" customHeight="1">
      <c r="A131" s="51">
        <v>122</v>
      </c>
      <c r="B131" s="53" t="s">
        <v>161</v>
      </c>
      <c r="C131" s="31">
        <v>430</v>
      </c>
      <c r="D131" s="36">
        <v>432.2166666666667</v>
      </c>
      <c r="E131" s="36">
        <v>426.73333333333341</v>
      </c>
      <c r="F131" s="36">
        <v>423.4666666666667</v>
      </c>
      <c r="G131" s="36">
        <v>417.98333333333341</v>
      </c>
      <c r="H131" s="36">
        <v>435.48333333333341</v>
      </c>
      <c r="I131" s="36">
        <v>440.96666666666675</v>
      </c>
      <c r="J131" s="36">
        <v>444.23333333333341</v>
      </c>
      <c r="K131" s="31">
        <v>437.7</v>
      </c>
      <c r="L131" s="31">
        <v>428.95</v>
      </c>
      <c r="M131" s="31">
        <v>10.86195</v>
      </c>
      <c r="N131" s="1"/>
      <c r="O131" s="1"/>
    </row>
    <row r="132" spans="1:15" ht="12.75" customHeight="1">
      <c r="A132" s="51">
        <v>123</v>
      </c>
      <c r="B132" s="53" t="s">
        <v>279</v>
      </c>
      <c r="C132" s="31">
        <v>1023.95</v>
      </c>
      <c r="D132" s="36">
        <v>1028.2666666666667</v>
      </c>
      <c r="E132" s="36">
        <v>1010.7333333333333</v>
      </c>
      <c r="F132" s="36">
        <v>997.51666666666665</v>
      </c>
      <c r="G132" s="36">
        <v>979.98333333333335</v>
      </c>
      <c r="H132" s="36">
        <v>1041.4833333333333</v>
      </c>
      <c r="I132" s="36">
        <v>1059.0166666666667</v>
      </c>
      <c r="J132" s="36">
        <v>1072.2333333333333</v>
      </c>
      <c r="K132" s="31">
        <v>1045.8</v>
      </c>
      <c r="L132" s="31">
        <v>1015.05</v>
      </c>
      <c r="M132" s="31">
        <v>24.88419</v>
      </c>
      <c r="N132" s="1"/>
      <c r="O132" s="1"/>
    </row>
    <row r="133" spans="1:15" ht="12.75" customHeight="1">
      <c r="A133" s="51">
        <v>124</v>
      </c>
      <c r="B133" s="53" t="s">
        <v>166</v>
      </c>
      <c r="C133" s="31">
        <v>1561</v>
      </c>
      <c r="D133" s="36">
        <v>1561.0333333333335</v>
      </c>
      <c r="E133" s="36">
        <v>1542.9666666666672</v>
      </c>
      <c r="F133" s="36">
        <v>1524.9333333333336</v>
      </c>
      <c r="G133" s="36">
        <v>1506.8666666666672</v>
      </c>
      <c r="H133" s="36">
        <v>1579.0666666666671</v>
      </c>
      <c r="I133" s="36">
        <v>1597.1333333333332</v>
      </c>
      <c r="J133" s="36">
        <v>1615.166666666667</v>
      </c>
      <c r="K133" s="31">
        <v>1579.1</v>
      </c>
      <c r="L133" s="31">
        <v>1543</v>
      </c>
      <c r="M133" s="31">
        <v>16.643439999999998</v>
      </c>
      <c r="N133" s="1"/>
      <c r="O133" s="1"/>
    </row>
    <row r="134" spans="1:15" ht="12.75" customHeight="1">
      <c r="A134" s="51">
        <v>125</v>
      </c>
      <c r="B134" s="53" t="s">
        <v>179</v>
      </c>
      <c r="C134" s="31">
        <v>125289.3</v>
      </c>
      <c r="D134" s="36">
        <v>125796.43333333333</v>
      </c>
      <c r="E134" s="36">
        <v>124492.86666666667</v>
      </c>
      <c r="F134" s="36">
        <v>123696.43333333333</v>
      </c>
      <c r="G134" s="36">
        <v>122392.86666666667</v>
      </c>
      <c r="H134" s="36">
        <v>126592.86666666667</v>
      </c>
      <c r="I134" s="36">
        <v>127896.43333333335</v>
      </c>
      <c r="J134" s="36">
        <v>128692.86666666667</v>
      </c>
      <c r="K134" s="31">
        <v>127100</v>
      </c>
      <c r="L134" s="31">
        <v>125000</v>
      </c>
      <c r="M134" s="31">
        <v>7.8780000000000003E-2</v>
      </c>
      <c r="N134" s="1"/>
      <c r="O134" s="1"/>
    </row>
    <row r="135" spans="1:15" ht="12.75" customHeight="1">
      <c r="A135" s="51">
        <v>126</v>
      </c>
      <c r="B135" s="53" t="s">
        <v>429</v>
      </c>
      <c r="C135" s="31">
        <v>1594.8</v>
      </c>
      <c r="D135" s="36">
        <v>1594.8833333333332</v>
      </c>
      <c r="E135" s="36">
        <v>1574.9666666666665</v>
      </c>
      <c r="F135" s="36">
        <v>1555.1333333333332</v>
      </c>
      <c r="G135" s="36">
        <v>1535.2166666666665</v>
      </c>
      <c r="H135" s="36">
        <v>1614.7166666666665</v>
      </c>
      <c r="I135" s="36">
        <v>1634.6333333333334</v>
      </c>
      <c r="J135" s="36">
        <v>1654.4666666666665</v>
      </c>
      <c r="K135" s="31">
        <v>1614.8</v>
      </c>
      <c r="L135" s="31">
        <v>1575.05</v>
      </c>
      <c r="M135" s="31">
        <v>31.097020000000001</v>
      </c>
      <c r="N135" s="1"/>
      <c r="O135" s="1"/>
    </row>
    <row r="136" spans="1:15" ht="12.75" customHeight="1">
      <c r="A136" s="51">
        <v>127</v>
      </c>
      <c r="B136" s="53" t="s">
        <v>168</v>
      </c>
      <c r="C136" s="31">
        <v>306.05</v>
      </c>
      <c r="D136" s="36">
        <v>305.25</v>
      </c>
      <c r="E136" s="36">
        <v>302.3</v>
      </c>
      <c r="F136" s="36">
        <v>298.55</v>
      </c>
      <c r="G136" s="36">
        <v>295.60000000000002</v>
      </c>
      <c r="H136" s="36">
        <v>309</v>
      </c>
      <c r="I136" s="36">
        <v>311.95000000000005</v>
      </c>
      <c r="J136" s="36">
        <v>315.7</v>
      </c>
      <c r="K136" s="31">
        <v>308.2</v>
      </c>
      <c r="L136" s="31">
        <v>301.5</v>
      </c>
      <c r="M136" s="31">
        <v>28.076989999999999</v>
      </c>
      <c r="N136" s="1"/>
      <c r="O136" s="1"/>
    </row>
    <row r="137" spans="1:15" ht="12.75" customHeight="1">
      <c r="A137" s="51">
        <v>128</v>
      </c>
      <c r="B137" s="53" t="s">
        <v>167</v>
      </c>
      <c r="C137" s="31">
        <v>2839.95</v>
      </c>
      <c r="D137" s="36">
        <v>2861.9666666666672</v>
      </c>
      <c r="E137" s="36">
        <v>2803.0333333333342</v>
      </c>
      <c r="F137" s="36">
        <v>2766.1166666666672</v>
      </c>
      <c r="G137" s="36">
        <v>2707.1833333333343</v>
      </c>
      <c r="H137" s="36">
        <v>2898.8833333333341</v>
      </c>
      <c r="I137" s="36">
        <v>2957.8166666666666</v>
      </c>
      <c r="J137" s="36">
        <v>2994.733333333334</v>
      </c>
      <c r="K137" s="31">
        <v>2920.9</v>
      </c>
      <c r="L137" s="31">
        <v>2825.05</v>
      </c>
      <c r="M137" s="31">
        <v>84.00461</v>
      </c>
      <c r="N137" s="1"/>
      <c r="O137" s="1"/>
    </row>
    <row r="138" spans="1:15" ht="12.75" customHeight="1">
      <c r="A138" s="51">
        <v>129</v>
      </c>
      <c r="B138" s="53" t="s">
        <v>804</v>
      </c>
      <c r="C138" s="31">
        <v>2166.35</v>
      </c>
      <c r="D138" s="36">
        <v>2185.75</v>
      </c>
      <c r="E138" s="36">
        <v>2138.6999999999998</v>
      </c>
      <c r="F138" s="36">
        <v>2111.0499999999997</v>
      </c>
      <c r="G138" s="36">
        <v>2063.9999999999995</v>
      </c>
      <c r="H138" s="36">
        <v>2213.4</v>
      </c>
      <c r="I138" s="36">
        <v>2260.4500000000003</v>
      </c>
      <c r="J138" s="36">
        <v>2288.1000000000004</v>
      </c>
      <c r="K138" s="31">
        <v>2232.8000000000002</v>
      </c>
      <c r="L138" s="31">
        <v>2158.1</v>
      </c>
      <c r="M138" s="31">
        <v>4.06846</v>
      </c>
      <c r="N138" s="1"/>
      <c r="O138" s="1"/>
    </row>
    <row r="139" spans="1:15" ht="12.75" customHeight="1">
      <c r="A139" s="51">
        <v>130</v>
      </c>
      <c r="B139" s="53" t="s">
        <v>170</v>
      </c>
      <c r="C139" s="31">
        <v>609.79999999999995</v>
      </c>
      <c r="D139" s="36">
        <v>616.11666666666667</v>
      </c>
      <c r="E139" s="36">
        <v>602.68333333333339</v>
      </c>
      <c r="F139" s="36">
        <v>595.56666666666672</v>
      </c>
      <c r="G139" s="36">
        <v>582.13333333333344</v>
      </c>
      <c r="H139" s="36">
        <v>623.23333333333335</v>
      </c>
      <c r="I139" s="36">
        <v>636.66666666666652</v>
      </c>
      <c r="J139" s="36">
        <v>643.7833333333333</v>
      </c>
      <c r="K139" s="31">
        <v>629.54999999999995</v>
      </c>
      <c r="L139" s="31">
        <v>609</v>
      </c>
      <c r="M139" s="31">
        <v>20.293759999999999</v>
      </c>
      <c r="N139" s="1"/>
      <c r="O139" s="1"/>
    </row>
    <row r="140" spans="1:15" ht="12.75" customHeight="1">
      <c r="A140" s="51">
        <v>131</v>
      </c>
      <c r="B140" s="53" t="s">
        <v>171</v>
      </c>
      <c r="C140" s="31">
        <v>12201.5</v>
      </c>
      <c r="D140" s="36">
        <v>12217.083333333334</v>
      </c>
      <c r="E140" s="36">
        <v>12067.916666666668</v>
      </c>
      <c r="F140" s="36">
        <v>11934.333333333334</v>
      </c>
      <c r="G140" s="36">
        <v>11785.166666666668</v>
      </c>
      <c r="H140" s="36">
        <v>12350.666666666668</v>
      </c>
      <c r="I140" s="36">
        <v>12499.833333333336</v>
      </c>
      <c r="J140" s="36">
        <v>12633.416666666668</v>
      </c>
      <c r="K140" s="31">
        <v>12366.25</v>
      </c>
      <c r="L140" s="31">
        <v>12083.5</v>
      </c>
      <c r="M140" s="31">
        <v>9.4779999999999998</v>
      </c>
      <c r="N140" s="1"/>
      <c r="O140" s="1"/>
    </row>
    <row r="141" spans="1:15" ht="12.75" customHeight="1">
      <c r="A141" s="51">
        <v>132</v>
      </c>
      <c r="B141" s="53" t="s">
        <v>175</v>
      </c>
      <c r="C141" s="31">
        <v>989.25</v>
      </c>
      <c r="D141" s="36">
        <v>991.25</v>
      </c>
      <c r="E141" s="36">
        <v>981.7</v>
      </c>
      <c r="F141" s="36">
        <v>974.15000000000009</v>
      </c>
      <c r="G141" s="36">
        <v>964.60000000000014</v>
      </c>
      <c r="H141" s="36">
        <v>998.8</v>
      </c>
      <c r="I141" s="36">
        <v>1008.3499999999999</v>
      </c>
      <c r="J141" s="36">
        <v>1015.8999999999999</v>
      </c>
      <c r="K141" s="31">
        <v>1000.8</v>
      </c>
      <c r="L141" s="31">
        <v>983.7</v>
      </c>
      <c r="M141" s="31">
        <v>9.2184899999999992</v>
      </c>
      <c r="N141" s="1"/>
      <c r="O141" s="1"/>
    </row>
    <row r="142" spans="1:15" ht="12.75" customHeight="1">
      <c r="A142" s="51">
        <v>133</v>
      </c>
      <c r="B142" s="53" t="s">
        <v>281</v>
      </c>
      <c r="C142" s="31">
        <v>928.25</v>
      </c>
      <c r="D142" s="36">
        <v>940.1</v>
      </c>
      <c r="E142" s="36">
        <v>900.30000000000007</v>
      </c>
      <c r="F142" s="36">
        <v>872.35</v>
      </c>
      <c r="G142" s="36">
        <v>832.55000000000007</v>
      </c>
      <c r="H142" s="36">
        <v>968.05000000000007</v>
      </c>
      <c r="I142" s="36">
        <v>1007.85</v>
      </c>
      <c r="J142" s="36">
        <v>1035.8000000000002</v>
      </c>
      <c r="K142" s="31">
        <v>979.9</v>
      </c>
      <c r="L142" s="31">
        <v>912.15</v>
      </c>
      <c r="M142" s="31">
        <v>39.331710000000001</v>
      </c>
      <c r="N142" s="1"/>
      <c r="O142" s="1"/>
    </row>
    <row r="143" spans="1:15" ht="12.75" customHeight="1">
      <c r="A143" s="51">
        <v>134</v>
      </c>
      <c r="B143" s="53" t="s">
        <v>434</v>
      </c>
      <c r="C143" s="31">
        <v>3894.2</v>
      </c>
      <c r="D143" s="36">
        <v>3916.4</v>
      </c>
      <c r="E143" s="36">
        <v>3817.8</v>
      </c>
      <c r="F143" s="36">
        <v>3741.4</v>
      </c>
      <c r="G143" s="36">
        <v>3642.8</v>
      </c>
      <c r="H143" s="36">
        <v>3992.8</v>
      </c>
      <c r="I143" s="36">
        <v>4091.3999999999996</v>
      </c>
      <c r="J143" s="36">
        <v>4167.8</v>
      </c>
      <c r="K143" s="31">
        <v>4015</v>
      </c>
      <c r="L143" s="31">
        <v>3840</v>
      </c>
      <c r="M143" s="31">
        <v>23.964839999999999</v>
      </c>
      <c r="N143" s="1"/>
      <c r="O143" s="1"/>
    </row>
    <row r="144" spans="1:15" ht="12.75" customHeight="1">
      <c r="A144" s="51">
        <v>139</v>
      </c>
      <c r="B144" s="53" t="s">
        <v>282</v>
      </c>
      <c r="C144" s="31">
        <v>76.09</v>
      </c>
      <c r="D144" s="36">
        <v>76.096666666666678</v>
      </c>
      <c r="E144" s="36">
        <v>74.743333333333354</v>
      </c>
      <c r="F144" s="36">
        <v>73.396666666666675</v>
      </c>
      <c r="G144" s="36">
        <v>72.043333333333351</v>
      </c>
      <c r="H144" s="36">
        <v>77.443333333333356</v>
      </c>
      <c r="I144" s="36">
        <v>78.796666666666681</v>
      </c>
      <c r="J144" s="36">
        <v>80.143333333333359</v>
      </c>
      <c r="K144" s="31">
        <v>77.45</v>
      </c>
      <c r="L144" s="31">
        <v>74.75</v>
      </c>
      <c r="M144" s="31">
        <v>142.70278999999999</v>
      </c>
      <c r="N144" s="1"/>
      <c r="O144" s="1"/>
    </row>
    <row r="145" spans="1:15" ht="12.75" customHeight="1">
      <c r="A145" s="51">
        <v>140</v>
      </c>
      <c r="B145" s="53" t="s">
        <v>178</v>
      </c>
      <c r="C145" s="31">
        <v>2429.75</v>
      </c>
      <c r="D145" s="36">
        <v>2446.2833333333333</v>
      </c>
      <c r="E145" s="36">
        <v>2403.5666666666666</v>
      </c>
      <c r="F145" s="36">
        <v>2377.3833333333332</v>
      </c>
      <c r="G145" s="36">
        <v>2334.6666666666665</v>
      </c>
      <c r="H145" s="36">
        <v>2472.4666666666667</v>
      </c>
      <c r="I145" s="36">
        <v>2515.1833333333329</v>
      </c>
      <c r="J145" s="36">
        <v>2541.3666666666668</v>
      </c>
      <c r="K145" s="31">
        <v>2489</v>
      </c>
      <c r="L145" s="31">
        <v>2420.1</v>
      </c>
      <c r="M145" s="31">
        <v>17.273769999999999</v>
      </c>
      <c r="N145" s="1"/>
      <c r="O145" s="1"/>
    </row>
    <row r="146" spans="1:15" ht="12.75" customHeight="1">
      <c r="A146" s="51">
        <v>141</v>
      </c>
      <c r="B146" s="53" t="s">
        <v>180</v>
      </c>
      <c r="C146" s="31">
        <v>1717.35</v>
      </c>
      <c r="D146" s="36">
        <v>1729.05</v>
      </c>
      <c r="E146" s="36">
        <v>1700.35</v>
      </c>
      <c r="F146" s="36">
        <v>1683.35</v>
      </c>
      <c r="G146" s="36">
        <v>1654.6499999999999</v>
      </c>
      <c r="H146" s="36">
        <v>1746.05</v>
      </c>
      <c r="I146" s="36">
        <v>1774.7500000000002</v>
      </c>
      <c r="J146" s="36">
        <v>1791.75</v>
      </c>
      <c r="K146" s="31">
        <v>1757.75</v>
      </c>
      <c r="L146" s="31">
        <v>1712.05</v>
      </c>
      <c r="M146" s="31">
        <v>3.9582199999999998</v>
      </c>
      <c r="N146" s="1"/>
      <c r="O146" s="1"/>
    </row>
    <row r="147" spans="1:15" ht="12.75" customHeight="1">
      <c r="A147" s="51">
        <v>142</v>
      </c>
      <c r="B147" s="53" t="s">
        <v>441</v>
      </c>
      <c r="C147" s="31">
        <v>100.76</v>
      </c>
      <c r="D147" s="36">
        <v>100.80333333333334</v>
      </c>
      <c r="E147" s="36">
        <v>99.90666666666668</v>
      </c>
      <c r="F147" s="36">
        <v>99.053333333333342</v>
      </c>
      <c r="G147" s="36">
        <v>98.15666666666668</v>
      </c>
      <c r="H147" s="36">
        <v>101.65666666666668</v>
      </c>
      <c r="I147" s="36">
        <v>102.55333333333333</v>
      </c>
      <c r="J147" s="36">
        <v>103.40666666666668</v>
      </c>
      <c r="K147" s="31">
        <v>101.7</v>
      </c>
      <c r="L147" s="31">
        <v>99.95</v>
      </c>
      <c r="M147" s="31">
        <v>473.41955000000002</v>
      </c>
      <c r="N147" s="1"/>
      <c r="O147" s="1"/>
    </row>
    <row r="148" spans="1:15" ht="12.75" customHeight="1">
      <c r="A148" s="51">
        <v>143</v>
      </c>
      <c r="B148" s="53" t="s">
        <v>185</v>
      </c>
      <c r="C148" s="31">
        <v>269.7</v>
      </c>
      <c r="D148" s="36">
        <v>270.98333333333335</v>
      </c>
      <c r="E148" s="36">
        <v>266.76666666666671</v>
      </c>
      <c r="F148" s="36">
        <v>263.83333333333337</v>
      </c>
      <c r="G148" s="36">
        <v>259.61666666666673</v>
      </c>
      <c r="H148" s="36">
        <v>273.91666666666669</v>
      </c>
      <c r="I148" s="36">
        <v>278.13333333333338</v>
      </c>
      <c r="J148" s="36">
        <v>281.06666666666666</v>
      </c>
      <c r="K148" s="31">
        <v>275.2</v>
      </c>
      <c r="L148" s="31">
        <v>268.05</v>
      </c>
      <c r="M148" s="31">
        <v>95.638069999999999</v>
      </c>
      <c r="N148" s="1"/>
      <c r="O148" s="1"/>
    </row>
    <row r="149" spans="1:15" ht="12.75" customHeight="1">
      <c r="A149" s="51">
        <v>144</v>
      </c>
      <c r="B149" s="53" t="s">
        <v>187</v>
      </c>
      <c r="C149" s="31">
        <v>359.8</v>
      </c>
      <c r="D149" s="36">
        <v>359.83333333333331</v>
      </c>
      <c r="E149" s="36">
        <v>356.71666666666664</v>
      </c>
      <c r="F149" s="36">
        <v>353.63333333333333</v>
      </c>
      <c r="G149" s="36">
        <v>350.51666666666665</v>
      </c>
      <c r="H149" s="36">
        <v>362.91666666666663</v>
      </c>
      <c r="I149" s="36">
        <v>366.0333333333333</v>
      </c>
      <c r="J149" s="36">
        <v>369.11666666666662</v>
      </c>
      <c r="K149" s="31">
        <v>362.95</v>
      </c>
      <c r="L149" s="31">
        <v>356.75</v>
      </c>
      <c r="M149" s="31">
        <v>179.31844000000001</v>
      </c>
      <c r="N149" s="1"/>
      <c r="O149" s="1"/>
    </row>
    <row r="150" spans="1:15" ht="12.75" customHeight="1">
      <c r="A150" s="51">
        <v>145</v>
      </c>
      <c r="B150" s="53" t="s">
        <v>183</v>
      </c>
      <c r="C150" s="31">
        <v>3690.85</v>
      </c>
      <c r="D150" s="36">
        <v>3737.9666666666667</v>
      </c>
      <c r="E150" s="36">
        <v>3628.2333333333336</v>
      </c>
      <c r="F150" s="36">
        <v>3565.6166666666668</v>
      </c>
      <c r="G150" s="36">
        <v>3455.8833333333337</v>
      </c>
      <c r="H150" s="36">
        <v>3800.5833333333335</v>
      </c>
      <c r="I150" s="36">
        <v>3910.3166666666662</v>
      </c>
      <c r="J150" s="36">
        <v>3972.9333333333334</v>
      </c>
      <c r="K150" s="31">
        <v>3847.7</v>
      </c>
      <c r="L150" s="31">
        <v>3675.35</v>
      </c>
      <c r="M150" s="31">
        <v>4.44435</v>
      </c>
      <c r="N150" s="1"/>
      <c r="O150" s="1"/>
    </row>
    <row r="151" spans="1:15" ht="12.75" customHeight="1">
      <c r="A151" s="51">
        <v>146</v>
      </c>
      <c r="B151" s="53" t="s">
        <v>184</v>
      </c>
      <c r="C151" s="31">
        <v>2498.4</v>
      </c>
      <c r="D151" s="36">
        <v>2511.6333333333332</v>
      </c>
      <c r="E151" s="36">
        <v>2475.2666666666664</v>
      </c>
      <c r="F151" s="36">
        <v>2452.1333333333332</v>
      </c>
      <c r="G151" s="36">
        <v>2415.7666666666664</v>
      </c>
      <c r="H151" s="36">
        <v>2534.7666666666664</v>
      </c>
      <c r="I151" s="36">
        <v>2571.1333333333332</v>
      </c>
      <c r="J151" s="36">
        <v>2594.2666666666664</v>
      </c>
      <c r="K151" s="31">
        <v>2548</v>
      </c>
      <c r="L151" s="31">
        <v>2488.5</v>
      </c>
      <c r="M151" s="31">
        <v>12.715439999999999</v>
      </c>
      <c r="N151" s="1"/>
      <c r="O151" s="1"/>
    </row>
    <row r="152" spans="1:15" ht="12.75" customHeight="1">
      <c r="A152" s="51">
        <v>147</v>
      </c>
      <c r="B152" s="53" t="s">
        <v>188</v>
      </c>
      <c r="C152" s="31">
        <v>1885.8</v>
      </c>
      <c r="D152" s="36">
        <v>1890.4499999999998</v>
      </c>
      <c r="E152" s="36">
        <v>1871.0499999999997</v>
      </c>
      <c r="F152" s="36">
        <v>1856.3</v>
      </c>
      <c r="G152" s="36">
        <v>1836.8999999999999</v>
      </c>
      <c r="H152" s="36">
        <v>1905.1999999999996</v>
      </c>
      <c r="I152" s="36">
        <v>1924.5999999999997</v>
      </c>
      <c r="J152" s="36">
        <v>1939.3499999999995</v>
      </c>
      <c r="K152" s="31">
        <v>1909.85</v>
      </c>
      <c r="L152" s="31">
        <v>1875.7</v>
      </c>
      <c r="M152" s="31">
        <v>5.9785500000000003</v>
      </c>
      <c r="N152" s="1"/>
      <c r="O152" s="1"/>
    </row>
    <row r="153" spans="1:15" ht="12.75" customHeight="1">
      <c r="A153" s="51">
        <v>148</v>
      </c>
      <c r="B153" s="53" t="s">
        <v>190</v>
      </c>
      <c r="C153" s="31">
        <v>269.64999999999998</v>
      </c>
      <c r="D153" s="36">
        <v>271.09999999999997</v>
      </c>
      <c r="E153" s="36">
        <v>267.44999999999993</v>
      </c>
      <c r="F153" s="36">
        <v>265.24999999999994</v>
      </c>
      <c r="G153" s="36">
        <v>261.59999999999991</v>
      </c>
      <c r="H153" s="36">
        <v>273.29999999999995</v>
      </c>
      <c r="I153" s="36">
        <v>276.94999999999993</v>
      </c>
      <c r="J153" s="36">
        <v>279.14999999999998</v>
      </c>
      <c r="K153" s="31">
        <v>274.75</v>
      </c>
      <c r="L153" s="31">
        <v>268.89999999999998</v>
      </c>
      <c r="M153" s="31">
        <v>174.06415999999999</v>
      </c>
      <c r="N153" s="1"/>
      <c r="O153" s="1"/>
    </row>
    <row r="154" spans="1:15" ht="12.75" customHeight="1">
      <c r="A154" s="51">
        <v>149</v>
      </c>
      <c r="B154" s="53" t="s">
        <v>284</v>
      </c>
      <c r="C154" s="31">
        <v>699.8</v>
      </c>
      <c r="D154" s="36">
        <v>696.4666666666667</v>
      </c>
      <c r="E154" s="36">
        <v>688.43333333333339</v>
      </c>
      <c r="F154" s="36">
        <v>677.06666666666672</v>
      </c>
      <c r="G154" s="36">
        <v>669.03333333333342</v>
      </c>
      <c r="H154" s="36">
        <v>707.83333333333337</v>
      </c>
      <c r="I154" s="36">
        <v>715.86666666666667</v>
      </c>
      <c r="J154" s="36">
        <v>727.23333333333335</v>
      </c>
      <c r="K154" s="31">
        <v>704.5</v>
      </c>
      <c r="L154" s="31">
        <v>685.1</v>
      </c>
      <c r="M154" s="31">
        <v>53.87509</v>
      </c>
      <c r="N154" s="1"/>
      <c r="O154" s="1"/>
    </row>
    <row r="155" spans="1:15" ht="12.75" customHeight="1">
      <c r="A155" s="51">
        <v>150</v>
      </c>
      <c r="B155" s="53" t="s">
        <v>285</v>
      </c>
      <c r="C155" s="31">
        <v>411.15</v>
      </c>
      <c r="D155" s="36">
        <v>409.45</v>
      </c>
      <c r="E155" s="36">
        <v>404.2</v>
      </c>
      <c r="F155" s="36">
        <v>397.25</v>
      </c>
      <c r="G155" s="36">
        <v>392</v>
      </c>
      <c r="H155" s="36">
        <v>416.4</v>
      </c>
      <c r="I155" s="36">
        <v>421.65</v>
      </c>
      <c r="J155" s="36">
        <v>428.59999999999997</v>
      </c>
      <c r="K155" s="31">
        <v>414.7</v>
      </c>
      <c r="L155" s="31">
        <v>402.5</v>
      </c>
      <c r="M155" s="31">
        <v>25.353359999999999</v>
      </c>
      <c r="N155" s="1"/>
      <c r="O155" s="1"/>
    </row>
    <row r="156" spans="1:15" ht="12.75" customHeight="1">
      <c r="A156" s="51">
        <v>151</v>
      </c>
      <c r="B156" s="53" t="s">
        <v>286</v>
      </c>
      <c r="C156" s="31">
        <v>1335.2</v>
      </c>
      <c r="D156" s="36">
        <v>1341.1666666666667</v>
      </c>
      <c r="E156" s="36">
        <v>1316.0333333333335</v>
      </c>
      <c r="F156" s="36">
        <v>1296.8666666666668</v>
      </c>
      <c r="G156" s="36">
        <v>1271.7333333333336</v>
      </c>
      <c r="H156" s="36">
        <v>1360.3333333333335</v>
      </c>
      <c r="I156" s="36">
        <v>1385.4666666666667</v>
      </c>
      <c r="J156" s="36">
        <v>1404.6333333333334</v>
      </c>
      <c r="K156" s="31">
        <v>1366.3</v>
      </c>
      <c r="L156" s="31">
        <v>1322</v>
      </c>
      <c r="M156" s="31">
        <v>11.870039999999999</v>
      </c>
      <c r="N156" s="1"/>
      <c r="O156" s="1"/>
    </row>
    <row r="157" spans="1:15" ht="12.75" customHeight="1">
      <c r="A157" s="51">
        <v>152</v>
      </c>
      <c r="B157" s="53" t="s">
        <v>197</v>
      </c>
      <c r="C157" s="31">
        <v>3753.7</v>
      </c>
      <c r="D157" s="36">
        <v>3761.5333333333333</v>
      </c>
      <c r="E157" s="36">
        <v>3717.1666666666665</v>
      </c>
      <c r="F157" s="36">
        <v>3680.6333333333332</v>
      </c>
      <c r="G157" s="36">
        <v>3636.2666666666664</v>
      </c>
      <c r="H157" s="36">
        <v>3798.0666666666666</v>
      </c>
      <c r="I157" s="36">
        <v>3842.4333333333334</v>
      </c>
      <c r="J157" s="36">
        <v>3878.9666666666667</v>
      </c>
      <c r="K157" s="31">
        <v>3805.9</v>
      </c>
      <c r="L157" s="31">
        <v>3725</v>
      </c>
      <c r="M157" s="31">
        <v>5.48454</v>
      </c>
      <c r="N157" s="1"/>
      <c r="O157" s="1"/>
    </row>
    <row r="158" spans="1:15" ht="12.75" customHeight="1">
      <c r="A158" s="51">
        <v>153</v>
      </c>
      <c r="B158" s="53" t="s">
        <v>191</v>
      </c>
      <c r="C158" s="31">
        <v>39808.400000000001</v>
      </c>
      <c r="D158" s="36">
        <v>39559.26666666667</v>
      </c>
      <c r="E158" s="36">
        <v>39149.133333333339</v>
      </c>
      <c r="F158" s="36">
        <v>38489.866666666669</v>
      </c>
      <c r="G158" s="36">
        <v>38079.733333333337</v>
      </c>
      <c r="H158" s="36">
        <v>40218.53333333334</v>
      </c>
      <c r="I158" s="36">
        <v>40628.666666666672</v>
      </c>
      <c r="J158" s="36">
        <v>41287.933333333342</v>
      </c>
      <c r="K158" s="31">
        <v>39969.4</v>
      </c>
      <c r="L158" s="31">
        <v>38900</v>
      </c>
      <c r="M158" s="31">
        <v>0.20473</v>
      </c>
      <c r="N158" s="1"/>
      <c r="O158" s="1"/>
    </row>
    <row r="159" spans="1:15" ht="12.75" customHeight="1">
      <c r="A159" s="51">
        <v>154</v>
      </c>
      <c r="B159" s="53" t="s">
        <v>287</v>
      </c>
      <c r="C159" s="31">
        <v>1466.3</v>
      </c>
      <c r="D159" s="36">
        <v>1465.45</v>
      </c>
      <c r="E159" s="36">
        <v>1458.9</v>
      </c>
      <c r="F159" s="36">
        <v>1451.5</v>
      </c>
      <c r="G159" s="36">
        <v>1444.95</v>
      </c>
      <c r="H159" s="36">
        <v>1472.8500000000001</v>
      </c>
      <c r="I159" s="36">
        <v>1479.3999999999999</v>
      </c>
      <c r="J159" s="36">
        <v>1486.8000000000002</v>
      </c>
      <c r="K159" s="31">
        <v>1472</v>
      </c>
      <c r="L159" s="31">
        <v>1458.05</v>
      </c>
      <c r="M159" s="31">
        <v>2.5128699999999999</v>
      </c>
      <c r="N159" s="1"/>
      <c r="O159" s="1"/>
    </row>
    <row r="160" spans="1:15" ht="12.75" customHeight="1">
      <c r="A160" s="51">
        <v>155</v>
      </c>
      <c r="B160" s="53" t="s">
        <v>193</v>
      </c>
      <c r="C160" s="31">
        <v>3944.45</v>
      </c>
      <c r="D160" s="36">
        <v>3991.1333333333332</v>
      </c>
      <c r="E160" s="36">
        <v>3879.9666666666662</v>
      </c>
      <c r="F160" s="36">
        <v>3815.4833333333331</v>
      </c>
      <c r="G160" s="36">
        <v>3704.3166666666662</v>
      </c>
      <c r="H160" s="36">
        <v>4055.6166666666663</v>
      </c>
      <c r="I160" s="36">
        <v>4166.7833333333328</v>
      </c>
      <c r="J160" s="36">
        <v>4231.2666666666664</v>
      </c>
      <c r="K160" s="31">
        <v>4102.3</v>
      </c>
      <c r="L160" s="31">
        <v>3926.65</v>
      </c>
      <c r="M160" s="31">
        <v>12.87631</v>
      </c>
      <c r="N160" s="1"/>
      <c r="O160" s="1"/>
    </row>
    <row r="161" spans="1:15" ht="12.75" customHeight="1">
      <c r="A161" s="51">
        <v>156</v>
      </c>
      <c r="B161" s="53" t="s">
        <v>194</v>
      </c>
      <c r="C161" s="31">
        <v>320.25</v>
      </c>
      <c r="D161" s="36">
        <v>319.01666666666671</v>
      </c>
      <c r="E161" s="36">
        <v>314.83333333333343</v>
      </c>
      <c r="F161" s="36">
        <v>309.41666666666674</v>
      </c>
      <c r="G161" s="36">
        <v>305.23333333333346</v>
      </c>
      <c r="H161" s="36">
        <v>324.43333333333339</v>
      </c>
      <c r="I161" s="36">
        <v>328.61666666666667</v>
      </c>
      <c r="J161" s="36">
        <v>334.03333333333336</v>
      </c>
      <c r="K161" s="31">
        <v>323.2</v>
      </c>
      <c r="L161" s="31">
        <v>313.60000000000002</v>
      </c>
      <c r="M161" s="31">
        <v>75.887469999999993</v>
      </c>
      <c r="N161" s="1"/>
      <c r="O161" s="1"/>
    </row>
    <row r="162" spans="1:15" ht="12.75" customHeight="1">
      <c r="A162" s="51">
        <v>157</v>
      </c>
      <c r="B162" s="53" t="s">
        <v>196</v>
      </c>
      <c r="C162" s="31">
        <v>3144.45</v>
      </c>
      <c r="D162" s="36">
        <v>3137.3166666666671</v>
      </c>
      <c r="E162" s="36">
        <v>3121.1833333333343</v>
      </c>
      <c r="F162" s="36">
        <v>3097.9166666666674</v>
      </c>
      <c r="G162" s="36">
        <v>3081.7833333333347</v>
      </c>
      <c r="H162" s="36">
        <v>3160.5833333333339</v>
      </c>
      <c r="I162" s="36">
        <v>3176.7166666666662</v>
      </c>
      <c r="J162" s="36">
        <v>3199.9833333333336</v>
      </c>
      <c r="K162" s="31">
        <v>3153.45</v>
      </c>
      <c r="L162" s="31">
        <v>3114.05</v>
      </c>
      <c r="M162" s="31">
        <v>4.1429999999999998</v>
      </c>
      <c r="N162" s="1"/>
      <c r="O162" s="1"/>
    </row>
    <row r="163" spans="1:15" ht="12.75" customHeight="1">
      <c r="A163" s="51">
        <v>158</v>
      </c>
      <c r="B163" s="53" t="s">
        <v>192</v>
      </c>
      <c r="C163" s="31">
        <v>886.9</v>
      </c>
      <c r="D163" s="36">
        <v>893.16666666666663</v>
      </c>
      <c r="E163" s="36">
        <v>874.33333333333326</v>
      </c>
      <c r="F163" s="36">
        <v>861.76666666666665</v>
      </c>
      <c r="G163" s="36">
        <v>842.93333333333328</v>
      </c>
      <c r="H163" s="36">
        <v>905.73333333333323</v>
      </c>
      <c r="I163" s="36">
        <v>924.56666666666649</v>
      </c>
      <c r="J163" s="36">
        <v>937.13333333333321</v>
      </c>
      <c r="K163" s="31">
        <v>912</v>
      </c>
      <c r="L163" s="31">
        <v>880.6</v>
      </c>
      <c r="M163" s="31">
        <v>9.2661700000000007</v>
      </c>
      <c r="N163" s="1"/>
      <c r="O163" s="1"/>
    </row>
    <row r="164" spans="1:15" ht="12.75" customHeight="1">
      <c r="A164" s="51">
        <v>159</v>
      </c>
      <c r="B164" s="53" t="s">
        <v>199</v>
      </c>
      <c r="C164" s="31">
        <v>7091.55</v>
      </c>
      <c r="D164" s="36">
        <v>7084.5666666666657</v>
      </c>
      <c r="E164" s="36">
        <v>6954.1333333333314</v>
      </c>
      <c r="F164" s="36">
        <v>6816.7166666666653</v>
      </c>
      <c r="G164" s="36">
        <v>6686.283333333331</v>
      </c>
      <c r="H164" s="36">
        <v>7221.9833333333318</v>
      </c>
      <c r="I164" s="36">
        <v>7352.4166666666661</v>
      </c>
      <c r="J164" s="36">
        <v>7489.8333333333321</v>
      </c>
      <c r="K164" s="31">
        <v>7215</v>
      </c>
      <c r="L164" s="31">
        <v>6947.15</v>
      </c>
      <c r="M164" s="31">
        <v>7.7640099999999999</v>
      </c>
      <c r="N164" s="1"/>
      <c r="O164" s="1"/>
    </row>
    <row r="165" spans="1:15" ht="12.75" customHeight="1">
      <c r="A165" s="51">
        <v>160</v>
      </c>
      <c r="B165" s="53" t="s">
        <v>288</v>
      </c>
      <c r="C165" s="31">
        <v>421.15</v>
      </c>
      <c r="D165" s="36">
        <v>422.23333333333335</v>
      </c>
      <c r="E165" s="36">
        <v>416.41666666666669</v>
      </c>
      <c r="F165" s="36">
        <v>411.68333333333334</v>
      </c>
      <c r="G165" s="36">
        <v>405.86666666666667</v>
      </c>
      <c r="H165" s="36">
        <v>426.9666666666667</v>
      </c>
      <c r="I165" s="36">
        <v>432.7833333333333</v>
      </c>
      <c r="J165" s="36">
        <v>437.51666666666671</v>
      </c>
      <c r="K165" s="31">
        <v>428.05</v>
      </c>
      <c r="L165" s="31">
        <v>417.5</v>
      </c>
      <c r="M165" s="31">
        <v>18.482119999999998</v>
      </c>
      <c r="N165" s="1"/>
      <c r="O165" s="1"/>
    </row>
    <row r="166" spans="1:15" ht="12.75" customHeight="1">
      <c r="A166" s="51">
        <v>161</v>
      </c>
      <c r="B166" s="53" t="s">
        <v>195</v>
      </c>
      <c r="C166" s="31">
        <v>482.3</v>
      </c>
      <c r="D166" s="36">
        <v>485.55</v>
      </c>
      <c r="E166" s="36">
        <v>477.75</v>
      </c>
      <c r="F166" s="36">
        <v>473.2</v>
      </c>
      <c r="G166" s="36">
        <v>465.4</v>
      </c>
      <c r="H166" s="36">
        <v>490.1</v>
      </c>
      <c r="I166" s="36">
        <v>497.90000000000009</v>
      </c>
      <c r="J166" s="36">
        <v>502.45000000000005</v>
      </c>
      <c r="K166" s="31">
        <v>493.35</v>
      </c>
      <c r="L166" s="31">
        <v>481</v>
      </c>
      <c r="M166" s="31">
        <v>140.67511999999999</v>
      </c>
      <c r="N166" s="1"/>
      <c r="O166" s="1"/>
    </row>
    <row r="167" spans="1:15" ht="12.75" customHeight="1">
      <c r="A167" s="51">
        <v>162</v>
      </c>
      <c r="B167" s="53" t="s">
        <v>200</v>
      </c>
      <c r="C167" s="31">
        <v>325.95</v>
      </c>
      <c r="D167" s="36">
        <v>326.18333333333334</v>
      </c>
      <c r="E167" s="36">
        <v>322.76666666666665</v>
      </c>
      <c r="F167" s="36">
        <v>319.58333333333331</v>
      </c>
      <c r="G167" s="36">
        <v>316.16666666666663</v>
      </c>
      <c r="H167" s="36">
        <v>329.36666666666667</v>
      </c>
      <c r="I167" s="36">
        <v>332.7833333333333</v>
      </c>
      <c r="J167" s="36">
        <v>335.9666666666667</v>
      </c>
      <c r="K167" s="31">
        <v>329.6</v>
      </c>
      <c r="L167" s="31">
        <v>323</v>
      </c>
      <c r="M167" s="31">
        <v>172.09540999999999</v>
      </c>
      <c r="N167" s="1"/>
      <c r="O167" s="1"/>
    </row>
    <row r="168" spans="1:15" ht="12.75" customHeight="1">
      <c r="A168" s="51">
        <v>163</v>
      </c>
      <c r="B168" s="53" t="s">
        <v>289</v>
      </c>
      <c r="C168" s="31">
        <v>1983.2</v>
      </c>
      <c r="D168" s="36">
        <v>1998.9833333333333</v>
      </c>
      <c r="E168" s="36">
        <v>1959.2166666666667</v>
      </c>
      <c r="F168" s="36">
        <v>1935.2333333333333</v>
      </c>
      <c r="G168" s="36">
        <v>1895.4666666666667</v>
      </c>
      <c r="H168" s="36">
        <v>2022.9666666666667</v>
      </c>
      <c r="I168" s="36">
        <v>2062.7333333333336</v>
      </c>
      <c r="J168" s="36">
        <v>2086.7166666666667</v>
      </c>
      <c r="K168" s="31">
        <v>2038.75</v>
      </c>
      <c r="L168" s="31">
        <v>1975</v>
      </c>
      <c r="M168" s="31">
        <v>24.24858</v>
      </c>
      <c r="N168" s="1"/>
      <c r="O168" s="1"/>
    </row>
    <row r="169" spans="1:15" ht="12.75" customHeight="1">
      <c r="A169" s="51">
        <v>164</v>
      </c>
      <c r="B169" s="53" t="s">
        <v>290</v>
      </c>
      <c r="C169" s="31">
        <v>16221.4</v>
      </c>
      <c r="D169" s="36">
        <v>16291.15</v>
      </c>
      <c r="E169" s="36">
        <v>15992.3</v>
      </c>
      <c r="F169" s="36">
        <v>15763.199999999999</v>
      </c>
      <c r="G169" s="36">
        <v>15464.349999999999</v>
      </c>
      <c r="H169" s="36">
        <v>16520.25</v>
      </c>
      <c r="I169" s="36">
        <v>16819.100000000002</v>
      </c>
      <c r="J169" s="36">
        <v>17048.2</v>
      </c>
      <c r="K169" s="31">
        <v>16590</v>
      </c>
      <c r="L169" s="31">
        <v>16062.05</v>
      </c>
      <c r="M169" s="31">
        <v>6.1379999999999997E-2</v>
      </c>
      <c r="N169" s="1"/>
      <c r="O169" s="1"/>
    </row>
    <row r="170" spans="1:15" ht="12.75" customHeight="1">
      <c r="A170" s="51">
        <v>165</v>
      </c>
      <c r="B170" s="53" t="s">
        <v>198</v>
      </c>
      <c r="C170" s="31">
        <v>125.8</v>
      </c>
      <c r="D170" s="36">
        <v>126.36666666666667</v>
      </c>
      <c r="E170" s="36">
        <v>124.93333333333335</v>
      </c>
      <c r="F170" s="36">
        <v>124.06666666666668</v>
      </c>
      <c r="G170" s="36">
        <v>122.63333333333335</v>
      </c>
      <c r="H170" s="36">
        <v>127.23333333333335</v>
      </c>
      <c r="I170" s="36">
        <v>128.66666666666669</v>
      </c>
      <c r="J170" s="36">
        <v>129.53333333333336</v>
      </c>
      <c r="K170" s="31">
        <v>127.8</v>
      </c>
      <c r="L170" s="31">
        <v>125.5</v>
      </c>
      <c r="M170" s="31">
        <v>240.71503000000001</v>
      </c>
      <c r="N170" s="1"/>
      <c r="O170" s="1"/>
    </row>
    <row r="171" spans="1:15" ht="12.75" customHeight="1">
      <c r="A171" s="51">
        <v>166</v>
      </c>
      <c r="B171" t="s">
        <v>205</v>
      </c>
      <c r="C171" s="31">
        <v>510.5</v>
      </c>
      <c r="D171" s="36">
        <v>512.65</v>
      </c>
      <c r="E171" s="36">
        <v>503</v>
      </c>
      <c r="F171" s="36">
        <v>495.5</v>
      </c>
      <c r="G171" s="36">
        <v>485.85</v>
      </c>
      <c r="H171" s="36">
        <v>520.15</v>
      </c>
      <c r="I171" s="36">
        <v>529.79999999999984</v>
      </c>
      <c r="J171" s="36">
        <v>537.29999999999995</v>
      </c>
      <c r="K171" s="31">
        <v>522.29999999999995</v>
      </c>
      <c r="L171" s="31">
        <v>505.15</v>
      </c>
      <c r="M171" s="31">
        <v>154.71249</v>
      </c>
      <c r="N171" s="1"/>
      <c r="O171" s="1"/>
    </row>
    <row r="172" spans="1:15" ht="12.75" customHeight="1">
      <c r="A172" s="51">
        <v>167</v>
      </c>
      <c r="B172" s="53" t="s">
        <v>461</v>
      </c>
      <c r="C172" s="31">
        <v>409.75</v>
      </c>
      <c r="D172" s="36">
        <v>403.7166666666667</v>
      </c>
      <c r="E172" s="36">
        <v>390.03333333333342</v>
      </c>
      <c r="F172" s="36">
        <v>370.31666666666672</v>
      </c>
      <c r="G172" s="36">
        <v>356.63333333333344</v>
      </c>
      <c r="H172" s="36">
        <v>423.43333333333339</v>
      </c>
      <c r="I172" s="36">
        <v>437.11666666666667</v>
      </c>
      <c r="J172" s="36">
        <v>456.83333333333337</v>
      </c>
      <c r="K172" s="31">
        <v>417.4</v>
      </c>
      <c r="L172" s="31">
        <v>384</v>
      </c>
      <c r="M172" s="31">
        <v>754.48395000000005</v>
      </c>
      <c r="N172" s="1"/>
      <c r="O172" s="1"/>
    </row>
    <row r="173" spans="1:15" ht="12.75" customHeight="1">
      <c r="A173" s="51">
        <v>168</v>
      </c>
      <c r="B173" s="53" t="s">
        <v>206</v>
      </c>
      <c r="C173" s="31">
        <v>2908.4</v>
      </c>
      <c r="D173" s="36">
        <v>2912.9833333333336</v>
      </c>
      <c r="E173" s="36">
        <v>2876.5666666666671</v>
      </c>
      <c r="F173" s="36">
        <v>2844.7333333333336</v>
      </c>
      <c r="G173" s="36">
        <v>2808.3166666666671</v>
      </c>
      <c r="H173" s="36">
        <v>2944.8166666666671</v>
      </c>
      <c r="I173" s="36">
        <v>2981.2333333333331</v>
      </c>
      <c r="J173" s="36">
        <v>3013.0666666666671</v>
      </c>
      <c r="K173" s="31">
        <v>2949.4</v>
      </c>
      <c r="L173" s="31">
        <v>2881.15</v>
      </c>
      <c r="M173" s="31">
        <v>155.8518</v>
      </c>
      <c r="N173" s="1"/>
      <c r="O173" s="1"/>
    </row>
    <row r="174" spans="1:15" ht="12.75" customHeight="1">
      <c r="A174" s="51">
        <v>169</v>
      </c>
      <c r="B174" s="53" t="s">
        <v>208</v>
      </c>
      <c r="C174" s="31">
        <v>725.35</v>
      </c>
      <c r="D174" s="36">
        <v>728.4</v>
      </c>
      <c r="E174" s="36">
        <v>720.9</v>
      </c>
      <c r="F174" s="36">
        <v>716.45</v>
      </c>
      <c r="G174" s="36">
        <v>708.95</v>
      </c>
      <c r="H174" s="36">
        <v>732.84999999999991</v>
      </c>
      <c r="I174" s="36">
        <v>740.34999999999991</v>
      </c>
      <c r="J174" s="36">
        <v>744.79999999999984</v>
      </c>
      <c r="K174" s="31">
        <v>735.9</v>
      </c>
      <c r="L174" s="31">
        <v>723.95</v>
      </c>
      <c r="M174" s="31">
        <v>7.5805899999999999</v>
      </c>
      <c r="N174" s="1"/>
      <c r="O174" s="1"/>
    </row>
    <row r="175" spans="1:15" ht="12.75" customHeight="1">
      <c r="A175" s="51">
        <v>170</v>
      </c>
      <c r="B175" s="53" t="s">
        <v>209</v>
      </c>
      <c r="C175" s="31">
        <v>1464.15</v>
      </c>
      <c r="D175" s="36">
        <v>1462.6166666666668</v>
      </c>
      <c r="E175" s="36">
        <v>1446.6833333333336</v>
      </c>
      <c r="F175" s="36">
        <v>1429.2166666666669</v>
      </c>
      <c r="G175" s="36">
        <v>1413.2833333333338</v>
      </c>
      <c r="H175" s="36">
        <v>1480.0833333333335</v>
      </c>
      <c r="I175" s="36">
        <v>1496.0166666666669</v>
      </c>
      <c r="J175" s="36">
        <v>1513.4833333333333</v>
      </c>
      <c r="K175" s="31">
        <v>1478.55</v>
      </c>
      <c r="L175" s="31">
        <v>1445.15</v>
      </c>
      <c r="M175" s="31">
        <v>11.843870000000001</v>
      </c>
      <c r="N175" s="1"/>
      <c r="O175" s="1"/>
    </row>
    <row r="176" spans="1:15" ht="12.75" customHeight="1">
      <c r="A176" s="51">
        <v>171</v>
      </c>
      <c r="B176" s="53" t="s">
        <v>213</v>
      </c>
      <c r="C176" s="31">
        <v>2460.0500000000002</v>
      </c>
      <c r="D176" s="36">
        <v>2476.7666666666669</v>
      </c>
      <c r="E176" s="36">
        <v>2433.3333333333339</v>
      </c>
      <c r="F176" s="36">
        <v>2406.6166666666672</v>
      </c>
      <c r="G176" s="36">
        <v>2363.1833333333343</v>
      </c>
      <c r="H176" s="36">
        <v>2503.4833333333336</v>
      </c>
      <c r="I176" s="36">
        <v>2546.916666666667</v>
      </c>
      <c r="J176" s="36">
        <v>2573.6333333333332</v>
      </c>
      <c r="K176" s="31">
        <v>2520.1999999999998</v>
      </c>
      <c r="L176" s="31">
        <v>2450.0500000000002</v>
      </c>
      <c r="M176" s="31">
        <v>5.7266300000000001</v>
      </c>
      <c r="N176" s="1"/>
      <c r="O176" s="1"/>
    </row>
    <row r="177" spans="1:15" ht="12.75" customHeight="1">
      <c r="A177" s="51">
        <v>172</v>
      </c>
      <c r="B177" s="53" t="s">
        <v>177</v>
      </c>
      <c r="C177" s="31">
        <v>187.72</v>
      </c>
      <c r="D177" s="36">
        <v>186.77666666666664</v>
      </c>
      <c r="E177" s="36">
        <v>184.25333333333327</v>
      </c>
      <c r="F177" s="36">
        <v>180.78666666666663</v>
      </c>
      <c r="G177" s="36">
        <v>178.26333333333326</v>
      </c>
      <c r="H177" s="36">
        <v>190.24333333333328</v>
      </c>
      <c r="I177" s="36">
        <v>192.76666666666665</v>
      </c>
      <c r="J177" s="36">
        <v>196.23333333333329</v>
      </c>
      <c r="K177" s="31">
        <v>189.3</v>
      </c>
      <c r="L177" s="31">
        <v>183.31</v>
      </c>
      <c r="M177" s="31">
        <v>330.95037000000002</v>
      </c>
      <c r="N177" s="1"/>
      <c r="O177" s="1"/>
    </row>
    <row r="178" spans="1:15" ht="12.75" customHeight="1">
      <c r="A178" s="51">
        <v>173</v>
      </c>
      <c r="B178" s="53" t="s">
        <v>211</v>
      </c>
      <c r="C178" s="31">
        <v>27403.8</v>
      </c>
      <c r="D178" s="36">
        <v>27492.45</v>
      </c>
      <c r="E178" s="36">
        <v>27134.9</v>
      </c>
      <c r="F178" s="36">
        <v>26866</v>
      </c>
      <c r="G178" s="36">
        <v>26508.45</v>
      </c>
      <c r="H178" s="36">
        <v>27761.350000000002</v>
      </c>
      <c r="I178" s="36">
        <v>28118.899999999998</v>
      </c>
      <c r="J178" s="36">
        <v>28387.800000000003</v>
      </c>
      <c r="K178" s="31">
        <v>27850</v>
      </c>
      <c r="L178" s="31">
        <v>27223.55</v>
      </c>
      <c r="M178" s="31">
        <v>0.59053999999999995</v>
      </c>
      <c r="N178" s="1"/>
      <c r="O178" s="1"/>
    </row>
    <row r="179" spans="1:15" ht="12.75" customHeight="1">
      <c r="A179" s="51">
        <v>174</v>
      </c>
      <c r="B179" s="53" t="s">
        <v>214</v>
      </c>
      <c r="C179" s="31">
        <v>2821.65</v>
      </c>
      <c r="D179" s="36">
        <v>2819.5499999999997</v>
      </c>
      <c r="E179" s="36">
        <v>2797.0999999999995</v>
      </c>
      <c r="F179" s="36">
        <v>2772.5499999999997</v>
      </c>
      <c r="G179" s="36">
        <v>2750.0999999999995</v>
      </c>
      <c r="H179" s="36">
        <v>2844.0999999999995</v>
      </c>
      <c r="I179" s="36">
        <v>2866.5499999999993</v>
      </c>
      <c r="J179" s="36">
        <v>2891.0999999999995</v>
      </c>
      <c r="K179" s="31">
        <v>2842</v>
      </c>
      <c r="L179" s="31">
        <v>2795</v>
      </c>
      <c r="M179" s="31">
        <v>19.34468</v>
      </c>
      <c r="N179" s="1"/>
      <c r="O179" s="1"/>
    </row>
    <row r="180" spans="1:15" ht="12.75" customHeight="1">
      <c r="A180" s="51">
        <v>175</v>
      </c>
      <c r="B180" s="53" t="s">
        <v>212</v>
      </c>
      <c r="C180" s="31">
        <v>7436.3</v>
      </c>
      <c r="D180" s="36">
        <v>7479.0166666666664</v>
      </c>
      <c r="E180" s="36">
        <v>7358.0333333333328</v>
      </c>
      <c r="F180" s="36">
        <v>7279.7666666666664</v>
      </c>
      <c r="G180" s="36">
        <v>7158.7833333333328</v>
      </c>
      <c r="H180" s="36">
        <v>7557.2833333333328</v>
      </c>
      <c r="I180" s="36">
        <v>7678.2666666666664</v>
      </c>
      <c r="J180" s="36">
        <v>7756.5333333333328</v>
      </c>
      <c r="K180" s="31">
        <v>7600</v>
      </c>
      <c r="L180" s="31">
        <v>7400.75</v>
      </c>
      <c r="M180" s="31">
        <v>2.5091199999999998</v>
      </c>
      <c r="N180" s="1"/>
      <c r="O180" s="1"/>
    </row>
    <row r="181" spans="1:15" ht="12.75" customHeight="1">
      <c r="A181" s="51">
        <v>176</v>
      </c>
      <c r="B181" s="53" t="s">
        <v>291</v>
      </c>
      <c r="C181" s="31">
        <v>629.04999999999995</v>
      </c>
      <c r="D181" s="36">
        <v>632.9</v>
      </c>
      <c r="E181" s="36">
        <v>622.65</v>
      </c>
      <c r="F181" s="36">
        <v>616.25</v>
      </c>
      <c r="G181" s="36">
        <v>606</v>
      </c>
      <c r="H181" s="36">
        <v>639.29999999999995</v>
      </c>
      <c r="I181" s="36">
        <v>649.54999999999995</v>
      </c>
      <c r="J181" s="36">
        <v>655.94999999999993</v>
      </c>
      <c r="K181" s="31">
        <v>643.15</v>
      </c>
      <c r="L181" s="31">
        <v>626.5</v>
      </c>
      <c r="M181" s="31">
        <v>13.691409999999999</v>
      </c>
      <c r="N181" s="1"/>
      <c r="O181" s="1"/>
    </row>
    <row r="182" spans="1:15" ht="12.75" customHeight="1">
      <c r="A182" s="51">
        <v>177</v>
      </c>
      <c r="B182" s="53" t="s">
        <v>210</v>
      </c>
      <c r="C182" s="31">
        <v>836.3</v>
      </c>
      <c r="D182" s="36">
        <v>837.65</v>
      </c>
      <c r="E182" s="36">
        <v>827.25</v>
      </c>
      <c r="F182" s="36">
        <v>818.2</v>
      </c>
      <c r="G182" s="36">
        <v>807.80000000000007</v>
      </c>
      <c r="H182" s="36">
        <v>846.69999999999993</v>
      </c>
      <c r="I182" s="36">
        <v>857.0999999999998</v>
      </c>
      <c r="J182" s="36">
        <v>866.14999999999986</v>
      </c>
      <c r="K182" s="31">
        <v>848.05</v>
      </c>
      <c r="L182" s="31">
        <v>828.6</v>
      </c>
      <c r="M182" s="31">
        <v>189.90090000000001</v>
      </c>
      <c r="N182" s="1"/>
      <c r="O182" s="1"/>
    </row>
    <row r="183" spans="1:15" ht="12.75" customHeight="1">
      <c r="A183" s="51">
        <v>178</v>
      </c>
      <c r="B183" s="53" t="s">
        <v>207</v>
      </c>
      <c r="C183" s="31">
        <v>155.44</v>
      </c>
      <c r="D183" s="36">
        <v>156.21666666666667</v>
      </c>
      <c r="E183" s="36">
        <v>153.13333333333333</v>
      </c>
      <c r="F183" s="36">
        <v>150.82666666666665</v>
      </c>
      <c r="G183" s="36">
        <v>147.74333333333331</v>
      </c>
      <c r="H183" s="36">
        <v>158.52333333333334</v>
      </c>
      <c r="I183" s="36">
        <v>161.60666666666665</v>
      </c>
      <c r="J183" s="36">
        <v>163.91333333333336</v>
      </c>
      <c r="K183" s="31">
        <v>159.30000000000001</v>
      </c>
      <c r="L183" s="31">
        <v>153.91</v>
      </c>
      <c r="M183" s="31">
        <v>695.03067999999996</v>
      </c>
      <c r="N183" s="1"/>
      <c r="O183" s="1"/>
    </row>
    <row r="184" spans="1:15" ht="12.75" customHeight="1">
      <c r="A184" s="51">
        <v>179</v>
      </c>
      <c r="B184" s="53" t="s">
        <v>215</v>
      </c>
      <c r="C184" s="31">
        <v>1467.25</v>
      </c>
      <c r="D184" s="36">
        <v>1472.05</v>
      </c>
      <c r="E184" s="36">
        <v>1456.1</v>
      </c>
      <c r="F184" s="36">
        <v>1444.95</v>
      </c>
      <c r="G184" s="36">
        <v>1429</v>
      </c>
      <c r="H184" s="36">
        <v>1483.1999999999998</v>
      </c>
      <c r="I184" s="36">
        <v>1499.15</v>
      </c>
      <c r="J184" s="36">
        <v>1510.2999999999997</v>
      </c>
      <c r="K184" s="31">
        <v>1488</v>
      </c>
      <c r="L184" s="31">
        <v>1460.9</v>
      </c>
      <c r="M184" s="31">
        <v>44.265560000000001</v>
      </c>
      <c r="N184" s="1"/>
      <c r="O184" s="1"/>
    </row>
    <row r="185" spans="1:15" ht="12.75" customHeight="1">
      <c r="A185" s="51">
        <v>180</v>
      </c>
      <c r="B185" s="53" t="s">
        <v>216</v>
      </c>
      <c r="C185" s="31">
        <v>776.15</v>
      </c>
      <c r="D185" s="36">
        <v>777.31666666666661</v>
      </c>
      <c r="E185" s="36">
        <v>769.63333333333321</v>
      </c>
      <c r="F185" s="36">
        <v>763.11666666666656</v>
      </c>
      <c r="G185" s="36">
        <v>755.43333333333317</v>
      </c>
      <c r="H185" s="36">
        <v>783.83333333333326</v>
      </c>
      <c r="I185" s="36">
        <v>791.51666666666665</v>
      </c>
      <c r="J185" s="36">
        <v>798.0333333333333</v>
      </c>
      <c r="K185" s="31">
        <v>785</v>
      </c>
      <c r="L185" s="31">
        <v>770.8</v>
      </c>
      <c r="M185" s="31">
        <v>11.835789999999999</v>
      </c>
      <c r="N185" s="1"/>
      <c r="O185" s="1"/>
    </row>
    <row r="186" spans="1:15" ht="12.75" customHeight="1">
      <c r="A186" s="51">
        <v>181</v>
      </c>
      <c r="B186" s="53" t="s">
        <v>217</v>
      </c>
      <c r="C186" s="31">
        <v>712.95</v>
      </c>
      <c r="D186" s="36">
        <v>714.18333333333339</v>
      </c>
      <c r="E186" s="36">
        <v>705.41666666666674</v>
      </c>
      <c r="F186" s="36">
        <v>697.88333333333333</v>
      </c>
      <c r="G186" s="36">
        <v>689.11666666666667</v>
      </c>
      <c r="H186" s="36">
        <v>721.71666666666681</v>
      </c>
      <c r="I186" s="36">
        <v>730.48333333333346</v>
      </c>
      <c r="J186" s="36">
        <v>738.01666666666688</v>
      </c>
      <c r="K186" s="31">
        <v>722.95</v>
      </c>
      <c r="L186" s="31">
        <v>706.65</v>
      </c>
      <c r="M186" s="31">
        <v>12.257020000000001</v>
      </c>
      <c r="N186" s="1"/>
      <c r="O186" s="1"/>
    </row>
    <row r="187" spans="1:15" ht="12.75" customHeight="1">
      <c r="A187" s="51">
        <v>182</v>
      </c>
      <c r="B187" s="53" t="s">
        <v>229</v>
      </c>
      <c r="C187" s="31">
        <v>2435.4</v>
      </c>
      <c r="D187" s="36">
        <v>2443.1166666666668</v>
      </c>
      <c r="E187" s="36">
        <v>2417.2833333333338</v>
      </c>
      <c r="F187" s="36">
        <v>2399.166666666667</v>
      </c>
      <c r="G187" s="36">
        <v>2373.3333333333339</v>
      </c>
      <c r="H187" s="36">
        <v>2461.2333333333336</v>
      </c>
      <c r="I187" s="36">
        <v>2487.0666666666666</v>
      </c>
      <c r="J187" s="36">
        <v>2505.1833333333334</v>
      </c>
      <c r="K187" s="31">
        <v>2468.9499999999998</v>
      </c>
      <c r="L187" s="31">
        <v>2425</v>
      </c>
      <c r="M187" s="31">
        <v>12.74845</v>
      </c>
      <c r="N187" s="1"/>
      <c r="O187" s="1"/>
    </row>
    <row r="188" spans="1:15" ht="12.75" customHeight="1">
      <c r="A188" s="51">
        <v>183</v>
      </c>
      <c r="B188" s="53" t="s">
        <v>218</v>
      </c>
      <c r="C188" s="31">
        <v>1126.3</v>
      </c>
      <c r="D188" s="36">
        <v>1136.25</v>
      </c>
      <c r="E188" s="36">
        <v>1110.5</v>
      </c>
      <c r="F188" s="36">
        <v>1094.7</v>
      </c>
      <c r="G188" s="36">
        <v>1068.95</v>
      </c>
      <c r="H188" s="36">
        <v>1152.05</v>
      </c>
      <c r="I188" s="36">
        <v>1177.8</v>
      </c>
      <c r="J188" s="36">
        <v>1193.5999999999999</v>
      </c>
      <c r="K188" s="31">
        <v>1162</v>
      </c>
      <c r="L188" s="31">
        <v>1120.45</v>
      </c>
      <c r="M188" s="31">
        <v>20.66048</v>
      </c>
      <c r="N188" s="1"/>
      <c r="O188" s="1"/>
    </row>
    <row r="189" spans="1:15" ht="12.75" customHeight="1">
      <c r="A189" s="51">
        <v>184</v>
      </c>
      <c r="B189" s="53" t="s">
        <v>219</v>
      </c>
      <c r="C189" s="31">
        <v>1845.75</v>
      </c>
      <c r="D189" s="36">
        <v>1854.5666666666666</v>
      </c>
      <c r="E189" s="36">
        <v>1831.1833333333332</v>
      </c>
      <c r="F189" s="36">
        <v>1816.6166666666666</v>
      </c>
      <c r="G189" s="36">
        <v>1793.2333333333331</v>
      </c>
      <c r="H189" s="36">
        <v>1869.1333333333332</v>
      </c>
      <c r="I189" s="36">
        <v>1892.5166666666664</v>
      </c>
      <c r="J189" s="36">
        <v>1907.0833333333333</v>
      </c>
      <c r="K189" s="31">
        <v>1877.95</v>
      </c>
      <c r="L189" s="31">
        <v>1840</v>
      </c>
      <c r="M189" s="31">
        <v>3.6480399999999999</v>
      </c>
      <c r="N189" s="1"/>
      <c r="O189" s="1"/>
    </row>
    <row r="190" spans="1:15" ht="12.75" customHeight="1">
      <c r="A190" s="51">
        <v>185</v>
      </c>
      <c r="B190" s="53" t="s">
        <v>224</v>
      </c>
      <c r="C190" s="31">
        <v>3810.75</v>
      </c>
      <c r="D190" s="36">
        <v>3828.8666666666668</v>
      </c>
      <c r="E190" s="36">
        <v>3779.9333333333334</v>
      </c>
      <c r="F190" s="36">
        <v>3749.1166666666668</v>
      </c>
      <c r="G190" s="36">
        <v>3700.1833333333334</v>
      </c>
      <c r="H190" s="36">
        <v>3859.6833333333334</v>
      </c>
      <c r="I190" s="36">
        <v>3908.6166666666668</v>
      </c>
      <c r="J190" s="36">
        <v>3939.4333333333334</v>
      </c>
      <c r="K190" s="31">
        <v>3877.8</v>
      </c>
      <c r="L190" s="31">
        <v>3798.05</v>
      </c>
      <c r="M190" s="31">
        <v>46.421950000000002</v>
      </c>
      <c r="N190" s="1"/>
      <c r="O190" s="1"/>
    </row>
    <row r="191" spans="1:15" ht="12.75" customHeight="1">
      <c r="A191" s="51">
        <v>186</v>
      </c>
      <c r="B191" s="53" t="s">
        <v>220</v>
      </c>
      <c r="C191" s="31">
        <v>1084.9000000000001</v>
      </c>
      <c r="D191" s="36">
        <v>1090.5666666666666</v>
      </c>
      <c r="E191" s="36">
        <v>1076.1333333333332</v>
      </c>
      <c r="F191" s="36">
        <v>1067.3666666666666</v>
      </c>
      <c r="G191" s="36">
        <v>1052.9333333333332</v>
      </c>
      <c r="H191" s="36">
        <v>1099.3333333333333</v>
      </c>
      <c r="I191" s="36">
        <v>1113.7666666666667</v>
      </c>
      <c r="J191" s="36">
        <v>1122.5333333333333</v>
      </c>
      <c r="K191" s="31">
        <v>1105</v>
      </c>
      <c r="L191" s="31">
        <v>1081.8</v>
      </c>
      <c r="M191" s="31">
        <v>16.34958</v>
      </c>
      <c r="N191" s="1"/>
      <c r="O191" s="1"/>
    </row>
    <row r="192" spans="1:15" ht="12.75" customHeight="1">
      <c r="A192" s="51">
        <v>187</v>
      </c>
      <c r="B192" s="53" t="s">
        <v>292</v>
      </c>
      <c r="C192" s="31">
        <v>7120.6</v>
      </c>
      <c r="D192" s="36">
        <v>7185.2166666666672</v>
      </c>
      <c r="E192" s="36">
        <v>7012.4833333333345</v>
      </c>
      <c r="F192" s="36">
        <v>6904.3666666666677</v>
      </c>
      <c r="G192" s="36">
        <v>6731.633333333335</v>
      </c>
      <c r="H192" s="36">
        <v>7293.3333333333339</v>
      </c>
      <c r="I192" s="36">
        <v>7466.0666666666675</v>
      </c>
      <c r="J192" s="36">
        <v>7574.1833333333334</v>
      </c>
      <c r="K192" s="31">
        <v>7357.95</v>
      </c>
      <c r="L192" s="31">
        <v>7077.1</v>
      </c>
      <c r="M192" s="31">
        <v>1.73733</v>
      </c>
      <c r="N192" s="1"/>
      <c r="O192" s="1"/>
    </row>
    <row r="193" spans="1:15" ht="12.75" customHeight="1">
      <c r="A193" s="51">
        <v>188</v>
      </c>
      <c r="B193" s="53" t="s">
        <v>496</v>
      </c>
      <c r="C193" s="31">
        <v>645.5</v>
      </c>
      <c r="D193" s="36">
        <v>649.33333333333337</v>
      </c>
      <c r="E193" s="36">
        <v>638.66666666666674</v>
      </c>
      <c r="F193" s="36">
        <v>631.83333333333337</v>
      </c>
      <c r="G193" s="36">
        <v>621.16666666666674</v>
      </c>
      <c r="H193" s="36">
        <v>656.16666666666674</v>
      </c>
      <c r="I193" s="36">
        <v>666.83333333333348</v>
      </c>
      <c r="J193" s="36">
        <v>673.66666666666674</v>
      </c>
      <c r="K193" s="31">
        <v>660</v>
      </c>
      <c r="L193" s="31">
        <v>642.5</v>
      </c>
      <c r="M193" s="31">
        <v>24.76257</v>
      </c>
      <c r="N193" s="1"/>
      <c r="O193" s="1"/>
    </row>
    <row r="194" spans="1:15" ht="12.75" customHeight="1">
      <c r="A194" s="51">
        <v>189</v>
      </c>
      <c r="B194" s="53" t="s">
        <v>221</v>
      </c>
      <c r="C194" s="31">
        <v>961.8</v>
      </c>
      <c r="D194" s="36">
        <v>966.93333333333328</v>
      </c>
      <c r="E194" s="36">
        <v>952.96666666666658</v>
      </c>
      <c r="F194" s="36">
        <v>944.13333333333333</v>
      </c>
      <c r="G194" s="36">
        <v>930.16666666666663</v>
      </c>
      <c r="H194" s="36">
        <v>975.76666666666654</v>
      </c>
      <c r="I194" s="36">
        <v>989.73333333333323</v>
      </c>
      <c r="J194" s="36">
        <v>998.56666666666649</v>
      </c>
      <c r="K194" s="31">
        <v>980.9</v>
      </c>
      <c r="L194" s="31">
        <v>958.1</v>
      </c>
      <c r="M194" s="31">
        <v>143.03735</v>
      </c>
      <c r="N194" s="1"/>
      <c r="O194" s="1"/>
    </row>
    <row r="195" spans="1:15" ht="12.75" customHeight="1">
      <c r="A195" s="51">
        <v>190</v>
      </c>
      <c r="B195" s="53" t="s">
        <v>222</v>
      </c>
      <c r="C195" s="31">
        <v>438.7</v>
      </c>
      <c r="D195" s="36">
        <v>440.51666666666665</v>
      </c>
      <c r="E195" s="36">
        <v>435.83333333333331</v>
      </c>
      <c r="F195" s="36">
        <v>432.96666666666664</v>
      </c>
      <c r="G195" s="36">
        <v>428.2833333333333</v>
      </c>
      <c r="H195" s="36">
        <v>443.38333333333333</v>
      </c>
      <c r="I195" s="36">
        <v>448.06666666666672</v>
      </c>
      <c r="J195" s="36">
        <v>450.93333333333334</v>
      </c>
      <c r="K195" s="31">
        <v>445.2</v>
      </c>
      <c r="L195" s="31">
        <v>437.65</v>
      </c>
      <c r="M195" s="31">
        <v>161.09190000000001</v>
      </c>
      <c r="N195" s="1"/>
      <c r="O195" s="1"/>
    </row>
    <row r="196" spans="1:15" ht="12.75" customHeight="1">
      <c r="A196" s="51">
        <v>191</v>
      </c>
      <c r="B196" s="53" t="s">
        <v>223</v>
      </c>
      <c r="C196" s="31">
        <v>179.94</v>
      </c>
      <c r="D196" s="36">
        <v>179.67333333333332</v>
      </c>
      <c r="E196" s="36">
        <v>178.44666666666663</v>
      </c>
      <c r="F196" s="36">
        <v>176.95333333333332</v>
      </c>
      <c r="G196" s="36">
        <v>175.72666666666663</v>
      </c>
      <c r="H196" s="36">
        <v>181.16666666666663</v>
      </c>
      <c r="I196" s="36">
        <v>182.39333333333332</v>
      </c>
      <c r="J196" s="36">
        <v>183.88666666666663</v>
      </c>
      <c r="K196" s="31">
        <v>180.9</v>
      </c>
      <c r="L196" s="31">
        <v>178.18</v>
      </c>
      <c r="M196" s="31">
        <v>654.94854999999995</v>
      </c>
      <c r="N196" s="1"/>
      <c r="O196" s="1"/>
    </row>
    <row r="197" spans="1:15" ht="12.75" customHeight="1">
      <c r="A197" s="51">
        <v>192</v>
      </c>
      <c r="B197" s="53" t="s">
        <v>225</v>
      </c>
      <c r="C197" s="31">
        <v>1399.8</v>
      </c>
      <c r="D197" s="36">
        <v>1408.7166666666665</v>
      </c>
      <c r="E197" s="36">
        <v>1377.133333333333</v>
      </c>
      <c r="F197" s="36">
        <v>1354.4666666666665</v>
      </c>
      <c r="G197" s="36">
        <v>1322.883333333333</v>
      </c>
      <c r="H197" s="36">
        <v>1431.383333333333</v>
      </c>
      <c r="I197" s="36">
        <v>1462.9666666666665</v>
      </c>
      <c r="J197" s="36">
        <v>1485.633333333333</v>
      </c>
      <c r="K197" s="31">
        <v>1440.3</v>
      </c>
      <c r="L197" s="31">
        <v>1386.05</v>
      </c>
      <c r="M197" s="31">
        <v>68.365350000000007</v>
      </c>
      <c r="N197" s="1"/>
      <c r="O197" s="1"/>
    </row>
    <row r="198" spans="1:15" ht="12.75" customHeight="1">
      <c r="A198" s="51">
        <v>193</v>
      </c>
      <c r="B198" s="53" t="s">
        <v>203</v>
      </c>
      <c r="C198" s="31">
        <v>845.5</v>
      </c>
      <c r="D198" s="36">
        <v>853.55000000000007</v>
      </c>
      <c r="E198" s="36">
        <v>832.95000000000016</v>
      </c>
      <c r="F198" s="36">
        <v>820.40000000000009</v>
      </c>
      <c r="G198" s="36">
        <v>799.80000000000018</v>
      </c>
      <c r="H198" s="36">
        <v>866.10000000000014</v>
      </c>
      <c r="I198" s="36">
        <v>886.7</v>
      </c>
      <c r="J198" s="36">
        <v>899.25000000000011</v>
      </c>
      <c r="K198" s="31">
        <v>874.15</v>
      </c>
      <c r="L198" s="31">
        <v>841</v>
      </c>
      <c r="M198" s="31">
        <v>7.1021999999999998</v>
      </c>
      <c r="N198" s="1"/>
      <c r="O198" s="1"/>
    </row>
    <row r="199" spans="1:15" ht="12.75" customHeight="1">
      <c r="A199" s="51">
        <v>194</v>
      </c>
      <c r="B199" s="53" t="s">
        <v>226</v>
      </c>
      <c r="C199" s="31">
        <v>3399.75</v>
      </c>
      <c r="D199" s="36">
        <v>3418.9333333333329</v>
      </c>
      <c r="E199" s="36">
        <v>3364.2166666666658</v>
      </c>
      <c r="F199" s="36">
        <v>3328.6833333333329</v>
      </c>
      <c r="G199" s="36">
        <v>3273.9666666666658</v>
      </c>
      <c r="H199" s="36">
        <v>3454.4666666666658</v>
      </c>
      <c r="I199" s="36">
        <v>3509.1833333333329</v>
      </c>
      <c r="J199" s="36">
        <v>3544.7166666666658</v>
      </c>
      <c r="K199" s="31">
        <v>3473.65</v>
      </c>
      <c r="L199" s="31">
        <v>3383.4</v>
      </c>
      <c r="M199" s="31">
        <v>27.07405</v>
      </c>
      <c r="N199" s="1"/>
      <c r="O199" s="1"/>
    </row>
    <row r="200" spans="1:15" ht="12.75" customHeight="1">
      <c r="A200" s="51">
        <v>195</v>
      </c>
      <c r="B200" s="53" t="s">
        <v>227</v>
      </c>
      <c r="C200" s="31">
        <v>2831.25</v>
      </c>
      <c r="D200" s="36">
        <v>2850.5499999999997</v>
      </c>
      <c r="E200" s="36">
        <v>2796.3499999999995</v>
      </c>
      <c r="F200" s="36">
        <v>2761.45</v>
      </c>
      <c r="G200" s="36">
        <v>2707.2499999999995</v>
      </c>
      <c r="H200" s="36">
        <v>2885.4499999999994</v>
      </c>
      <c r="I200" s="36">
        <v>2939.6499999999992</v>
      </c>
      <c r="J200" s="36">
        <v>2974.5499999999993</v>
      </c>
      <c r="K200" s="31">
        <v>2904.75</v>
      </c>
      <c r="L200" s="31">
        <v>2815.65</v>
      </c>
      <c r="M200" s="31">
        <v>2.5563099999999999</v>
      </c>
      <c r="N200" s="1"/>
      <c r="O200" s="1"/>
    </row>
    <row r="201" spans="1:15" ht="12.75" customHeight="1">
      <c r="A201" s="51">
        <v>196</v>
      </c>
      <c r="B201" s="53" t="s">
        <v>294</v>
      </c>
      <c r="C201" s="31">
        <v>1503.45</v>
      </c>
      <c r="D201" s="36">
        <v>1530.1499999999999</v>
      </c>
      <c r="E201" s="36">
        <v>1450.2999999999997</v>
      </c>
      <c r="F201" s="36">
        <v>1397.1499999999999</v>
      </c>
      <c r="G201" s="36">
        <v>1317.2999999999997</v>
      </c>
      <c r="H201" s="36">
        <v>1583.2999999999997</v>
      </c>
      <c r="I201" s="36">
        <v>1663.1499999999996</v>
      </c>
      <c r="J201" s="36">
        <v>1716.2999999999997</v>
      </c>
      <c r="K201" s="31">
        <v>1610</v>
      </c>
      <c r="L201" s="31">
        <v>1477</v>
      </c>
      <c r="M201" s="31">
        <v>9.2818900000000006</v>
      </c>
      <c r="N201" s="1"/>
      <c r="O201" s="1"/>
    </row>
    <row r="202" spans="1:15" ht="12.75" customHeight="1">
      <c r="A202" s="51">
        <v>197</v>
      </c>
      <c r="B202" s="53" t="s">
        <v>228</v>
      </c>
      <c r="C202" s="31">
        <v>5266.35</v>
      </c>
      <c r="D202" s="36">
        <v>5273.4000000000005</v>
      </c>
      <c r="E202" s="36">
        <v>5192.9500000000007</v>
      </c>
      <c r="F202" s="36">
        <v>5119.55</v>
      </c>
      <c r="G202" s="36">
        <v>5039.1000000000004</v>
      </c>
      <c r="H202" s="36">
        <v>5346.8000000000011</v>
      </c>
      <c r="I202" s="36">
        <v>5427.25</v>
      </c>
      <c r="J202" s="36">
        <v>5500.6500000000015</v>
      </c>
      <c r="K202" s="31">
        <v>5353.85</v>
      </c>
      <c r="L202" s="31">
        <v>5200</v>
      </c>
      <c r="M202" s="31">
        <v>6.38917</v>
      </c>
      <c r="N202" s="1"/>
      <c r="O202" s="1"/>
    </row>
    <row r="203" spans="1:15" ht="12.75" customHeight="1">
      <c r="A203" s="51">
        <v>198</v>
      </c>
      <c r="B203" s="53" t="s">
        <v>296</v>
      </c>
      <c r="C203" s="31">
        <v>3983.25</v>
      </c>
      <c r="D203" s="36">
        <v>4044.1166666666668</v>
      </c>
      <c r="E203" s="36">
        <v>3864.2833333333338</v>
      </c>
      <c r="F203" s="36">
        <v>3745.3166666666671</v>
      </c>
      <c r="G203" s="36">
        <v>3565.483333333334</v>
      </c>
      <c r="H203" s="36">
        <v>4163.0833333333339</v>
      </c>
      <c r="I203" s="36">
        <v>4342.9166666666661</v>
      </c>
      <c r="J203" s="36">
        <v>4461.8833333333332</v>
      </c>
      <c r="K203" s="31">
        <v>4223.95</v>
      </c>
      <c r="L203" s="31">
        <v>3925.15</v>
      </c>
      <c r="M203" s="31">
        <v>13.662179999999999</v>
      </c>
      <c r="N203" s="1"/>
      <c r="O203" s="1"/>
    </row>
    <row r="204" spans="1:15" ht="12.75" customHeight="1">
      <c r="A204" s="51">
        <v>199</v>
      </c>
      <c r="B204" s="53" t="s">
        <v>232</v>
      </c>
      <c r="C204" s="31">
        <v>565.95000000000005</v>
      </c>
      <c r="D204" s="36">
        <v>567.18333333333339</v>
      </c>
      <c r="E204" s="36">
        <v>560.01666666666677</v>
      </c>
      <c r="F204" s="36">
        <v>554.08333333333337</v>
      </c>
      <c r="G204" s="36">
        <v>546.91666666666674</v>
      </c>
      <c r="H204" s="36">
        <v>573.11666666666679</v>
      </c>
      <c r="I204" s="36">
        <v>580.2833333333333</v>
      </c>
      <c r="J204" s="36">
        <v>586.21666666666681</v>
      </c>
      <c r="K204" s="31">
        <v>574.35</v>
      </c>
      <c r="L204" s="31">
        <v>561.25</v>
      </c>
      <c r="M204" s="31">
        <v>58.90175</v>
      </c>
      <c r="N204" s="1"/>
      <c r="O204" s="1"/>
    </row>
    <row r="205" spans="1:15" ht="12.75" customHeight="1">
      <c r="A205" s="51">
        <v>200</v>
      </c>
      <c r="B205" s="53" t="s">
        <v>231</v>
      </c>
      <c r="C205" s="31">
        <v>10662.4</v>
      </c>
      <c r="D205" s="36">
        <v>10745.133333333333</v>
      </c>
      <c r="E205" s="36">
        <v>10528.816666666666</v>
      </c>
      <c r="F205" s="36">
        <v>10395.233333333332</v>
      </c>
      <c r="G205" s="36">
        <v>10178.916666666664</v>
      </c>
      <c r="H205" s="36">
        <v>10878.716666666667</v>
      </c>
      <c r="I205" s="36">
        <v>11095.033333333336</v>
      </c>
      <c r="J205" s="36">
        <v>11228.616666666669</v>
      </c>
      <c r="K205" s="31">
        <v>10961.45</v>
      </c>
      <c r="L205" s="31">
        <v>10611.55</v>
      </c>
      <c r="M205" s="31">
        <v>5.8674499999999998</v>
      </c>
      <c r="N205" s="1"/>
      <c r="O205" s="1"/>
    </row>
    <row r="206" spans="1:15" ht="12.75" customHeight="1">
      <c r="A206" s="51">
        <v>201</v>
      </c>
      <c r="B206" s="53" t="s">
        <v>297</v>
      </c>
      <c r="C206" s="31">
        <v>146.94</v>
      </c>
      <c r="D206" s="36">
        <v>146.39333333333335</v>
      </c>
      <c r="E206" s="36">
        <v>145.29666666666668</v>
      </c>
      <c r="F206" s="36">
        <v>143.65333333333334</v>
      </c>
      <c r="G206" s="36">
        <v>142.55666666666667</v>
      </c>
      <c r="H206" s="36">
        <v>148.03666666666669</v>
      </c>
      <c r="I206" s="36">
        <v>149.13333333333333</v>
      </c>
      <c r="J206" s="36">
        <v>150.7766666666667</v>
      </c>
      <c r="K206" s="31">
        <v>147.49</v>
      </c>
      <c r="L206" s="31">
        <v>144.75</v>
      </c>
      <c r="M206" s="31">
        <v>120.6682</v>
      </c>
      <c r="N206" s="1"/>
      <c r="O206" s="1"/>
    </row>
    <row r="207" spans="1:15" ht="12.75" customHeight="1">
      <c r="A207" s="51">
        <v>202</v>
      </c>
      <c r="B207" s="53" t="s">
        <v>230</v>
      </c>
      <c r="C207" s="31">
        <v>2066.9</v>
      </c>
      <c r="D207" s="36">
        <v>2076.1166666666668</v>
      </c>
      <c r="E207" s="36">
        <v>2052.9333333333334</v>
      </c>
      <c r="F207" s="36">
        <v>2038.9666666666667</v>
      </c>
      <c r="G207" s="36">
        <v>2015.7833333333333</v>
      </c>
      <c r="H207" s="36">
        <v>2090.0833333333335</v>
      </c>
      <c r="I207" s="36">
        <v>2113.2666666666669</v>
      </c>
      <c r="J207" s="36">
        <v>2127.2333333333336</v>
      </c>
      <c r="K207" s="31">
        <v>2099.3000000000002</v>
      </c>
      <c r="L207" s="31">
        <v>2062.15</v>
      </c>
      <c r="M207" s="31">
        <v>1.5046900000000001</v>
      </c>
      <c r="N207" s="1"/>
      <c r="O207" s="1"/>
    </row>
    <row r="208" spans="1:15" ht="12.75" customHeight="1">
      <c r="A208" s="51">
        <v>203</v>
      </c>
      <c r="B208" s="53" t="s">
        <v>1016</v>
      </c>
      <c r="C208" s="31">
        <v>1260.6500000000001</v>
      </c>
      <c r="D208" s="36">
        <v>1263.8666666666668</v>
      </c>
      <c r="E208" s="36">
        <v>1251.7833333333335</v>
      </c>
      <c r="F208" s="36">
        <v>1242.9166666666667</v>
      </c>
      <c r="G208" s="36">
        <v>1230.8333333333335</v>
      </c>
      <c r="H208" s="36">
        <v>1272.7333333333336</v>
      </c>
      <c r="I208" s="36">
        <v>1284.8166666666666</v>
      </c>
      <c r="J208" s="36">
        <v>1293.6833333333336</v>
      </c>
      <c r="K208" s="31">
        <v>1275.95</v>
      </c>
      <c r="L208" s="31">
        <v>1255</v>
      </c>
      <c r="M208" s="31">
        <v>5.8087099999999996</v>
      </c>
      <c r="N208" s="1"/>
      <c r="O208" s="1"/>
    </row>
    <row r="209" spans="1:15" ht="12.75" customHeight="1">
      <c r="A209" s="51">
        <v>204</v>
      </c>
      <c r="B209" s="53" t="s">
        <v>298</v>
      </c>
      <c r="C209" s="31">
        <v>1593.55</v>
      </c>
      <c r="D209" s="36">
        <v>1601.5666666666666</v>
      </c>
      <c r="E209" s="36">
        <v>1576.9833333333331</v>
      </c>
      <c r="F209" s="36">
        <v>1560.4166666666665</v>
      </c>
      <c r="G209" s="36">
        <v>1535.833333333333</v>
      </c>
      <c r="H209" s="36">
        <v>1618.1333333333332</v>
      </c>
      <c r="I209" s="36">
        <v>1642.7166666666667</v>
      </c>
      <c r="J209" s="36">
        <v>1659.2833333333333</v>
      </c>
      <c r="K209" s="31">
        <v>1626.15</v>
      </c>
      <c r="L209" s="31">
        <v>1585</v>
      </c>
      <c r="M209" s="31">
        <v>20.195519999999998</v>
      </c>
      <c r="N209" s="1"/>
      <c r="O209" s="1"/>
    </row>
    <row r="210" spans="1:15" ht="12.75" customHeight="1">
      <c r="A210" s="51">
        <v>205</v>
      </c>
      <c r="B210" s="53" t="s">
        <v>233</v>
      </c>
      <c r="C210" s="31">
        <v>470.25</v>
      </c>
      <c r="D210" s="36">
        <v>469.61666666666662</v>
      </c>
      <c r="E210" s="36">
        <v>464.63333333333321</v>
      </c>
      <c r="F210" s="36">
        <v>459.01666666666659</v>
      </c>
      <c r="G210" s="36">
        <v>454.03333333333319</v>
      </c>
      <c r="H210" s="36">
        <v>475.23333333333323</v>
      </c>
      <c r="I210" s="36">
        <v>480.2166666666667</v>
      </c>
      <c r="J210" s="36">
        <v>485.83333333333326</v>
      </c>
      <c r="K210" s="31">
        <v>474.6</v>
      </c>
      <c r="L210" s="31">
        <v>464</v>
      </c>
      <c r="M210" s="31">
        <v>178.01714000000001</v>
      </c>
      <c r="N210" s="1"/>
      <c r="O210" s="1"/>
    </row>
    <row r="211" spans="1:15" ht="12.75" customHeight="1">
      <c r="A211" s="51">
        <v>206</v>
      </c>
      <c r="B211" s="53" t="s">
        <v>138</v>
      </c>
      <c r="C211" s="31">
        <v>17.14</v>
      </c>
      <c r="D211" s="36">
        <v>16.986666666666668</v>
      </c>
      <c r="E211" s="36">
        <v>16.693333333333335</v>
      </c>
      <c r="F211" s="36">
        <v>16.246666666666666</v>
      </c>
      <c r="G211" s="36">
        <v>15.953333333333333</v>
      </c>
      <c r="H211" s="36">
        <v>17.433333333333337</v>
      </c>
      <c r="I211" s="36">
        <v>17.726666666666667</v>
      </c>
      <c r="J211" s="36">
        <v>18.173333333333339</v>
      </c>
      <c r="K211" s="31">
        <v>17.28</v>
      </c>
      <c r="L211" s="31">
        <v>16.54</v>
      </c>
      <c r="M211" s="31">
        <v>17549.640210000001</v>
      </c>
      <c r="N211" s="1"/>
      <c r="O211" s="1"/>
    </row>
    <row r="212" spans="1:15" ht="12.75" customHeight="1">
      <c r="A212" s="51">
        <v>207</v>
      </c>
      <c r="B212" s="53" t="s">
        <v>234</v>
      </c>
      <c r="C212" s="31">
        <v>1487.2</v>
      </c>
      <c r="D212" s="36">
        <v>1487.9333333333334</v>
      </c>
      <c r="E212" s="36">
        <v>1474.4166666666667</v>
      </c>
      <c r="F212" s="36">
        <v>1461.6333333333334</v>
      </c>
      <c r="G212" s="36">
        <v>1448.1166666666668</v>
      </c>
      <c r="H212" s="36">
        <v>1500.7166666666667</v>
      </c>
      <c r="I212" s="36">
        <v>1514.2333333333331</v>
      </c>
      <c r="J212" s="36">
        <v>1527.0166666666667</v>
      </c>
      <c r="K212" s="31">
        <v>1501.45</v>
      </c>
      <c r="L212" s="31">
        <v>1475.15</v>
      </c>
      <c r="M212" s="31">
        <v>18.470890000000001</v>
      </c>
      <c r="N212" s="1"/>
      <c r="O212" s="1"/>
    </row>
    <row r="213" spans="1:15" ht="12.75" customHeight="1">
      <c r="A213" s="51">
        <v>208</v>
      </c>
      <c r="B213" s="53" t="s">
        <v>235</v>
      </c>
      <c r="C213" s="31">
        <v>490.55</v>
      </c>
      <c r="D213" s="36">
        <v>493.5333333333333</v>
      </c>
      <c r="E213" s="36">
        <v>486.11666666666662</v>
      </c>
      <c r="F213" s="36">
        <v>481.68333333333334</v>
      </c>
      <c r="G213" s="36">
        <v>474.26666666666665</v>
      </c>
      <c r="H213" s="36">
        <v>497.96666666666658</v>
      </c>
      <c r="I213" s="36">
        <v>505.38333333333333</v>
      </c>
      <c r="J213" s="36">
        <v>509.81666666666655</v>
      </c>
      <c r="K213" s="31">
        <v>500.95</v>
      </c>
      <c r="L213" s="31">
        <v>489.1</v>
      </c>
      <c r="M213" s="31">
        <v>475.85588000000001</v>
      </c>
      <c r="N213" s="1"/>
      <c r="O213" s="1"/>
    </row>
    <row r="214" spans="1:15" ht="12.75" customHeight="1">
      <c r="A214" s="51">
        <v>209</v>
      </c>
      <c r="B214" s="53" t="s">
        <v>300</v>
      </c>
      <c r="C214" s="31">
        <v>23.84</v>
      </c>
      <c r="D214" s="36">
        <v>23.91</v>
      </c>
      <c r="E214" s="36">
        <v>23.68</v>
      </c>
      <c r="F214" s="36">
        <v>23.52</v>
      </c>
      <c r="G214" s="36">
        <v>23.29</v>
      </c>
      <c r="H214" s="36">
        <v>24.07</v>
      </c>
      <c r="I214" s="36">
        <v>24.299999999999997</v>
      </c>
      <c r="J214" s="36">
        <v>24.46</v>
      </c>
      <c r="K214" s="31">
        <v>24.14</v>
      </c>
      <c r="L214" s="31">
        <v>23.75</v>
      </c>
      <c r="M214" s="31">
        <v>1158.7742800000001</v>
      </c>
      <c r="N214" s="1"/>
      <c r="O214" s="1"/>
    </row>
    <row r="215" spans="1:15" ht="12.75" customHeight="1">
      <c r="A215" s="51">
        <v>210</v>
      </c>
      <c r="B215" s="53" t="s">
        <v>236</v>
      </c>
      <c r="C215" s="31">
        <v>154.24</v>
      </c>
      <c r="D215" s="36">
        <v>155.13666666666668</v>
      </c>
      <c r="E215" s="36">
        <v>152.72333333333336</v>
      </c>
      <c r="F215" s="36">
        <v>151.20666666666668</v>
      </c>
      <c r="G215" s="36">
        <v>148.79333333333335</v>
      </c>
      <c r="H215" s="36">
        <v>156.65333333333336</v>
      </c>
      <c r="I215" s="36">
        <v>159.06666666666672</v>
      </c>
      <c r="J215" s="36">
        <v>160.58333333333337</v>
      </c>
      <c r="K215" s="31">
        <v>157.55000000000001</v>
      </c>
      <c r="L215" s="31">
        <v>153.62</v>
      </c>
      <c r="M215" s="31">
        <v>93.673670000000001</v>
      </c>
      <c r="N215" s="1"/>
      <c r="O215" s="1"/>
    </row>
    <row r="216" spans="1:15" ht="12.75" customHeight="1">
      <c r="A216" s="51">
        <v>211</v>
      </c>
      <c r="B216" s="53" t="s">
        <v>301</v>
      </c>
      <c r="C216" s="31">
        <v>193.95</v>
      </c>
      <c r="D216" s="36">
        <v>195.65</v>
      </c>
      <c r="E216" s="36">
        <v>191.35000000000002</v>
      </c>
      <c r="F216" s="36">
        <v>188.75000000000003</v>
      </c>
      <c r="G216" s="36">
        <v>184.45000000000005</v>
      </c>
      <c r="H216" s="36">
        <v>198.25</v>
      </c>
      <c r="I216" s="36">
        <v>202.55</v>
      </c>
      <c r="J216" s="36">
        <v>205.14999999999998</v>
      </c>
      <c r="K216" s="31">
        <v>199.95</v>
      </c>
      <c r="L216" s="31">
        <v>193.05</v>
      </c>
      <c r="M216" s="31">
        <v>378.41138000000001</v>
      </c>
      <c r="N216" s="1"/>
      <c r="O216" s="1"/>
    </row>
    <row r="217" spans="1:15" ht="12.75" customHeight="1">
      <c r="A217" s="51">
        <v>212</v>
      </c>
      <c r="B217" s="53" t="s">
        <v>237</v>
      </c>
      <c r="C217" s="31">
        <v>1085.05</v>
      </c>
      <c r="D217" s="36">
        <v>1088.9833333333333</v>
      </c>
      <c r="E217" s="36">
        <v>1075.0666666666666</v>
      </c>
      <c r="F217" s="36">
        <v>1065.0833333333333</v>
      </c>
      <c r="G217" s="36">
        <v>1051.1666666666665</v>
      </c>
      <c r="H217" s="36">
        <v>1098.9666666666667</v>
      </c>
      <c r="I217" s="36">
        <v>1112.8833333333332</v>
      </c>
      <c r="J217" s="36">
        <v>1122.8666666666668</v>
      </c>
      <c r="K217" s="31">
        <v>1102.9000000000001</v>
      </c>
      <c r="L217" s="31">
        <v>1079</v>
      </c>
      <c r="M217" s="31">
        <v>9.3201099999999997</v>
      </c>
      <c r="N217" s="1"/>
      <c r="O217" s="1"/>
    </row>
    <row r="218" spans="1:15" ht="12.75" customHeight="1">
      <c r="A218" s="54"/>
      <c r="B218" s="198"/>
      <c r="C218" s="286"/>
      <c r="D218" s="286"/>
      <c r="E218" s="286"/>
      <c r="F218" s="286"/>
      <c r="G218" s="286"/>
      <c r="H218" s="286"/>
      <c r="I218" s="286"/>
      <c r="J218" s="286"/>
      <c r="K218" s="286"/>
      <c r="L218" s="287"/>
      <c r="M218" s="198"/>
      <c r="N218" s="198"/>
      <c r="O218" s="198"/>
    </row>
    <row r="219" spans="1:15" ht="12.75" customHeight="1">
      <c r="A219" s="54"/>
      <c r="N219" s="1"/>
      <c r="O219" s="1"/>
    </row>
    <row r="220" spans="1:15" ht="12.75" customHeight="1">
      <c r="A220" s="57" t="s">
        <v>302</v>
      </c>
      <c r="N220" s="1"/>
      <c r="O220" s="1"/>
    </row>
    <row r="221" spans="1:15" ht="12.75" customHeight="1">
      <c r="A221" s="58" t="s">
        <v>303</v>
      </c>
      <c r="B221" s="1"/>
      <c r="C221" s="55"/>
      <c r="D221" s="55"/>
      <c r="E221" s="55"/>
      <c r="F221" s="55"/>
      <c r="G221" s="55"/>
      <c r="H221" s="55"/>
      <c r="I221" s="55"/>
      <c r="J221" s="55"/>
      <c r="K221" s="55"/>
      <c r="L221" s="56"/>
      <c r="M221" s="1"/>
      <c r="N221" s="1"/>
      <c r="O221" s="1"/>
    </row>
    <row r="222" spans="1:15" ht="12.75" customHeight="1">
      <c r="A222" s="59"/>
      <c r="B222" s="1"/>
      <c r="C222" s="55"/>
      <c r="D222" s="55"/>
      <c r="E222" s="55"/>
      <c r="F222" s="55"/>
      <c r="G222" s="55"/>
      <c r="H222" s="55"/>
      <c r="I222" s="55"/>
      <c r="J222" s="55"/>
      <c r="K222" s="55"/>
      <c r="L222" s="56"/>
      <c r="M222" s="1"/>
      <c r="N222" s="1"/>
      <c r="O222" s="1"/>
    </row>
    <row r="223" spans="1:15" ht="12.75" customHeight="1">
      <c r="A223" s="60" t="s">
        <v>304</v>
      </c>
      <c r="B223" s="1"/>
      <c r="C223" s="55"/>
      <c r="D223" s="55"/>
      <c r="E223" s="55"/>
      <c r="F223" s="55"/>
      <c r="G223" s="55"/>
      <c r="H223" s="55"/>
      <c r="I223" s="55"/>
      <c r="J223" s="55"/>
      <c r="K223" s="55"/>
      <c r="L223" s="56"/>
      <c r="M223" s="1"/>
      <c r="N223" s="1"/>
      <c r="O223" s="1"/>
    </row>
    <row r="224" spans="1:15" ht="12.75" customHeight="1">
      <c r="A224" s="44" t="s">
        <v>238</v>
      </c>
      <c r="B224" s="1"/>
      <c r="C224" s="55"/>
      <c r="D224" s="55"/>
      <c r="E224" s="55"/>
      <c r="F224" s="55"/>
      <c r="G224" s="55"/>
      <c r="H224" s="55"/>
      <c r="I224" s="55"/>
      <c r="J224" s="55"/>
      <c r="K224" s="55"/>
      <c r="L224" s="56"/>
      <c r="M224" s="1"/>
      <c r="N224" s="1"/>
      <c r="O224" s="1"/>
    </row>
    <row r="225" spans="1:15" ht="12.75" customHeight="1">
      <c r="A225" s="44" t="s">
        <v>239</v>
      </c>
      <c r="B225" s="1"/>
      <c r="C225" s="55"/>
      <c r="D225" s="55"/>
      <c r="E225" s="55"/>
      <c r="F225" s="55"/>
      <c r="G225" s="55"/>
      <c r="H225" s="55"/>
      <c r="I225" s="55"/>
      <c r="J225" s="55"/>
      <c r="K225" s="55"/>
      <c r="L225" s="56"/>
      <c r="M225" s="1"/>
      <c r="N225" s="1"/>
      <c r="O225" s="1"/>
    </row>
    <row r="226" spans="1:15" ht="12.75" customHeight="1">
      <c r="A226" s="44" t="s">
        <v>240</v>
      </c>
      <c r="B226" s="1"/>
      <c r="C226" s="61"/>
      <c r="D226" s="61"/>
      <c r="E226" s="61"/>
      <c r="F226" s="61"/>
      <c r="G226" s="61"/>
      <c r="H226" s="61"/>
      <c r="I226" s="61"/>
      <c r="J226" s="61"/>
      <c r="K226" s="61"/>
      <c r="L226" s="56"/>
      <c r="M226" s="1"/>
      <c r="N226" s="1"/>
      <c r="O226" s="1"/>
    </row>
    <row r="227" spans="1:15" ht="12.75" customHeight="1">
      <c r="A227" s="44" t="s">
        <v>241</v>
      </c>
      <c r="B227" s="1"/>
      <c r="C227" s="55"/>
      <c r="D227" s="55"/>
      <c r="E227" s="55"/>
      <c r="F227" s="55"/>
      <c r="G227" s="55"/>
      <c r="H227" s="55"/>
      <c r="I227" s="55"/>
      <c r="J227" s="55"/>
      <c r="K227" s="55"/>
      <c r="L227" s="56"/>
      <c r="M227" s="1"/>
      <c r="N227" s="1"/>
      <c r="O227" s="1"/>
    </row>
    <row r="228" spans="1:15" ht="12.75" customHeight="1">
      <c r="A228" s="44" t="s">
        <v>242</v>
      </c>
      <c r="B228" s="1"/>
      <c r="C228" s="55"/>
      <c r="D228" s="55"/>
      <c r="E228" s="55"/>
      <c r="F228" s="55"/>
      <c r="G228" s="55"/>
      <c r="H228" s="55"/>
      <c r="I228" s="55"/>
      <c r="J228" s="55"/>
      <c r="K228" s="55"/>
      <c r="L228" s="56"/>
      <c r="M228" s="1"/>
      <c r="N228" s="1"/>
      <c r="O228" s="1"/>
    </row>
    <row r="229" spans="1:15" ht="12.75" customHeight="1">
      <c r="A229" s="62"/>
      <c r="B229" s="1"/>
      <c r="C229" s="55"/>
      <c r="D229" s="55"/>
      <c r="E229" s="55"/>
      <c r="F229" s="55"/>
      <c r="G229" s="55"/>
      <c r="H229" s="55"/>
      <c r="I229" s="55"/>
      <c r="J229" s="55"/>
      <c r="K229" s="55"/>
      <c r="L229" s="56"/>
      <c r="M229" s="1"/>
      <c r="N229" s="1"/>
      <c r="O229" s="1"/>
    </row>
    <row r="230" spans="1:15" ht="12.75" customHeight="1">
      <c r="A230" s="1"/>
      <c r="B230" s="1"/>
      <c r="C230" s="55"/>
      <c r="D230" s="55"/>
      <c r="E230" s="55"/>
      <c r="F230" s="55"/>
      <c r="G230" s="55"/>
      <c r="H230" s="55"/>
      <c r="I230" s="55"/>
      <c r="J230" s="55"/>
      <c r="K230" s="55"/>
      <c r="L230" s="56"/>
      <c r="M230" s="1"/>
      <c r="N230" s="1"/>
      <c r="O230" s="1"/>
    </row>
    <row r="231" spans="1:15" ht="12.75" customHeight="1">
      <c r="A231" s="1"/>
      <c r="B231" s="1"/>
      <c r="C231" s="55"/>
      <c r="D231" s="55"/>
      <c r="E231" s="55"/>
      <c r="F231" s="55"/>
      <c r="G231" s="55"/>
      <c r="H231" s="55"/>
      <c r="I231" s="55"/>
      <c r="J231" s="55"/>
      <c r="K231" s="55"/>
      <c r="L231" s="56"/>
      <c r="M231" s="1"/>
      <c r="N231" s="1"/>
      <c r="O231" s="1"/>
    </row>
    <row r="232" spans="1:15" ht="12.75" customHeight="1">
      <c r="A232" s="1"/>
      <c r="B232" s="1"/>
      <c r="C232" s="55"/>
      <c r="D232" s="55"/>
      <c r="E232" s="55"/>
      <c r="F232" s="55"/>
      <c r="G232" s="55"/>
      <c r="H232" s="55"/>
      <c r="I232" s="55"/>
      <c r="J232" s="55"/>
      <c r="K232" s="55"/>
      <c r="L232" s="56"/>
      <c r="M232" s="1"/>
      <c r="N232" s="1"/>
      <c r="O232" s="1"/>
    </row>
    <row r="233" spans="1:15" ht="12.75" customHeight="1">
      <c r="A233" s="1"/>
      <c r="B233" s="1"/>
      <c r="C233" s="55"/>
      <c r="D233" s="55"/>
      <c r="E233" s="55"/>
      <c r="F233" s="55"/>
      <c r="G233" s="55"/>
      <c r="H233" s="55"/>
      <c r="I233" s="55"/>
      <c r="J233" s="55"/>
      <c r="K233" s="55"/>
      <c r="L233" s="56"/>
      <c r="M233" s="1"/>
      <c r="N233" s="1"/>
      <c r="O233" s="1"/>
    </row>
    <row r="234" spans="1:15" ht="12.75" customHeight="1">
      <c r="A234" s="63" t="s">
        <v>243</v>
      </c>
      <c r="B234" s="1"/>
      <c r="C234" s="55"/>
      <c r="D234" s="55"/>
      <c r="E234" s="55"/>
      <c r="F234" s="55"/>
      <c r="G234" s="55"/>
      <c r="H234" s="55"/>
      <c r="I234" s="55"/>
      <c r="J234" s="55"/>
      <c r="K234" s="55"/>
      <c r="L234" s="56"/>
      <c r="M234" s="1"/>
      <c r="N234" s="1"/>
      <c r="O234" s="1"/>
    </row>
    <row r="235" spans="1:15" ht="12.75" customHeight="1">
      <c r="A235" s="64" t="s">
        <v>244</v>
      </c>
      <c r="B235" s="1"/>
      <c r="C235" s="55"/>
      <c r="D235" s="55"/>
      <c r="E235" s="55"/>
      <c r="F235" s="55"/>
      <c r="G235" s="55"/>
      <c r="H235" s="55"/>
      <c r="I235" s="55"/>
      <c r="J235" s="55"/>
      <c r="K235" s="55"/>
      <c r="L235" s="56"/>
      <c r="M235" s="1"/>
      <c r="N235" s="1"/>
      <c r="O235" s="1"/>
    </row>
    <row r="236" spans="1:15" ht="12.75" customHeight="1">
      <c r="A236" s="64" t="s">
        <v>245</v>
      </c>
      <c r="B236" s="1"/>
      <c r="C236" s="55"/>
      <c r="D236" s="55"/>
      <c r="E236" s="55"/>
      <c r="F236" s="55"/>
      <c r="G236" s="55"/>
      <c r="H236" s="55"/>
      <c r="I236" s="55"/>
      <c r="J236" s="55"/>
      <c r="K236" s="55"/>
      <c r="L236" s="56"/>
      <c r="M236" s="1"/>
      <c r="N236" s="1"/>
      <c r="O236" s="1"/>
    </row>
    <row r="237" spans="1:15" ht="12.75" customHeight="1">
      <c r="A237" s="64" t="s">
        <v>246</v>
      </c>
      <c r="B237" s="1"/>
      <c r="C237" s="55"/>
      <c r="D237" s="55"/>
      <c r="E237" s="55"/>
      <c r="F237" s="55"/>
      <c r="G237" s="55"/>
      <c r="H237" s="55"/>
      <c r="I237" s="55"/>
      <c r="J237" s="55"/>
      <c r="K237" s="55"/>
      <c r="L237" s="56"/>
      <c r="M237" s="1"/>
      <c r="N237" s="1"/>
      <c r="O237" s="1"/>
    </row>
    <row r="238" spans="1:15" ht="12.75" customHeight="1">
      <c r="A238" s="64" t="s">
        <v>247</v>
      </c>
      <c r="B238" s="1"/>
      <c r="C238" s="55"/>
      <c r="D238" s="55"/>
      <c r="E238" s="55"/>
      <c r="F238" s="55"/>
      <c r="G238" s="55"/>
      <c r="H238" s="55"/>
      <c r="I238" s="55"/>
      <c r="J238" s="55"/>
      <c r="K238" s="55"/>
      <c r="L238" s="56"/>
      <c r="M238" s="1"/>
      <c r="N238" s="1"/>
      <c r="O238" s="1"/>
    </row>
    <row r="239" spans="1:15" ht="12.75" customHeight="1">
      <c r="A239" s="64" t="s">
        <v>248</v>
      </c>
      <c r="B239" s="1"/>
      <c r="C239" s="55"/>
      <c r="D239" s="55"/>
      <c r="E239" s="55"/>
      <c r="F239" s="55"/>
      <c r="G239" s="55"/>
      <c r="H239" s="55"/>
      <c r="I239" s="55"/>
      <c r="J239" s="55"/>
      <c r="K239" s="55"/>
      <c r="L239" s="56"/>
      <c r="M239" s="1"/>
      <c r="N239" s="1"/>
      <c r="O239" s="1"/>
    </row>
    <row r="240" spans="1:15" ht="12.75" customHeight="1">
      <c r="A240" s="64" t="s">
        <v>249</v>
      </c>
      <c r="B240" s="1"/>
      <c r="C240" s="55"/>
      <c r="D240" s="55"/>
      <c r="E240" s="55"/>
      <c r="F240" s="55"/>
      <c r="G240" s="55"/>
      <c r="H240" s="55"/>
      <c r="I240" s="55"/>
      <c r="J240" s="55"/>
      <c r="K240" s="55"/>
      <c r="L240" s="56"/>
      <c r="M240" s="1"/>
      <c r="N240" s="1"/>
      <c r="O240" s="1"/>
    </row>
    <row r="241" spans="1:15" ht="12.75" customHeight="1">
      <c r="A241" s="64" t="s">
        <v>250</v>
      </c>
      <c r="B241" s="1"/>
      <c r="C241" s="55"/>
      <c r="D241" s="55"/>
      <c r="E241" s="55"/>
      <c r="F241" s="55"/>
      <c r="G241" s="55"/>
      <c r="H241" s="55"/>
      <c r="I241" s="55"/>
      <c r="J241" s="55"/>
      <c r="K241" s="55"/>
      <c r="L241" s="56"/>
      <c r="M241" s="1"/>
      <c r="N241" s="1"/>
      <c r="O241" s="1"/>
    </row>
    <row r="242" spans="1:15" ht="12.75" customHeight="1">
      <c r="A242" s="64" t="s">
        <v>251</v>
      </c>
      <c r="B242" s="1"/>
      <c r="C242" s="55"/>
      <c r="D242" s="55"/>
      <c r="E242" s="55"/>
      <c r="F242" s="55"/>
      <c r="G242" s="55"/>
      <c r="H242" s="55"/>
      <c r="I242" s="55"/>
      <c r="J242" s="55"/>
      <c r="K242" s="55"/>
      <c r="L242" s="56"/>
      <c r="M242" s="1"/>
      <c r="N242" s="1"/>
      <c r="O242" s="1"/>
    </row>
    <row r="243" spans="1:15" ht="12.75" customHeight="1">
      <c r="A243" s="64" t="s">
        <v>252</v>
      </c>
      <c r="B243" s="1"/>
      <c r="C243" s="61"/>
      <c r="D243" s="61"/>
      <c r="E243" s="61"/>
      <c r="F243" s="61"/>
      <c r="G243" s="61"/>
      <c r="H243" s="61"/>
      <c r="I243" s="61"/>
      <c r="J243" s="61"/>
      <c r="K243" s="61"/>
      <c r="L243" s="56"/>
      <c r="M243" s="1"/>
      <c r="N243" s="1"/>
      <c r="O243" s="1"/>
    </row>
    <row r="244" spans="1:15" ht="12.75" customHeight="1">
      <c r="A244" s="1"/>
      <c r="B244" s="1"/>
      <c r="C244" s="55"/>
      <c r="D244" s="55"/>
      <c r="E244" s="55"/>
      <c r="F244" s="55"/>
      <c r="G244" s="55"/>
      <c r="H244" s="55"/>
      <c r="I244" s="55"/>
      <c r="J244" s="55"/>
      <c r="K244" s="55"/>
      <c r="L244" s="56"/>
      <c r="M244" s="1"/>
      <c r="N244" s="1"/>
      <c r="O244" s="1"/>
    </row>
    <row r="245" spans="1:15" ht="12.75" customHeight="1">
      <c r="A245" s="1"/>
      <c r="B245" s="1"/>
      <c r="C245" s="55"/>
      <c r="D245" s="55"/>
      <c r="E245" s="55"/>
      <c r="F245" s="55"/>
      <c r="G245" s="55"/>
      <c r="H245" s="55"/>
      <c r="I245" s="55"/>
      <c r="J245" s="55"/>
      <c r="K245" s="55"/>
      <c r="L245" s="56"/>
      <c r="M245" s="1"/>
      <c r="N245" s="1"/>
      <c r="O245" s="1"/>
    </row>
    <row r="246" spans="1:15" ht="12.75" customHeight="1">
      <c r="A246" s="1"/>
      <c r="B246" s="1"/>
      <c r="C246" s="55"/>
      <c r="D246" s="55"/>
      <c r="E246" s="55"/>
      <c r="F246" s="55"/>
      <c r="G246" s="55"/>
      <c r="H246" s="55"/>
      <c r="I246" s="55"/>
      <c r="J246" s="55"/>
      <c r="K246" s="55"/>
      <c r="L246" s="56"/>
      <c r="M246" s="1"/>
      <c r="N246" s="1"/>
      <c r="O246" s="1"/>
    </row>
    <row r="247" spans="1:15" ht="12.75" customHeight="1">
      <c r="A247" s="1"/>
      <c r="B247" s="1"/>
      <c r="C247" s="55"/>
      <c r="D247" s="55"/>
      <c r="E247" s="55"/>
      <c r="F247" s="55"/>
      <c r="G247" s="55"/>
      <c r="H247" s="55"/>
      <c r="I247" s="55"/>
      <c r="J247" s="55"/>
      <c r="K247" s="55"/>
      <c r="L247" s="56"/>
      <c r="M247" s="1"/>
      <c r="N247" s="1"/>
      <c r="O247" s="1"/>
    </row>
    <row r="248" spans="1:15" ht="12.75" customHeight="1">
      <c r="A248" s="1"/>
      <c r="B248" s="1"/>
      <c r="C248" s="55"/>
      <c r="D248" s="55"/>
      <c r="E248" s="55"/>
      <c r="F248" s="55"/>
      <c r="G248" s="55"/>
      <c r="H248" s="55"/>
      <c r="I248" s="55"/>
      <c r="J248" s="55"/>
      <c r="K248" s="55"/>
      <c r="L248" s="56"/>
      <c r="M248" s="1"/>
      <c r="N248" s="1"/>
      <c r="O248" s="1"/>
    </row>
    <row r="249" spans="1:15" ht="12.75" customHeight="1">
      <c r="A249" s="1"/>
      <c r="B249" s="1"/>
      <c r="C249" s="55"/>
      <c r="D249" s="55"/>
      <c r="E249" s="55"/>
      <c r="F249" s="55"/>
      <c r="G249" s="55"/>
      <c r="H249" s="55"/>
      <c r="I249" s="55"/>
      <c r="J249" s="55"/>
      <c r="K249" s="55"/>
      <c r="L249" s="56"/>
      <c r="M249" s="1"/>
      <c r="N249" s="1"/>
      <c r="O249" s="1"/>
    </row>
    <row r="250" spans="1:15" ht="12.75" customHeight="1">
      <c r="A250" s="1"/>
      <c r="B250" s="1"/>
      <c r="C250" s="55"/>
      <c r="D250" s="55"/>
      <c r="E250" s="55"/>
      <c r="F250" s="55"/>
      <c r="G250" s="55"/>
      <c r="H250" s="55"/>
      <c r="I250" s="55"/>
      <c r="J250" s="55"/>
      <c r="K250" s="55"/>
      <c r="L250" s="56"/>
      <c r="M250" s="1"/>
      <c r="N250" s="1"/>
      <c r="O250" s="1"/>
    </row>
    <row r="251" spans="1:15" ht="12.75" customHeight="1">
      <c r="A251" s="1"/>
      <c r="B251" s="1"/>
      <c r="C251" s="55"/>
      <c r="D251" s="55"/>
      <c r="E251" s="55"/>
      <c r="F251" s="55"/>
      <c r="G251" s="55"/>
      <c r="H251" s="55"/>
      <c r="I251" s="55"/>
      <c r="J251" s="55"/>
      <c r="K251" s="55"/>
      <c r="L251" s="56"/>
      <c r="M251" s="1"/>
      <c r="N251" s="1"/>
      <c r="O251" s="1"/>
    </row>
    <row r="252" spans="1:15" ht="12.75" customHeight="1">
      <c r="A252" s="1"/>
      <c r="B252" s="1"/>
      <c r="C252" s="55"/>
      <c r="D252" s="55"/>
      <c r="E252" s="55"/>
      <c r="F252" s="55"/>
      <c r="G252" s="55"/>
      <c r="H252" s="55"/>
      <c r="I252" s="55"/>
      <c r="J252" s="55"/>
      <c r="K252" s="55"/>
      <c r="L252" s="56"/>
      <c r="M252" s="1"/>
      <c r="N252" s="1"/>
      <c r="O252" s="1"/>
    </row>
    <row r="253" spans="1:15" ht="12.75" customHeight="1">
      <c r="A253" s="1"/>
      <c r="B253" s="1"/>
      <c r="C253" s="55"/>
      <c r="D253" s="55"/>
      <c r="E253" s="55"/>
      <c r="F253" s="55"/>
      <c r="G253" s="55"/>
      <c r="H253" s="55"/>
      <c r="I253" s="55"/>
      <c r="J253" s="55"/>
      <c r="K253" s="55"/>
      <c r="L253" s="56"/>
      <c r="M253" s="1"/>
      <c r="N253" s="1"/>
      <c r="O253" s="1"/>
    </row>
    <row r="254" spans="1:15" ht="12.75" customHeight="1">
      <c r="A254" s="1"/>
      <c r="B254" s="1"/>
      <c r="C254" s="55"/>
      <c r="D254" s="55"/>
      <c r="E254" s="55"/>
      <c r="F254" s="55"/>
      <c r="G254" s="55"/>
      <c r="H254" s="55"/>
      <c r="I254" s="55"/>
      <c r="J254" s="55"/>
      <c r="K254" s="55"/>
      <c r="L254" s="56"/>
      <c r="M254" s="1"/>
      <c r="N254" s="1"/>
      <c r="O254" s="1"/>
    </row>
    <row r="255" spans="1:15" ht="12.75" customHeight="1">
      <c r="A255" s="1"/>
      <c r="B255" s="1"/>
      <c r="C255" s="55"/>
      <c r="D255" s="55"/>
      <c r="E255" s="55"/>
      <c r="F255" s="55"/>
      <c r="G255" s="55"/>
      <c r="H255" s="55"/>
      <c r="I255" s="55"/>
      <c r="J255" s="55"/>
      <c r="K255" s="55"/>
      <c r="L255" s="56"/>
      <c r="M255" s="1"/>
      <c r="N255" s="1"/>
      <c r="O255" s="1"/>
    </row>
    <row r="256" spans="1:15" ht="12.75" customHeight="1">
      <c r="A256" s="1"/>
      <c r="B256" s="1"/>
      <c r="C256" s="55"/>
      <c r="D256" s="55"/>
      <c r="E256" s="55"/>
      <c r="F256" s="55"/>
      <c r="G256" s="55"/>
      <c r="H256" s="55"/>
      <c r="I256" s="55"/>
      <c r="J256" s="55"/>
      <c r="K256" s="55"/>
      <c r="L256" s="56"/>
      <c r="M256" s="1"/>
      <c r="N256" s="1"/>
      <c r="O256" s="1"/>
    </row>
    <row r="257" spans="1:15" ht="12.75" customHeight="1">
      <c r="A257" s="1"/>
      <c r="B257" s="1"/>
      <c r="C257" s="55"/>
      <c r="D257" s="55"/>
      <c r="E257" s="55"/>
      <c r="F257" s="55"/>
      <c r="G257" s="55"/>
      <c r="H257" s="55"/>
      <c r="I257" s="55"/>
      <c r="J257" s="55"/>
      <c r="K257" s="55"/>
      <c r="L257" s="56"/>
      <c r="M257" s="1"/>
      <c r="N257" s="1"/>
      <c r="O257" s="1"/>
    </row>
    <row r="258" spans="1:15" ht="12.75" customHeight="1">
      <c r="A258" s="1"/>
      <c r="B258" s="1"/>
      <c r="C258" s="55"/>
      <c r="D258" s="55"/>
      <c r="E258" s="55"/>
      <c r="F258" s="55"/>
      <c r="G258" s="55"/>
      <c r="H258" s="55"/>
      <c r="I258" s="55"/>
      <c r="J258" s="55"/>
      <c r="K258" s="55"/>
      <c r="L258" s="56"/>
      <c r="M258" s="1"/>
      <c r="N258" s="1"/>
      <c r="O258" s="1"/>
    </row>
    <row r="259" spans="1:15" ht="12.75" customHeight="1">
      <c r="A259" s="1"/>
      <c r="B259" s="1"/>
      <c r="C259" s="55"/>
      <c r="D259" s="55"/>
      <c r="E259" s="55"/>
      <c r="F259" s="55"/>
      <c r="G259" s="55"/>
      <c r="H259" s="55"/>
      <c r="I259" s="55"/>
      <c r="J259" s="55"/>
      <c r="K259" s="55"/>
      <c r="L259" s="56"/>
      <c r="M259" s="1"/>
      <c r="N259" s="1"/>
      <c r="O259" s="1"/>
    </row>
    <row r="260" spans="1:15" ht="12.75" customHeight="1">
      <c r="A260" s="1"/>
      <c r="B260" s="1"/>
      <c r="C260" s="55"/>
      <c r="D260" s="55"/>
      <c r="E260" s="55"/>
      <c r="F260" s="55"/>
      <c r="G260" s="55"/>
      <c r="H260" s="55"/>
      <c r="I260" s="55"/>
      <c r="J260" s="55"/>
      <c r="K260" s="55"/>
      <c r="L260" s="56"/>
      <c r="M260" s="1"/>
      <c r="N260" s="1"/>
      <c r="O260" s="1"/>
    </row>
    <row r="261" spans="1:15" ht="12.75" customHeight="1">
      <c r="A261" s="1"/>
      <c r="B261" s="1"/>
      <c r="C261" s="55"/>
      <c r="D261" s="55"/>
      <c r="E261" s="55"/>
      <c r="F261" s="55"/>
      <c r="G261" s="55"/>
      <c r="H261" s="55"/>
      <c r="I261" s="55"/>
      <c r="J261" s="55"/>
      <c r="K261" s="55"/>
      <c r="L261" s="56"/>
      <c r="M261" s="1"/>
      <c r="N261" s="1"/>
      <c r="O261" s="1"/>
    </row>
    <row r="262" spans="1:15" ht="12.75" customHeight="1">
      <c r="A262" s="1"/>
      <c r="B262" s="1"/>
      <c r="C262" s="55"/>
      <c r="D262" s="55"/>
      <c r="E262" s="55"/>
      <c r="F262" s="55"/>
      <c r="G262" s="55"/>
      <c r="H262" s="55"/>
      <c r="I262" s="55"/>
      <c r="J262" s="55"/>
      <c r="K262" s="55"/>
      <c r="L262" s="56"/>
      <c r="M262" s="1"/>
      <c r="N262" s="1"/>
      <c r="O262" s="1"/>
    </row>
    <row r="263" spans="1:15" ht="12.75" customHeight="1">
      <c r="A263" s="1"/>
      <c r="B263" s="1"/>
      <c r="C263" s="55"/>
      <c r="D263" s="55"/>
      <c r="E263" s="55"/>
      <c r="F263" s="55"/>
      <c r="G263" s="55"/>
      <c r="H263" s="55"/>
      <c r="I263" s="55"/>
      <c r="J263" s="55"/>
      <c r="K263" s="55"/>
      <c r="L263" s="56"/>
      <c r="M263" s="1"/>
      <c r="N263" s="1"/>
      <c r="O263" s="1"/>
    </row>
    <row r="264" spans="1:15" ht="12.75" customHeight="1">
      <c r="A264" s="1"/>
      <c r="B264" s="1"/>
      <c r="C264" s="55"/>
      <c r="D264" s="55"/>
      <c r="E264" s="55"/>
      <c r="F264" s="55"/>
      <c r="G264" s="55"/>
      <c r="H264" s="55"/>
      <c r="I264" s="55"/>
      <c r="J264" s="55"/>
      <c r="K264" s="55"/>
      <c r="L264" s="56"/>
      <c r="M264" s="1"/>
      <c r="N264" s="1"/>
      <c r="O264" s="1"/>
    </row>
    <row r="265" spans="1:15" ht="12.75" customHeight="1">
      <c r="A265" s="1"/>
      <c r="B265" s="1"/>
      <c r="C265" s="55"/>
      <c r="D265" s="55"/>
      <c r="E265" s="55"/>
      <c r="F265" s="55"/>
      <c r="G265" s="55"/>
      <c r="H265" s="55"/>
      <c r="I265" s="55"/>
      <c r="J265" s="55"/>
      <c r="K265" s="55"/>
      <c r="L265" s="56"/>
      <c r="M265" s="1"/>
      <c r="N265" s="1"/>
      <c r="O265" s="1"/>
    </row>
    <row r="266" spans="1:15" ht="12.75" customHeight="1">
      <c r="A266" s="1"/>
      <c r="B266" s="1"/>
      <c r="C266" s="55"/>
      <c r="D266" s="55"/>
      <c r="E266" s="55"/>
      <c r="F266" s="55"/>
      <c r="G266" s="55"/>
      <c r="H266" s="55"/>
      <c r="I266" s="55"/>
      <c r="J266" s="55"/>
      <c r="K266" s="55"/>
      <c r="L266" s="56"/>
      <c r="M266" s="1"/>
      <c r="N266" s="1"/>
      <c r="O266" s="1"/>
    </row>
    <row r="267" spans="1:15" ht="12.75" customHeight="1">
      <c r="A267" s="1"/>
      <c r="B267" s="1"/>
      <c r="C267" s="55"/>
      <c r="D267" s="55"/>
      <c r="E267" s="55"/>
      <c r="F267" s="55"/>
      <c r="G267" s="55"/>
      <c r="H267" s="55"/>
      <c r="I267" s="55"/>
      <c r="J267" s="55"/>
      <c r="K267" s="55"/>
      <c r="L267" s="56"/>
      <c r="M267" s="1"/>
      <c r="N267" s="1"/>
      <c r="O267" s="1"/>
    </row>
    <row r="268" spans="1:15" ht="12.75" customHeight="1">
      <c r="A268" s="1"/>
      <c r="B268" s="1"/>
      <c r="C268" s="55"/>
      <c r="D268" s="55"/>
      <c r="E268" s="55"/>
      <c r="F268" s="55"/>
      <c r="G268" s="55"/>
      <c r="H268" s="55"/>
      <c r="I268" s="55"/>
      <c r="J268" s="55"/>
      <c r="K268" s="55"/>
      <c r="L268" s="56"/>
      <c r="M268" s="1"/>
      <c r="N268" s="1"/>
      <c r="O268" s="1"/>
    </row>
    <row r="269" spans="1:15" ht="12.75" customHeight="1">
      <c r="A269" s="1"/>
      <c r="B269" s="1"/>
      <c r="C269" s="55"/>
      <c r="D269" s="55"/>
      <c r="E269" s="55"/>
      <c r="F269" s="55"/>
      <c r="G269" s="55"/>
      <c r="H269" s="55"/>
      <c r="I269" s="55"/>
      <c r="J269" s="55"/>
      <c r="K269" s="55"/>
      <c r="L269" s="56"/>
      <c r="M269" s="1"/>
      <c r="N269" s="1"/>
      <c r="O269" s="1"/>
    </row>
    <row r="270" spans="1:15" ht="12.75" customHeight="1">
      <c r="A270" s="1"/>
      <c r="B270" s="1"/>
      <c r="C270" s="55"/>
      <c r="D270" s="55"/>
      <c r="E270" s="55"/>
      <c r="F270" s="55"/>
      <c r="G270" s="55"/>
      <c r="H270" s="55"/>
      <c r="I270" s="55"/>
      <c r="J270" s="55"/>
      <c r="K270" s="55"/>
      <c r="L270" s="56"/>
      <c r="M270" s="1"/>
      <c r="N270" s="1"/>
      <c r="O270" s="1"/>
    </row>
    <row r="271" spans="1:15" ht="12.75" customHeight="1">
      <c r="A271" s="1"/>
      <c r="B271" s="1"/>
      <c r="C271" s="55"/>
      <c r="D271" s="55"/>
      <c r="E271" s="55"/>
      <c r="F271" s="55"/>
      <c r="G271" s="55"/>
      <c r="H271" s="55"/>
      <c r="I271" s="55"/>
      <c r="J271" s="55"/>
      <c r="K271" s="55"/>
      <c r="L271" s="56"/>
      <c r="M271" s="1"/>
      <c r="N271" s="1"/>
      <c r="O271" s="1"/>
    </row>
    <row r="272" spans="1:15" ht="12.75" customHeight="1">
      <c r="A272" s="1"/>
      <c r="B272" s="1"/>
      <c r="C272" s="55"/>
      <c r="D272" s="55"/>
      <c r="E272" s="55"/>
      <c r="F272" s="55"/>
      <c r="G272" s="55"/>
      <c r="H272" s="55"/>
      <c r="I272" s="55"/>
      <c r="J272" s="55"/>
      <c r="K272" s="55"/>
      <c r="L272" s="56"/>
      <c r="M272" s="1"/>
      <c r="N272" s="1"/>
      <c r="O272" s="1"/>
    </row>
    <row r="273" spans="1:15" ht="12.75" customHeight="1">
      <c r="A273" s="1"/>
      <c r="B273" s="1"/>
      <c r="C273" s="55"/>
      <c r="D273" s="55"/>
      <c r="E273" s="55"/>
      <c r="F273" s="55"/>
      <c r="G273" s="55"/>
      <c r="H273" s="55"/>
      <c r="I273" s="55"/>
      <c r="J273" s="55"/>
      <c r="K273" s="55"/>
      <c r="L273" s="56"/>
      <c r="M273" s="1"/>
      <c r="N273" s="1"/>
      <c r="O273" s="1"/>
    </row>
    <row r="274" spans="1:15" ht="12.75" customHeight="1">
      <c r="A274" s="1"/>
      <c r="B274" s="1"/>
      <c r="C274" s="55"/>
      <c r="D274" s="55"/>
      <c r="E274" s="55"/>
      <c r="F274" s="55"/>
      <c r="G274" s="55"/>
      <c r="H274" s="55"/>
      <c r="I274" s="55"/>
      <c r="J274" s="55"/>
      <c r="K274" s="55"/>
      <c r="L274" s="56"/>
      <c r="M274" s="1"/>
      <c r="N274" s="1"/>
      <c r="O274" s="1"/>
    </row>
    <row r="275" spans="1:15" ht="12.75" customHeight="1">
      <c r="A275" s="1"/>
      <c r="B275" s="1"/>
      <c r="C275" s="55"/>
      <c r="D275" s="55"/>
      <c r="E275" s="55"/>
      <c r="F275" s="55"/>
      <c r="G275" s="55"/>
      <c r="H275" s="55"/>
      <c r="I275" s="55"/>
      <c r="J275" s="55"/>
      <c r="K275" s="55"/>
      <c r="L275" s="56"/>
      <c r="M275" s="1"/>
      <c r="N275" s="1"/>
      <c r="O275" s="1"/>
    </row>
    <row r="276" spans="1:15" ht="12.75" customHeight="1">
      <c r="A276" s="1"/>
      <c r="B276" s="1"/>
      <c r="C276" s="55"/>
      <c r="D276" s="55"/>
      <c r="E276" s="55"/>
      <c r="F276" s="55"/>
      <c r="G276" s="55"/>
      <c r="H276" s="55"/>
      <c r="I276" s="55"/>
      <c r="J276" s="55"/>
      <c r="K276" s="55"/>
      <c r="L276" s="56"/>
      <c r="M276" s="1"/>
      <c r="N276" s="1"/>
      <c r="O276" s="1"/>
    </row>
    <row r="277" spans="1:15" ht="12.75" customHeight="1">
      <c r="A277" s="1"/>
      <c r="B277" s="1"/>
      <c r="C277" s="55"/>
      <c r="D277" s="55"/>
      <c r="E277" s="55"/>
      <c r="F277" s="55"/>
      <c r="G277" s="55"/>
      <c r="H277" s="55"/>
      <c r="I277" s="55"/>
      <c r="J277" s="55"/>
      <c r="K277" s="55"/>
      <c r="L277" s="56"/>
      <c r="M277" s="1"/>
      <c r="N277" s="1"/>
      <c r="O277" s="1"/>
    </row>
    <row r="278" spans="1:15" ht="12.75" customHeight="1">
      <c r="A278" s="1"/>
      <c r="B278" s="1"/>
      <c r="C278" s="55"/>
      <c r="D278" s="55"/>
      <c r="E278" s="55"/>
      <c r="F278" s="55"/>
      <c r="G278" s="55"/>
      <c r="H278" s="55"/>
      <c r="I278" s="55"/>
      <c r="J278" s="55"/>
      <c r="K278" s="55"/>
      <c r="L278" s="56"/>
      <c r="M278" s="1"/>
      <c r="N278" s="1"/>
      <c r="O278" s="1"/>
    </row>
    <row r="279" spans="1:15" ht="12.75" customHeight="1">
      <c r="A279" s="1"/>
      <c r="B279" s="1"/>
      <c r="C279" s="55"/>
      <c r="D279" s="55"/>
      <c r="E279" s="55"/>
      <c r="F279" s="55"/>
      <c r="G279" s="55"/>
      <c r="H279" s="55"/>
      <c r="I279" s="55"/>
      <c r="J279" s="55"/>
      <c r="K279" s="55"/>
      <c r="L279" s="56"/>
      <c r="M279" s="1"/>
      <c r="N279" s="1"/>
      <c r="O279" s="1"/>
    </row>
    <row r="280" spans="1:15" ht="12.75" customHeight="1">
      <c r="A280" s="1"/>
      <c r="B280" s="1"/>
      <c r="C280" s="55"/>
      <c r="D280" s="55"/>
      <c r="E280" s="55"/>
      <c r="F280" s="55"/>
      <c r="G280" s="55"/>
      <c r="H280" s="55"/>
      <c r="I280" s="55"/>
      <c r="J280" s="55"/>
      <c r="K280" s="55"/>
      <c r="L280" s="56"/>
      <c r="M280" s="1"/>
      <c r="N280" s="1"/>
      <c r="O280" s="1"/>
    </row>
    <row r="281" spans="1:15" ht="12.75" customHeight="1">
      <c r="A281" s="1"/>
      <c r="B281" s="1"/>
      <c r="C281" s="55"/>
      <c r="D281" s="55"/>
      <c r="E281" s="55"/>
      <c r="F281" s="55"/>
      <c r="G281" s="55"/>
      <c r="H281" s="55"/>
      <c r="I281" s="55"/>
      <c r="J281" s="55"/>
      <c r="K281" s="55"/>
      <c r="L281" s="56"/>
      <c r="M281" s="1"/>
      <c r="N281" s="1"/>
      <c r="O281" s="1"/>
    </row>
    <row r="282" spans="1:15" ht="12.75" customHeight="1">
      <c r="A282" s="1"/>
      <c r="B282" s="1"/>
      <c r="C282" s="55"/>
      <c r="D282" s="55"/>
      <c r="E282" s="55"/>
      <c r="F282" s="55"/>
      <c r="G282" s="55"/>
      <c r="H282" s="55"/>
      <c r="I282" s="55"/>
      <c r="J282" s="55"/>
      <c r="K282" s="55"/>
      <c r="L282" s="56"/>
      <c r="M282" s="1"/>
      <c r="N282" s="1"/>
      <c r="O282" s="1"/>
    </row>
    <row r="283" spans="1:15" ht="12.75" customHeight="1">
      <c r="A283" s="1"/>
      <c r="B283" s="1"/>
      <c r="C283" s="55"/>
      <c r="D283" s="55"/>
      <c r="E283" s="55"/>
      <c r="F283" s="55"/>
      <c r="G283" s="55"/>
      <c r="H283" s="55"/>
      <c r="I283" s="55"/>
      <c r="J283" s="55"/>
      <c r="K283" s="55"/>
      <c r="L283" s="56"/>
      <c r="M283" s="1"/>
      <c r="N283" s="1"/>
      <c r="O283" s="1"/>
    </row>
    <row r="284" spans="1:15" ht="12.75" customHeight="1">
      <c r="A284" s="1"/>
      <c r="B284" s="1"/>
      <c r="C284" s="55"/>
      <c r="D284" s="55"/>
      <c r="E284" s="55"/>
      <c r="F284" s="55"/>
      <c r="G284" s="55"/>
      <c r="H284" s="55"/>
      <c r="I284" s="55"/>
      <c r="J284" s="55"/>
      <c r="K284" s="55"/>
      <c r="L284" s="56"/>
      <c r="M284" s="1"/>
      <c r="N284" s="1"/>
      <c r="O284" s="1"/>
    </row>
    <row r="285" spans="1:15" ht="12.75" customHeight="1">
      <c r="A285" s="1"/>
      <c r="B285" s="1"/>
      <c r="C285" s="55"/>
      <c r="D285" s="55"/>
      <c r="E285" s="55"/>
      <c r="F285" s="55"/>
      <c r="G285" s="55"/>
      <c r="H285" s="55"/>
      <c r="I285" s="55"/>
      <c r="J285" s="55"/>
      <c r="K285" s="55"/>
      <c r="L285" s="56"/>
      <c r="M285" s="1"/>
      <c r="N285" s="1"/>
      <c r="O285" s="1"/>
    </row>
    <row r="286" spans="1:15" ht="12.75" customHeight="1">
      <c r="A286" s="1"/>
      <c r="B286" s="1"/>
      <c r="C286" s="55"/>
      <c r="D286" s="55"/>
      <c r="E286" s="55"/>
      <c r="F286" s="55"/>
      <c r="G286" s="55"/>
      <c r="H286" s="55"/>
      <c r="I286" s="55"/>
      <c r="J286" s="55"/>
      <c r="K286" s="55"/>
      <c r="L286" s="56"/>
      <c r="M286" s="1"/>
      <c r="N286" s="1"/>
      <c r="O286" s="1"/>
    </row>
    <row r="287" spans="1:15" ht="12.75" customHeight="1">
      <c r="A287" s="1"/>
      <c r="B287" s="1"/>
      <c r="C287" s="55"/>
      <c r="D287" s="55"/>
      <c r="E287" s="55"/>
      <c r="F287" s="55"/>
      <c r="G287" s="55"/>
      <c r="H287" s="55"/>
      <c r="I287" s="55"/>
      <c r="J287" s="55"/>
      <c r="K287" s="55"/>
      <c r="L287" s="56"/>
      <c r="M287" s="1"/>
      <c r="N287" s="1"/>
      <c r="O287" s="1"/>
    </row>
    <row r="288" spans="1:15" ht="12.75" customHeight="1">
      <c r="A288" s="1"/>
      <c r="B288" s="1"/>
      <c r="C288" s="55"/>
      <c r="D288" s="55"/>
      <c r="E288" s="55"/>
      <c r="F288" s="55"/>
      <c r="G288" s="55"/>
      <c r="H288" s="55"/>
      <c r="I288" s="55"/>
      <c r="J288" s="55"/>
      <c r="K288" s="55"/>
      <c r="L288" s="56"/>
      <c r="M288" s="1"/>
      <c r="N288" s="1"/>
      <c r="O288" s="1"/>
    </row>
    <row r="289" spans="1:15" ht="12.75" customHeight="1">
      <c r="A289" s="1"/>
      <c r="B289" s="1"/>
      <c r="C289" s="55"/>
      <c r="D289" s="55"/>
      <c r="E289" s="55"/>
      <c r="F289" s="55"/>
      <c r="G289" s="55"/>
      <c r="H289" s="55"/>
      <c r="I289" s="55"/>
      <c r="J289" s="55"/>
      <c r="K289" s="55"/>
      <c r="L289" s="56"/>
      <c r="M289" s="1"/>
      <c r="N289" s="1"/>
      <c r="O289" s="1"/>
    </row>
    <row r="290" spans="1:15" ht="12.75" customHeight="1">
      <c r="A290" s="1"/>
      <c r="B290" s="1"/>
      <c r="C290" s="55"/>
      <c r="D290" s="55"/>
      <c r="E290" s="55"/>
      <c r="F290" s="55"/>
      <c r="G290" s="55"/>
      <c r="H290" s="55"/>
      <c r="I290" s="55"/>
      <c r="J290" s="55"/>
      <c r="K290" s="55"/>
      <c r="L290" s="56"/>
      <c r="M290" s="1"/>
      <c r="N290" s="1"/>
      <c r="O290" s="1"/>
    </row>
    <row r="291" spans="1:15" ht="12.75" customHeight="1">
      <c r="A291" s="1"/>
      <c r="B291" s="1"/>
      <c r="C291" s="61"/>
      <c r="D291" s="61"/>
      <c r="E291" s="61"/>
      <c r="F291" s="61"/>
      <c r="G291" s="61"/>
      <c r="H291" s="61"/>
      <c r="I291" s="61"/>
      <c r="J291" s="61"/>
      <c r="K291" s="61"/>
      <c r="L291" s="56"/>
      <c r="M291" s="1"/>
      <c r="N291" s="1"/>
      <c r="O291" s="1"/>
    </row>
    <row r="292" spans="1:15" ht="12.75" customHeight="1">
      <c r="A292" s="1"/>
      <c r="B292" s="1"/>
      <c r="C292" s="55"/>
      <c r="D292" s="55"/>
      <c r="E292" s="55"/>
      <c r="F292" s="55"/>
      <c r="G292" s="55"/>
      <c r="H292" s="55"/>
      <c r="I292" s="55"/>
      <c r="J292" s="55"/>
      <c r="K292" s="55"/>
      <c r="L292" s="56"/>
      <c r="M292" s="1"/>
      <c r="N292" s="1"/>
      <c r="O292" s="1"/>
    </row>
    <row r="293" spans="1:15" ht="12.75" customHeight="1">
      <c r="A293" s="1"/>
      <c r="B293" s="1"/>
      <c r="C293" s="55"/>
      <c r="D293" s="55"/>
      <c r="E293" s="55"/>
      <c r="F293" s="55"/>
      <c r="G293" s="55"/>
      <c r="H293" s="55"/>
      <c r="I293" s="55"/>
      <c r="J293" s="55"/>
      <c r="K293" s="55"/>
      <c r="L293" s="56"/>
      <c r="M293" s="1"/>
      <c r="N293" s="1"/>
      <c r="O293" s="1"/>
    </row>
    <row r="294" spans="1:15" ht="12.75" customHeight="1">
      <c r="A294" s="1"/>
      <c r="B294" s="1"/>
      <c r="C294" s="55"/>
      <c r="D294" s="55"/>
      <c r="E294" s="55"/>
      <c r="F294" s="55"/>
      <c r="G294" s="55"/>
      <c r="H294" s="55"/>
      <c r="I294" s="55"/>
      <c r="J294" s="55"/>
      <c r="K294" s="55"/>
      <c r="L294" s="56"/>
      <c r="M294" s="1"/>
      <c r="N294" s="1"/>
      <c r="O294" s="1"/>
    </row>
    <row r="295" spans="1:15" ht="12.75" customHeight="1">
      <c r="A295" s="1"/>
      <c r="B295" s="1"/>
      <c r="C295" s="55"/>
      <c r="D295" s="55"/>
      <c r="E295" s="55"/>
      <c r="F295" s="55"/>
      <c r="G295" s="55"/>
      <c r="H295" s="55"/>
      <c r="I295" s="55"/>
      <c r="J295" s="55"/>
      <c r="K295" s="55"/>
      <c r="L295" s="56"/>
      <c r="M295" s="1"/>
      <c r="N295" s="1"/>
      <c r="O295" s="1"/>
    </row>
    <row r="296" spans="1:15" ht="12.75" customHeight="1">
      <c r="A296" s="1"/>
      <c r="B296" s="1"/>
      <c r="C296" s="55"/>
      <c r="D296" s="55"/>
      <c r="E296" s="55"/>
      <c r="F296" s="55"/>
      <c r="G296" s="55"/>
      <c r="H296" s="55"/>
      <c r="I296" s="55"/>
      <c r="J296" s="55"/>
      <c r="K296" s="55"/>
      <c r="L296" s="56"/>
      <c r="M296" s="1"/>
      <c r="N296" s="1"/>
      <c r="O296" s="1"/>
    </row>
    <row r="297" spans="1:15" ht="12.75" customHeight="1">
      <c r="A297" s="1"/>
      <c r="B297" s="1"/>
      <c r="C297" s="55"/>
      <c r="D297" s="55"/>
      <c r="E297" s="55"/>
      <c r="F297" s="55"/>
      <c r="G297" s="55"/>
      <c r="H297" s="55"/>
      <c r="I297" s="55"/>
      <c r="J297" s="55"/>
      <c r="K297" s="55"/>
      <c r="L297" s="56"/>
      <c r="M297" s="1"/>
      <c r="N297" s="1"/>
      <c r="O297" s="1"/>
    </row>
    <row r="298" spans="1:15" ht="12.75" customHeight="1">
      <c r="A298" s="1"/>
      <c r="B298" s="1"/>
      <c r="C298" s="55"/>
      <c r="D298" s="55"/>
      <c r="E298" s="55"/>
      <c r="F298" s="55"/>
      <c r="G298" s="55"/>
      <c r="H298" s="55"/>
      <c r="I298" s="55"/>
      <c r="J298" s="55"/>
      <c r="K298" s="55"/>
      <c r="L298" s="56"/>
      <c r="M298" s="1"/>
      <c r="N298" s="1"/>
      <c r="O298" s="1"/>
    </row>
    <row r="299" spans="1:15" ht="12.75" customHeight="1">
      <c r="A299" s="1"/>
      <c r="B299" s="1"/>
      <c r="C299" s="55"/>
      <c r="D299" s="55"/>
      <c r="E299" s="55"/>
      <c r="F299" s="55"/>
      <c r="G299" s="55"/>
      <c r="H299" s="55"/>
      <c r="I299" s="55"/>
      <c r="J299" s="55"/>
      <c r="K299" s="55"/>
      <c r="L299" s="56"/>
      <c r="M299" s="1"/>
      <c r="N299" s="1"/>
      <c r="O299" s="1"/>
    </row>
    <row r="300" spans="1:15" ht="12.75" customHeight="1">
      <c r="A300" s="1"/>
      <c r="B300" s="1"/>
      <c r="C300" s="55"/>
      <c r="D300" s="55"/>
      <c r="E300" s="55"/>
      <c r="F300" s="55"/>
      <c r="G300" s="55"/>
      <c r="H300" s="55"/>
      <c r="I300" s="55"/>
      <c r="J300" s="55"/>
      <c r="K300" s="55"/>
      <c r="L300" s="56"/>
      <c r="M300" s="1"/>
      <c r="N300" s="1"/>
      <c r="O300" s="1"/>
    </row>
    <row r="301" spans="1:15" ht="12.75" customHeight="1">
      <c r="A301" s="1"/>
      <c r="B301" s="1"/>
      <c r="C301" s="55"/>
      <c r="D301" s="55"/>
      <c r="E301" s="55"/>
      <c r="F301" s="55"/>
      <c r="G301" s="55"/>
      <c r="H301" s="55"/>
      <c r="I301" s="55"/>
      <c r="J301" s="55"/>
      <c r="K301" s="55"/>
      <c r="L301" s="56"/>
      <c r="M301" s="1"/>
      <c r="N301" s="1"/>
      <c r="O301" s="1"/>
    </row>
    <row r="302" spans="1:15" ht="12.75" customHeight="1">
      <c r="A302" s="1"/>
      <c r="B302" s="1"/>
      <c r="C302" s="55"/>
      <c r="D302" s="55"/>
      <c r="E302" s="55"/>
      <c r="F302" s="55"/>
      <c r="G302" s="55"/>
      <c r="H302" s="55"/>
      <c r="I302" s="55"/>
      <c r="J302" s="55"/>
      <c r="K302" s="55"/>
      <c r="L302" s="56"/>
      <c r="M302" s="1"/>
      <c r="N302" s="1"/>
      <c r="O302" s="1"/>
    </row>
    <row r="303" spans="1:15" ht="12.75" customHeight="1">
      <c r="A303" s="1"/>
      <c r="B303" s="1"/>
      <c r="C303" s="55"/>
      <c r="D303" s="55"/>
      <c r="E303" s="55"/>
      <c r="F303" s="55"/>
      <c r="G303" s="55"/>
      <c r="H303" s="55"/>
      <c r="I303" s="55"/>
      <c r="J303" s="55"/>
      <c r="K303" s="55"/>
      <c r="L303" s="56"/>
      <c r="M303" s="1"/>
      <c r="N303" s="1"/>
      <c r="O303" s="1"/>
    </row>
    <row r="304" spans="1:15" ht="12.75" customHeight="1">
      <c r="A304" s="1"/>
      <c r="B304" s="1"/>
      <c r="C304" s="55"/>
      <c r="D304" s="55"/>
      <c r="E304" s="55"/>
      <c r="F304" s="55"/>
      <c r="G304" s="55"/>
      <c r="H304" s="55"/>
      <c r="I304" s="55"/>
      <c r="J304" s="55"/>
      <c r="K304" s="55"/>
      <c r="L304" s="56"/>
      <c r="M304" s="1"/>
      <c r="N304" s="1"/>
      <c r="O304" s="1"/>
    </row>
    <row r="305" spans="1:15" ht="12.75" customHeight="1">
      <c r="A305" s="1"/>
      <c r="B305" s="1"/>
      <c r="C305" s="55"/>
      <c r="D305" s="55"/>
      <c r="E305" s="55"/>
      <c r="F305" s="55"/>
      <c r="G305" s="55"/>
      <c r="H305" s="55"/>
      <c r="I305" s="55"/>
      <c r="J305" s="55"/>
      <c r="K305" s="55"/>
      <c r="L305" s="56"/>
      <c r="M305" s="1"/>
      <c r="N305" s="1"/>
      <c r="O305" s="1"/>
    </row>
    <row r="306" spans="1:15" ht="12.75" customHeight="1">
      <c r="A306" s="1"/>
      <c r="B306" s="1"/>
      <c r="C306" s="55"/>
      <c r="D306" s="55"/>
      <c r="E306" s="55"/>
      <c r="F306" s="55"/>
      <c r="G306" s="55"/>
      <c r="H306" s="55"/>
      <c r="I306" s="55"/>
      <c r="J306" s="55"/>
      <c r="K306" s="55"/>
      <c r="L306" s="56"/>
      <c r="M306" s="1"/>
      <c r="N306" s="1"/>
      <c r="O306" s="1"/>
    </row>
    <row r="307" spans="1:15" ht="12.75" customHeight="1">
      <c r="A307" s="1"/>
      <c r="B307" s="1"/>
      <c r="C307" s="55"/>
      <c r="D307" s="55"/>
      <c r="E307" s="55"/>
      <c r="F307" s="55"/>
      <c r="G307" s="55"/>
      <c r="H307" s="55"/>
      <c r="I307" s="55"/>
      <c r="J307" s="55"/>
      <c r="K307" s="55"/>
      <c r="L307" s="56"/>
      <c r="M307" s="1"/>
      <c r="N307" s="1"/>
      <c r="O307" s="1"/>
    </row>
    <row r="308" spans="1:15" ht="12.75" customHeight="1">
      <c r="A308" s="1"/>
      <c r="B308" s="1"/>
      <c r="C308" s="55"/>
      <c r="D308" s="55"/>
      <c r="E308" s="55"/>
      <c r="F308" s="55"/>
      <c r="G308" s="55"/>
      <c r="H308" s="55"/>
      <c r="I308" s="55"/>
      <c r="J308" s="55"/>
      <c r="K308" s="55"/>
      <c r="L308" s="56"/>
      <c r="M308" s="1"/>
      <c r="N308" s="1"/>
      <c r="O308" s="1"/>
    </row>
    <row r="309" spans="1:15" ht="12.75" customHeight="1">
      <c r="A309" s="1"/>
      <c r="B309" s="1"/>
      <c r="C309" s="55"/>
      <c r="D309" s="55"/>
      <c r="E309" s="55"/>
      <c r="F309" s="55"/>
      <c r="G309" s="55"/>
      <c r="H309" s="55"/>
      <c r="I309" s="55"/>
      <c r="J309" s="55"/>
      <c r="K309" s="55"/>
      <c r="L309" s="56"/>
      <c r="M309" s="1"/>
      <c r="N309" s="1"/>
      <c r="O309" s="1"/>
    </row>
    <row r="310" spans="1:15" ht="12.75" customHeight="1">
      <c r="A310" s="1"/>
      <c r="B310" s="1"/>
      <c r="C310" s="55"/>
      <c r="D310" s="55"/>
      <c r="E310" s="55"/>
      <c r="F310" s="55"/>
      <c r="G310" s="55"/>
      <c r="H310" s="55"/>
      <c r="I310" s="55"/>
      <c r="J310" s="55"/>
      <c r="K310" s="55"/>
      <c r="L310" s="56"/>
      <c r="M310" s="1"/>
      <c r="N310" s="1"/>
      <c r="O310" s="1"/>
    </row>
    <row r="311" spans="1:15" ht="12.75" customHeight="1">
      <c r="A311" s="1"/>
      <c r="B311" s="1"/>
      <c r="C311" s="55"/>
      <c r="D311" s="55"/>
      <c r="E311" s="55"/>
      <c r="F311" s="55"/>
      <c r="G311" s="55"/>
      <c r="H311" s="55"/>
      <c r="I311" s="55"/>
      <c r="J311" s="55"/>
      <c r="K311" s="55"/>
      <c r="L311" s="56"/>
      <c r="M311" s="1"/>
      <c r="N311" s="1"/>
      <c r="O311" s="1"/>
    </row>
    <row r="312" spans="1:15" ht="12.75" customHeight="1">
      <c r="A312" s="1"/>
      <c r="B312" s="1"/>
      <c r="C312" s="55"/>
      <c r="D312" s="55"/>
      <c r="E312" s="55"/>
      <c r="F312" s="55"/>
      <c r="G312" s="55"/>
      <c r="H312" s="55"/>
      <c r="I312" s="55"/>
      <c r="J312" s="55"/>
      <c r="K312" s="55"/>
      <c r="L312" s="56"/>
      <c r="M312" s="1"/>
      <c r="N312" s="1"/>
      <c r="O312" s="1"/>
    </row>
    <row r="313" spans="1:15" ht="12.75" customHeight="1">
      <c r="A313" s="1"/>
      <c r="B313" s="1"/>
      <c r="C313" s="55"/>
      <c r="D313" s="55"/>
      <c r="E313" s="55"/>
      <c r="F313" s="55"/>
      <c r="G313" s="55"/>
      <c r="H313" s="55"/>
      <c r="I313" s="55"/>
      <c r="J313" s="55"/>
      <c r="K313" s="55"/>
      <c r="L313" s="56"/>
      <c r="M313" s="1"/>
      <c r="N313" s="1"/>
      <c r="O313" s="1"/>
    </row>
    <row r="314" spans="1:15" ht="12.75" customHeight="1">
      <c r="A314" s="1"/>
      <c r="B314" s="1"/>
      <c r="C314" s="55"/>
      <c r="D314" s="55"/>
      <c r="E314" s="55"/>
      <c r="F314" s="55"/>
      <c r="G314" s="55"/>
      <c r="H314" s="55"/>
      <c r="I314" s="55"/>
      <c r="J314" s="55"/>
      <c r="K314" s="55"/>
      <c r="L314" s="56"/>
      <c r="M314" s="1"/>
      <c r="N314" s="1"/>
      <c r="O314" s="1"/>
    </row>
    <row r="315" spans="1:15" ht="12.75" customHeight="1">
      <c r="A315" s="1"/>
      <c r="B315" s="1"/>
      <c r="C315" s="55"/>
      <c r="D315" s="55"/>
      <c r="E315" s="55"/>
      <c r="F315" s="55"/>
      <c r="G315" s="55"/>
      <c r="H315" s="55"/>
      <c r="I315" s="55"/>
      <c r="J315" s="55"/>
      <c r="K315" s="55"/>
      <c r="L315" s="56"/>
      <c r="M315" s="1"/>
      <c r="N315" s="1"/>
      <c r="O315" s="1"/>
    </row>
    <row r="316" spans="1:15" ht="12.75" customHeight="1">
      <c r="A316" s="1"/>
      <c r="B316" s="1"/>
      <c r="C316" s="55"/>
      <c r="D316" s="55"/>
      <c r="E316" s="55"/>
      <c r="F316" s="55"/>
      <c r="G316" s="55"/>
      <c r="H316" s="55"/>
      <c r="I316" s="55"/>
      <c r="J316" s="55"/>
      <c r="K316" s="55"/>
      <c r="L316" s="56"/>
      <c r="M316" s="1"/>
      <c r="N316" s="1"/>
      <c r="O316" s="1"/>
    </row>
    <row r="317" spans="1:15" ht="12.75" customHeight="1">
      <c r="A317" s="1"/>
      <c r="B317" s="1"/>
      <c r="C317" s="55"/>
      <c r="D317" s="55"/>
      <c r="E317" s="55"/>
      <c r="F317" s="55"/>
      <c r="G317" s="55"/>
      <c r="H317" s="55"/>
      <c r="I317" s="55"/>
      <c r="J317" s="55"/>
      <c r="K317" s="55"/>
      <c r="L317" s="56"/>
      <c r="M317" s="1"/>
      <c r="N317" s="1"/>
      <c r="O317" s="1"/>
    </row>
    <row r="318" spans="1:15" ht="12.75" customHeight="1">
      <c r="A318" s="1"/>
      <c r="B318" s="1"/>
      <c r="C318" s="55"/>
      <c r="D318" s="55"/>
      <c r="E318" s="55"/>
      <c r="F318" s="55"/>
      <c r="G318" s="55"/>
      <c r="H318" s="55"/>
      <c r="I318" s="55"/>
      <c r="J318" s="55"/>
      <c r="K318" s="55"/>
      <c r="L318" s="56"/>
      <c r="M318" s="1"/>
      <c r="N318" s="1"/>
      <c r="O318" s="1"/>
    </row>
    <row r="319" spans="1:15" ht="12.75" customHeight="1">
      <c r="A319" s="1"/>
      <c r="B319" s="1"/>
      <c r="C319" s="55"/>
      <c r="D319" s="55"/>
      <c r="E319" s="55"/>
      <c r="F319" s="55"/>
      <c r="G319" s="55"/>
      <c r="H319" s="55"/>
      <c r="I319" s="55"/>
      <c r="J319" s="55"/>
      <c r="K319" s="55"/>
      <c r="L319" s="56"/>
      <c r="M319" s="1"/>
      <c r="N319" s="1"/>
      <c r="O319" s="1"/>
    </row>
    <row r="320" spans="1:15" ht="12.75" customHeight="1">
      <c r="A320" s="1"/>
      <c r="B320" s="1"/>
      <c r="C320" s="55"/>
      <c r="D320" s="55"/>
      <c r="E320" s="55"/>
      <c r="F320" s="55"/>
      <c r="G320" s="55"/>
      <c r="H320" s="55"/>
      <c r="I320" s="55"/>
      <c r="J320" s="55"/>
      <c r="K320" s="55"/>
      <c r="L320" s="56"/>
      <c r="M320" s="1"/>
      <c r="N320" s="1"/>
      <c r="O320" s="1"/>
    </row>
    <row r="321" spans="1:15" ht="12.75" customHeight="1">
      <c r="A321" s="1"/>
      <c r="B321" s="1"/>
      <c r="C321" s="55"/>
      <c r="D321" s="55"/>
      <c r="E321" s="55"/>
      <c r="F321" s="55"/>
      <c r="G321" s="55"/>
      <c r="H321" s="55"/>
      <c r="I321" s="55"/>
      <c r="J321" s="55"/>
      <c r="K321" s="55"/>
      <c r="L321" s="56"/>
      <c r="M321" s="1"/>
      <c r="N321" s="1"/>
      <c r="O321" s="1"/>
    </row>
    <row r="322" spans="1:15" ht="12.75" customHeight="1">
      <c r="A322" s="1"/>
      <c r="B322" s="1"/>
      <c r="C322" s="55"/>
      <c r="D322" s="55"/>
      <c r="E322" s="55"/>
      <c r="F322" s="55"/>
      <c r="G322" s="55"/>
      <c r="H322" s="55"/>
      <c r="I322" s="55"/>
      <c r="J322" s="55"/>
      <c r="K322" s="55"/>
      <c r="L322" s="56"/>
      <c r="M322" s="1"/>
      <c r="N322" s="1"/>
      <c r="O322" s="1"/>
    </row>
    <row r="323" spans="1:15" ht="12.75" customHeight="1">
      <c r="A323" s="1"/>
      <c r="B323" s="1"/>
      <c r="C323" s="55"/>
      <c r="D323" s="55"/>
      <c r="E323" s="55"/>
      <c r="F323" s="55"/>
      <c r="G323" s="55"/>
      <c r="H323" s="55"/>
      <c r="I323" s="55"/>
      <c r="J323" s="55"/>
      <c r="K323" s="55"/>
      <c r="L323" s="56"/>
      <c r="M323" s="1"/>
      <c r="N323" s="1"/>
      <c r="O323" s="1"/>
    </row>
    <row r="324" spans="1:15" ht="12.75" customHeight="1">
      <c r="A324" s="1"/>
      <c r="B324" s="1"/>
      <c r="C324" s="55"/>
      <c r="D324" s="55"/>
      <c r="E324" s="55"/>
      <c r="F324" s="55"/>
      <c r="G324" s="55"/>
      <c r="H324" s="55"/>
      <c r="I324" s="55"/>
      <c r="J324" s="55"/>
      <c r="K324" s="55"/>
      <c r="L324" s="56"/>
      <c r="M324" s="1"/>
      <c r="N324" s="1"/>
      <c r="O324" s="1"/>
    </row>
    <row r="325" spans="1:15" ht="12.75" customHeight="1">
      <c r="A325" s="1"/>
      <c r="B325" s="1"/>
      <c r="C325" s="55"/>
      <c r="D325" s="55"/>
      <c r="E325" s="55"/>
      <c r="F325" s="55"/>
      <c r="G325" s="55"/>
      <c r="H325" s="55"/>
      <c r="I325" s="55"/>
      <c r="J325" s="55"/>
      <c r="K325" s="55"/>
      <c r="L325" s="56"/>
      <c r="M325" s="1"/>
      <c r="N325" s="1"/>
      <c r="O325" s="1"/>
    </row>
    <row r="326" spans="1:15" ht="12.75" customHeight="1">
      <c r="A326" s="1"/>
      <c r="B326" s="1"/>
      <c r="C326" s="55"/>
      <c r="D326" s="55"/>
      <c r="E326" s="55"/>
      <c r="F326" s="55"/>
      <c r="G326" s="55"/>
      <c r="H326" s="55"/>
      <c r="I326" s="55"/>
      <c r="J326" s="55"/>
      <c r="K326" s="55"/>
      <c r="L326" s="56"/>
      <c r="M326" s="1"/>
      <c r="N326" s="1"/>
      <c r="O326" s="1"/>
    </row>
    <row r="327" spans="1:15" ht="12.75" customHeight="1">
      <c r="A327" s="1"/>
      <c r="B327" s="1"/>
      <c r="C327" s="55"/>
      <c r="D327" s="55"/>
      <c r="E327" s="55"/>
      <c r="F327" s="55"/>
      <c r="G327" s="55"/>
      <c r="H327" s="55"/>
      <c r="I327" s="55"/>
      <c r="J327" s="55"/>
      <c r="K327" s="55"/>
      <c r="L327" s="56"/>
      <c r="M327" s="1"/>
      <c r="N327" s="1"/>
      <c r="O327" s="1"/>
    </row>
    <row r="328" spans="1:15" ht="12.75" customHeight="1">
      <c r="A328" s="1"/>
      <c r="B328" s="1"/>
      <c r="C328" s="55"/>
      <c r="D328" s="55"/>
      <c r="E328" s="55"/>
      <c r="F328" s="55"/>
      <c r="G328" s="55"/>
      <c r="H328" s="55"/>
      <c r="I328" s="55"/>
      <c r="J328" s="55"/>
      <c r="K328" s="55"/>
      <c r="L328" s="56"/>
      <c r="M328" s="1"/>
      <c r="N328" s="1"/>
      <c r="O328" s="1"/>
    </row>
    <row r="329" spans="1:15" ht="12.75" customHeight="1">
      <c r="A329" s="1"/>
      <c r="B329" s="1"/>
      <c r="C329" s="55"/>
      <c r="D329" s="55"/>
      <c r="E329" s="55"/>
      <c r="F329" s="55"/>
      <c r="G329" s="55"/>
      <c r="H329" s="55"/>
      <c r="I329" s="55"/>
      <c r="J329" s="55"/>
      <c r="K329" s="55"/>
      <c r="L329" s="56"/>
      <c r="M329" s="1"/>
      <c r="N329" s="1"/>
      <c r="O329" s="1"/>
    </row>
    <row r="330" spans="1:15" ht="12.75" customHeight="1">
      <c r="A330" s="1"/>
      <c r="B330" s="1"/>
      <c r="C330" s="55"/>
      <c r="D330" s="55"/>
      <c r="E330" s="55"/>
      <c r="F330" s="55"/>
      <c r="G330" s="55"/>
      <c r="H330" s="55"/>
      <c r="I330" s="55"/>
      <c r="J330" s="55"/>
      <c r="K330" s="55"/>
      <c r="L330" s="56"/>
      <c r="M330" s="1"/>
      <c r="N330" s="1"/>
      <c r="O330" s="1"/>
    </row>
    <row r="331" spans="1:15" ht="12.75" customHeight="1">
      <c r="A331" s="1"/>
      <c r="B331" s="1"/>
      <c r="C331" s="55"/>
      <c r="D331" s="55"/>
      <c r="E331" s="55"/>
      <c r="F331" s="55"/>
      <c r="G331" s="55"/>
      <c r="H331" s="55"/>
      <c r="I331" s="55"/>
      <c r="J331" s="55"/>
      <c r="K331" s="55"/>
      <c r="L331" s="56"/>
      <c r="M331" s="1"/>
      <c r="N331" s="1"/>
      <c r="O331" s="1"/>
    </row>
    <row r="332" spans="1:15" ht="12.75" customHeight="1">
      <c r="A332" s="1"/>
      <c r="B332" s="1"/>
      <c r="C332" s="61"/>
      <c r="D332" s="61"/>
      <c r="E332" s="55"/>
      <c r="F332" s="55"/>
      <c r="G332" s="55"/>
      <c r="H332" s="61"/>
      <c r="I332" s="61"/>
      <c r="J332" s="61"/>
      <c r="K332" s="61"/>
      <c r="L332" s="56"/>
      <c r="M332" s="1"/>
      <c r="N332" s="1"/>
      <c r="O332" s="1"/>
    </row>
    <row r="333" spans="1:15" ht="12.75" customHeight="1">
      <c r="A333" s="1"/>
      <c r="B333" s="1"/>
      <c r="C333" s="55"/>
      <c r="D333" s="55"/>
      <c r="E333" s="55"/>
      <c r="F333" s="55"/>
      <c r="G333" s="55"/>
      <c r="H333" s="55"/>
      <c r="I333" s="55"/>
      <c r="J333" s="55"/>
      <c r="K333" s="55"/>
      <c r="L333" s="56"/>
      <c r="M333" s="1"/>
      <c r="N333" s="1"/>
      <c r="O333" s="1"/>
    </row>
    <row r="334" spans="1:15" ht="12.75" customHeight="1">
      <c r="A334" s="1"/>
      <c r="B334" s="1"/>
      <c r="C334" s="55"/>
      <c r="D334" s="55"/>
      <c r="E334" s="55"/>
      <c r="F334" s="55"/>
      <c r="G334" s="55"/>
      <c r="H334" s="55"/>
      <c r="I334" s="55"/>
      <c r="J334" s="55"/>
      <c r="K334" s="55"/>
      <c r="L334" s="56"/>
      <c r="M334" s="1"/>
      <c r="N334" s="1"/>
      <c r="O334" s="1"/>
    </row>
    <row r="335" spans="1:15" ht="12.75" customHeight="1">
      <c r="A335" s="1"/>
      <c r="B335" s="1"/>
      <c r="C335" s="55"/>
      <c r="D335" s="55"/>
      <c r="E335" s="55"/>
      <c r="F335" s="55"/>
      <c r="G335" s="55"/>
      <c r="H335" s="55"/>
      <c r="I335" s="55"/>
      <c r="J335" s="55"/>
      <c r="K335" s="55"/>
      <c r="L335" s="56"/>
      <c r="M335" s="1"/>
      <c r="N335" s="1"/>
      <c r="O335" s="1"/>
    </row>
    <row r="336" spans="1:15" ht="12.75" customHeight="1">
      <c r="A336" s="1"/>
      <c r="B336" s="1"/>
      <c r="C336" s="55"/>
      <c r="D336" s="55"/>
      <c r="E336" s="55"/>
      <c r="F336" s="55"/>
      <c r="G336" s="55"/>
      <c r="H336" s="55"/>
      <c r="I336" s="55"/>
      <c r="J336" s="55"/>
      <c r="K336" s="55"/>
      <c r="L336" s="56"/>
      <c r="M336" s="1"/>
      <c r="N336" s="1"/>
      <c r="O336" s="1"/>
    </row>
    <row r="337" spans="1:15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46"/>
      <c r="M337" s="1"/>
      <c r="N337" s="1"/>
      <c r="O337" s="1"/>
    </row>
    <row r="338" spans="1:15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46"/>
      <c r="M338" s="1"/>
      <c r="N338" s="1"/>
      <c r="O338" s="1"/>
    </row>
    <row r="339" spans="1:15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46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6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6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6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6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6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6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6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6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6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6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6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6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6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6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6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6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6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6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6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6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6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6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6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6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6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6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6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6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6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6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6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6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6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6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6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6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6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6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6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6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6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6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6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6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6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6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6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6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6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6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6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6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6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6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6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6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6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6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6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6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6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6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6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6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6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6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6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6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6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6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6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6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6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6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6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6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6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6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6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6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6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6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6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6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6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6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6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6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6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6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6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6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6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6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6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6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6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6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6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6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6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6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6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6"/>
      <c r="M443" s="1"/>
      <c r="N443" s="1"/>
      <c r="O443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" footer="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3"/>
  <sheetViews>
    <sheetView zoomScale="85" zoomScaleNormal="85" workbookViewId="0">
      <pane ySplit="10" topLeftCell="A11" activePane="bottomLeft" state="frozen"/>
      <selection pane="bottomLeft" activeCell="B11" sqref="B11"/>
    </sheetView>
  </sheetViews>
  <sheetFormatPr defaultColWidth="14.425781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370"/>
      <c r="B1" s="371"/>
      <c r="C1" s="65"/>
      <c r="D1" s="65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3" t="s">
        <v>305</v>
      </c>
      <c r="M5" s="1"/>
      <c r="N5" s="1"/>
      <c r="O5" s="1"/>
    </row>
    <row r="6" spans="1:15" ht="12.75" customHeight="1">
      <c r="A6" s="66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45467</v>
      </c>
      <c r="L6" s="1"/>
      <c r="M6" s="1"/>
      <c r="N6" s="1"/>
      <c r="O6" s="1"/>
    </row>
    <row r="7" spans="1:15" ht="12.75" customHeight="1">
      <c r="B7" s="1"/>
      <c r="C7" s="1" t="s">
        <v>306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3"/>
      <c r="B8" s="5"/>
      <c r="C8" s="5"/>
      <c r="D8" s="5"/>
      <c r="E8" s="5"/>
      <c r="F8" s="5"/>
      <c r="G8" s="67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364" t="s">
        <v>16</v>
      </c>
      <c r="B9" s="366" t="s">
        <v>18</v>
      </c>
      <c r="C9" s="369" t="s">
        <v>20</v>
      </c>
      <c r="D9" s="369" t="s">
        <v>21</v>
      </c>
      <c r="E9" s="361" t="s">
        <v>22</v>
      </c>
      <c r="F9" s="362"/>
      <c r="G9" s="363"/>
      <c r="H9" s="361" t="s">
        <v>23</v>
      </c>
      <c r="I9" s="362"/>
      <c r="J9" s="363"/>
      <c r="K9" s="26"/>
      <c r="L9" s="27"/>
      <c r="M9" s="48"/>
      <c r="N9" s="1"/>
      <c r="O9" s="1"/>
    </row>
    <row r="10" spans="1:15" ht="42.75" customHeight="1">
      <c r="A10" s="365"/>
      <c r="B10" s="368"/>
      <c r="C10" s="368"/>
      <c r="D10" s="368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9" t="s">
        <v>32</v>
      </c>
      <c r="M10" s="50" t="s">
        <v>253</v>
      </c>
      <c r="N10" s="1"/>
      <c r="O10" s="1"/>
    </row>
    <row r="11" spans="1:15" ht="12" customHeight="1">
      <c r="A11" s="33">
        <v>1</v>
      </c>
      <c r="B11" s="53" t="s">
        <v>307</v>
      </c>
      <c r="C11" s="31">
        <v>837.6</v>
      </c>
      <c r="D11" s="36">
        <v>843.23333333333323</v>
      </c>
      <c r="E11" s="36">
        <v>825.46666666666647</v>
      </c>
      <c r="F11" s="36">
        <v>813.33333333333326</v>
      </c>
      <c r="G11" s="36">
        <v>795.56666666666649</v>
      </c>
      <c r="H11" s="36">
        <v>855.36666666666645</v>
      </c>
      <c r="I11" s="36">
        <v>873.1333333333331</v>
      </c>
      <c r="J11" s="36">
        <v>885.26666666666642</v>
      </c>
      <c r="K11" s="31">
        <v>861</v>
      </c>
      <c r="L11" s="31">
        <v>831.1</v>
      </c>
      <c r="M11" s="31">
        <v>5.20838</v>
      </c>
      <c r="N11" s="1"/>
      <c r="O11" s="1"/>
    </row>
    <row r="12" spans="1:15" ht="12" customHeight="1">
      <c r="A12" s="33">
        <v>2</v>
      </c>
      <c r="B12" s="53" t="s">
        <v>308</v>
      </c>
      <c r="C12" s="31">
        <v>37965.449999999997</v>
      </c>
      <c r="D12" s="36">
        <v>37772.299999999996</v>
      </c>
      <c r="E12" s="36">
        <v>37286.149999999994</v>
      </c>
      <c r="F12" s="36">
        <v>36606.85</v>
      </c>
      <c r="G12" s="36">
        <v>36120.699999999997</v>
      </c>
      <c r="H12" s="36">
        <v>38451.599999999991</v>
      </c>
      <c r="I12" s="36">
        <v>38937.75</v>
      </c>
      <c r="J12" s="36">
        <v>39617.049999999988</v>
      </c>
      <c r="K12" s="31">
        <v>38258.449999999997</v>
      </c>
      <c r="L12" s="31">
        <v>37093</v>
      </c>
      <c r="M12" s="31">
        <v>0.19263</v>
      </c>
      <c r="N12" s="1"/>
      <c r="O12" s="1"/>
    </row>
    <row r="13" spans="1:15" ht="12" customHeight="1">
      <c r="A13" s="33">
        <v>3</v>
      </c>
      <c r="B13" s="53" t="s">
        <v>41</v>
      </c>
      <c r="C13" s="31">
        <v>8399.4</v>
      </c>
      <c r="D13" s="36">
        <v>8464.9666666666672</v>
      </c>
      <c r="E13" s="36">
        <v>8289.4333333333343</v>
      </c>
      <c r="F13" s="36">
        <v>8179.4666666666672</v>
      </c>
      <c r="G13" s="36">
        <v>8003.9333333333343</v>
      </c>
      <c r="H13" s="36">
        <v>8574.9333333333343</v>
      </c>
      <c r="I13" s="36">
        <v>8750.4666666666672</v>
      </c>
      <c r="J13" s="36">
        <v>8860.4333333333343</v>
      </c>
      <c r="K13" s="31">
        <v>8640.5</v>
      </c>
      <c r="L13" s="31">
        <v>8355</v>
      </c>
      <c r="M13" s="31">
        <v>3.1852900000000002</v>
      </c>
      <c r="N13" s="1"/>
      <c r="O13" s="1"/>
    </row>
    <row r="14" spans="1:15" ht="12" customHeight="1">
      <c r="A14" s="33">
        <v>4</v>
      </c>
      <c r="B14" s="53" t="s">
        <v>48</v>
      </c>
      <c r="C14" s="31">
        <v>2590.1999999999998</v>
      </c>
      <c r="D14" s="36">
        <v>2606.4</v>
      </c>
      <c r="E14" s="36">
        <v>2562.8000000000002</v>
      </c>
      <c r="F14" s="36">
        <v>2535.4</v>
      </c>
      <c r="G14" s="36">
        <v>2491.8000000000002</v>
      </c>
      <c r="H14" s="36">
        <v>2633.8</v>
      </c>
      <c r="I14" s="36">
        <v>2677.3999999999996</v>
      </c>
      <c r="J14" s="36">
        <v>2704.8</v>
      </c>
      <c r="K14" s="31">
        <v>2650</v>
      </c>
      <c r="L14" s="31">
        <v>2579</v>
      </c>
      <c r="M14" s="31">
        <v>2.9104299999999999</v>
      </c>
      <c r="N14" s="1"/>
      <c r="O14" s="1"/>
    </row>
    <row r="15" spans="1:15" ht="12" customHeight="1">
      <c r="A15" s="33">
        <v>5</v>
      </c>
      <c r="B15" s="53" t="s">
        <v>309</v>
      </c>
      <c r="C15" s="31">
        <v>4250.3</v>
      </c>
      <c r="D15" s="36">
        <v>4232.45</v>
      </c>
      <c r="E15" s="36">
        <v>4172.8999999999996</v>
      </c>
      <c r="F15" s="36">
        <v>4095.5</v>
      </c>
      <c r="G15" s="36">
        <v>4035.95</v>
      </c>
      <c r="H15" s="36">
        <v>4309.8499999999995</v>
      </c>
      <c r="I15" s="36">
        <v>4369.4000000000005</v>
      </c>
      <c r="J15" s="36">
        <v>4446.7999999999993</v>
      </c>
      <c r="K15" s="31">
        <v>4292</v>
      </c>
      <c r="L15" s="31">
        <v>4155.05</v>
      </c>
      <c r="M15" s="31">
        <v>0.86668000000000001</v>
      </c>
      <c r="N15" s="1"/>
      <c r="O15" s="1"/>
    </row>
    <row r="16" spans="1:15" ht="12" customHeight="1">
      <c r="A16" s="33">
        <v>6</v>
      </c>
      <c r="B16" s="53" t="s">
        <v>310</v>
      </c>
      <c r="C16" s="31">
        <v>1646.6</v>
      </c>
      <c r="D16" s="36">
        <v>1635.5333333333335</v>
      </c>
      <c r="E16" s="36">
        <v>1592.0666666666671</v>
      </c>
      <c r="F16" s="36">
        <v>1537.5333333333335</v>
      </c>
      <c r="G16" s="36">
        <v>1494.0666666666671</v>
      </c>
      <c r="H16" s="36">
        <v>1690.0666666666671</v>
      </c>
      <c r="I16" s="36">
        <v>1733.5333333333338</v>
      </c>
      <c r="J16" s="36">
        <v>1788.0666666666671</v>
      </c>
      <c r="K16" s="31">
        <v>1679</v>
      </c>
      <c r="L16" s="31">
        <v>1581</v>
      </c>
      <c r="M16" s="31">
        <v>22.78257</v>
      </c>
      <c r="N16" s="1"/>
      <c r="O16" s="1"/>
    </row>
    <row r="17" spans="1:15" ht="12" customHeight="1">
      <c r="A17" s="33">
        <v>7</v>
      </c>
      <c r="B17" s="53" t="s">
        <v>62</v>
      </c>
      <c r="C17" s="31">
        <v>667.6</v>
      </c>
      <c r="D17" s="36">
        <v>668.75</v>
      </c>
      <c r="E17" s="36">
        <v>664.85</v>
      </c>
      <c r="F17" s="36">
        <v>662.1</v>
      </c>
      <c r="G17" s="36">
        <v>658.2</v>
      </c>
      <c r="H17" s="36">
        <v>671.5</v>
      </c>
      <c r="I17" s="36">
        <v>675.40000000000009</v>
      </c>
      <c r="J17" s="36">
        <v>678.15</v>
      </c>
      <c r="K17" s="31">
        <v>672.65</v>
      </c>
      <c r="L17" s="31">
        <v>666</v>
      </c>
      <c r="M17" s="31">
        <v>37.819360000000003</v>
      </c>
      <c r="N17" s="1"/>
      <c r="O17" s="1"/>
    </row>
    <row r="18" spans="1:15" ht="12" customHeight="1">
      <c r="A18" s="33">
        <v>8</v>
      </c>
      <c r="B18" s="53" t="s">
        <v>39</v>
      </c>
      <c r="C18" s="31">
        <v>708.3</v>
      </c>
      <c r="D18" s="36">
        <v>709.11666666666667</v>
      </c>
      <c r="E18" s="36">
        <v>701.93333333333339</v>
      </c>
      <c r="F18" s="36">
        <v>695.56666666666672</v>
      </c>
      <c r="G18" s="36">
        <v>688.38333333333344</v>
      </c>
      <c r="H18" s="36">
        <v>715.48333333333335</v>
      </c>
      <c r="I18" s="36">
        <v>722.66666666666652</v>
      </c>
      <c r="J18" s="36">
        <v>729.0333333333333</v>
      </c>
      <c r="K18" s="31">
        <v>716.3</v>
      </c>
      <c r="L18" s="31">
        <v>702.75</v>
      </c>
      <c r="M18" s="31">
        <v>12.19834</v>
      </c>
      <c r="N18" s="1"/>
      <c r="O18" s="1"/>
    </row>
    <row r="19" spans="1:15" ht="12" customHeight="1">
      <c r="A19" s="33">
        <v>9</v>
      </c>
      <c r="B19" s="53" t="s">
        <v>311</v>
      </c>
      <c r="C19" s="31">
        <v>1914.7</v>
      </c>
      <c r="D19" s="36">
        <v>1903.5833333333333</v>
      </c>
      <c r="E19" s="36">
        <v>1887.1666666666665</v>
      </c>
      <c r="F19" s="36">
        <v>1859.6333333333332</v>
      </c>
      <c r="G19" s="36">
        <v>1843.2166666666665</v>
      </c>
      <c r="H19" s="36">
        <v>1931.1166666666666</v>
      </c>
      <c r="I19" s="36">
        <v>1947.5333333333331</v>
      </c>
      <c r="J19" s="36">
        <v>1975.0666666666666</v>
      </c>
      <c r="K19" s="31">
        <v>1920</v>
      </c>
      <c r="L19" s="31">
        <v>1876.05</v>
      </c>
      <c r="M19" s="31">
        <v>1.8438099999999999</v>
      </c>
      <c r="N19" s="1"/>
      <c r="O19" s="1"/>
    </row>
    <row r="20" spans="1:15" ht="12" customHeight="1">
      <c r="A20" s="33">
        <v>10</v>
      </c>
      <c r="B20" s="53" t="s">
        <v>43</v>
      </c>
      <c r="C20" s="31">
        <v>26850.799999999999</v>
      </c>
      <c r="D20" s="36">
        <v>27022.766666666666</v>
      </c>
      <c r="E20" s="36">
        <v>26608.033333333333</v>
      </c>
      <c r="F20" s="36">
        <v>26365.266666666666</v>
      </c>
      <c r="G20" s="36">
        <v>25950.533333333333</v>
      </c>
      <c r="H20" s="36">
        <v>27265.533333333333</v>
      </c>
      <c r="I20" s="36">
        <v>27680.266666666663</v>
      </c>
      <c r="J20" s="36">
        <v>27923.033333333333</v>
      </c>
      <c r="K20" s="31">
        <v>27437.5</v>
      </c>
      <c r="L20" s="31">
        <v>26780</v>
      </c>
      <c r="M20" s="31">
        <v>0.17463000000000001</v>
      </c>
      <c r="N20" s="1"/>
      <c r="O20" s="1"/>
    </row>
    <row r="21" spans="1:15" ht="12" customHeight="1">
      <c r="A21" s="33">
        <v>11</v>
      </c>
      <c r="B21" s="53" t="s">
        <v>782</v>
      </c>
      <c r="C21" s="31">
        <v>1489.55</v>
      </c>
      <c r="D21" s="36">
        <v>1498.5166666666667</v>
      </c>
      <c r="E21" s="36">
        <v>1469.0333333333333</v>
      </c>
      <c r="F21" s="36">
        <v>1448.5166666666667</v>
      </c>
      <c r="G21" s="36">
        <v>1419.0333333333333</v>
      </c>
      <c r="H21" s="36">
        <v>1519.0333333333333</v>
      </c>
      <c r="I21" s="36">
        <v>1548.5166666666664</v>
      </c>
      <c r="J21" s="36">
        <v>1569.0333333333333</v>
      </c>
      <c r="K21" s="31">
        <v>1528</v>
      </c>
      <c r="L21" s="31">
        <v>1478</v>
      </c>
      <c r="M21" s="31">
        <v>3.6245400000000001</v>
      </c>
      <c r="N21" s="1"/>
      <c r="O21" s="1"/>
    </row>
    <row r="22" spans="1:15" ht="12" customHeight="1">
      <c r="A22" s="33">
        <v>12</v>
      </c>
      <c r="B22" s="53" t="s">
        <v>826</v>
      </c>
      <c r="C22" s="31">
        <v>1010.55</v>
      </c>
      <c r="D22" s="36">
        <v>1011.85</v>
      </c>
      <c r="E22" s="36">
        <v>1000.7</v>
      </c>
      <c r="F22" s="36">
        <v>990.85</v>
      </c>
      <c r="G22" s="36">
        <v>979.7</v>
      </c>
      <c r="H22" s="36">
        <v>1021.7</v>
      </c>
      <c r="I22" s="36">
        <v>1032.8499999999999</v>
      </c>
      <c r="J22" s="36">
        <v>1042.7</v>
      </c>
      <c r="K22" s="31">
        <v>1023</v>
      </c>
      <c r="L22" s="31">
        <v>1002</v>
      </c>
      <c r="M22" s="31">
        <v>7.2260799999999996</v>
      </c>
      <c r="N22" s="1"/>
      <c r="O22" s="1"/>
    </row>
    <row r="23" spans="1:15" ht="12.75" customHeight="1">
      <c r="A23" s="33">
        <v>13</v>
      </c>
      <c r="B23" s="53" t="s">
        <v>49</v>
      </c>
      <c r="C23" s="31">
        <v>3189.3</v>
      </c>
      <c r="D23" s="36">
        <v>3214.2666666666664</v>
      </c>
      <c r="E23" s="36">
        <v>3151.4333333333329</v>
      </c>
      <c r="F23" s="36">
        <v>3113.5666666666666</v>
      </c>
      <c r="G23" s="36">
        <v>3050.7333333333331</v>
      </c>
      <c r="H23" s="36">
        <v>3252.1333333333328</v>
      </c>
      <c r="I23" s="36">
        <v>3314.9666666666667</v>
      </c>
      <c r="J23" s="36">
        <v>3352.8333333333326</v>
      </c>
      <c r="K23" s="31">
        <v>3277.1</v>
      </c>
      <c r="L23" s="31">
        <v>3176.4</v>
      </c>
      <c r="M23" s="31">
        <v>46.976550000000003</v>
      </c>
      <c r="N23" s="1"/>
      <c r="O23" s="1"/>
    </row>
    <row r="24" spans="1:15" ht="12.75" customHeight="1">
      <c r="A24" s="33">
        <v>14</v>
      </c>
      <c r="B24" s="53" t="s">
        <v>261</v>
      </c>
      <c r="C24" s="31">
        <v>1780.45</v>
      </c>
      <c r="D24" s="36">
        <v>1790</v>
      </c>
      <c r="E24" s="36">
        <v>1765.7</v>
      </c>
      <c r="F24" s="36">
        <v>1750.95</v>
      </c>
      <c r="G24" s="36">
        <v>1726.65</v>
      </c>
      <c r="H24" s="36">
        <v>1804.75</v>
      </c>
      <c r="I24" s="36">
        <v>1829.0500000000002</v>
      </c>
      <c r="J24" s="36">
        <v>1843.8</v>
      </c>
      <c r="K24" s="31">
        <v>1814.3</v>
      </c>
      <c r="L24" s="31">
        <v>1775.25</v>
      </c>
      <c r="M24" s="31">
        <v>7.5390499999999996</v>
      </c>
      <c r="N24" s="1"/>
      <c r="O24" s="1"/>
    </row>
    <row r="25" spans="1:15" ht="12.75" customHeight="1">
      <c r="A25" s="33">
        <v>15</v>
      </c>
      <c r="B25" s="53" t="s">
        <v>50</v>
      </c>
      <c r="C25" s="31">
        <v>1485.5</v>
      </c>
      <c r="D25" s="36">
        <v>1484.8</v>
      </c>
      <c r="E25" s="36">
        <v>1470.6999999999998</v>
      </c>
      <c r="F25" s="36">
        <v>1455.8999999999999</v>
      </c>
      <c r="G25" s="36">
        <v>1441.7999999999997</v>
      </c>
      <c r="H25" s="36">
        <v>1499.6</v>
      </c>
      <c r="I25" s="36">
        <v>1513.6999999999998</v>
      </c>
      <c r="J25" s="36">
        <v>1528.5</v>
      </c>
      <c r="K25" s="31">
        <v>1498.9</v>
      </c>
      <c r="L25" s="31">
        <v>1470</v>
      </c>
      <c r="M25" s="31">
        <v>258.91892999999999</v>
      </c>
      <c r="N25" s="1"/>
      <c r="O25" s="1"/>
    </row>
    <row r="26" spans="1:15" ht="12.75" customHeight="1">
      <c r="A26" s="33">
        <v>16</v>
      </c>
      <c r="B26" s="53" t="s">
        <v>789</v>
      </c>
      <c r="C26" s="31">
        <v>733.65</v>
      </c>
      <c r="D26" s="36">
        <v>735.93333333333339</v>
      </c>
      <c r="E26" s="36">
        <v>727.76666666666677</v>
      </c>
      <c r="F26" s="36">
        <v>721.88333333333333</v>
      </c>
      <c r="G26" s="36">
        <v>713.7166666666667</v>
      </c>
      <c r="H26" s="36">
        <v>741.81666666666683</v>
      </c>
      <c r="I26" s="36">
        <v>749.98333333333335</v>
      </c>
      <c r="J26" s="36">
        <v>755.8666666666669</v>
      </c>
      <c r="K26" s="31">
        <v>744.1</v>
      </c>
      <c r="L26" s="31">
        <v>730.05</v>
      </c>
      <c r="M26" s="31">
        <v>73.252930000000006</v>
      </c>
      <c r="N26" s="1"/>
      <c r="O26" s="1"/>
    </row>
    <row r="27" spans="1:15" ht="12.75" customHeight="1">
      <c r="A27" s="33">
        <v>17</v>
      </c>
      <c r="B27" s="53" t="s">
        <v>262</v>
      </c>
      <c r="C27" s="31">
        <v>922.95</v>
      </c>
      <c r="D27" s="36">
        <v>924.01666666666677</v>
      </c>
      <c r="E27" s="36">
        <v>917.33333333333348</v>
      </c>
      <c r="F27" s="36">
        <v>911.7166666666667</v>
      </c>
      <c r="G27" s="36">
        <v>905.03333333333342</v>
      </c>
      <c r="H27" s="36">
        <v>929.63333333333355</v>
      </c>
      <c r="I27" s="36">
        <v>936.31666666666672</v>
      </c>
      <c r="J27" s="36">
        <v>941.93333333333362</v>
      </c>
      <c r="K27" s="31">
        <v>930.7</v>
      </c>
      <c r="L27" s="31">
        <v>918.4</v>
      </c>
      <c r="M27" s="31">
        <v>10.728479999999999</v>
      </c>
      <c r="N27" s="1"/>
      <c r="O27" s="1"/>
    </row>
    <row r="28" spans="1:15" ht="12.75" customHeight="1">
      <c r="A28" s="33">
        <v>18</v>
      </c>
      <c r="B28" s="53" t="s">
        <v>263</v>
      </c>
      <c r="C28" s="31">
        <v>338.55</v>
      </c>
      <c r="D28" s="36">
        <v>339.23333333333335</v>
      </c>
      <c r="E28" s="36">
        <v>336.56666666666672</v>
      </c>
      <c r="F28" s="36">
        <v>334.58333333333337</v>
      </c>
      <c r="G28" s="36">
        <v>331.91666666666674</v>
      </c>
      <c r="H28" s="36">
        <v>341.2166666666667</v>
      </c>
      <c r="I28" s="36">
        <v>343.88333333333333</v>
      </c>
      <c r="J28" s="36">
        <v>345.86666666666667</v>
      </c>
      <c r="K28" s="31">
        <v>341.9</v>
      </c>
      <c r="L28" s="31">
        <v>337.25</v>
      </c>
      <c r="M28" s="31">
        <v>10.2203</v>
      </c>
      <c r="N28" s="1"/>
      <c r="O28" s="1"/>
    </row>
    <row r="29" spans="1:15" ht="12.75" customHeight="1">
      <c r="A29" s="33">
        <v>19</v>
      </c>
      <c r="B29" s="53" t="s">
        <v>44</v>
      </c>
      <c r="C29" s="31">
        <v>241.3</v>
      </c>
      <c r="D29" s="36">
        <v>242.03333333333333</v>
      </c>
      <c r="E29" s="36">
        <v>238.26666666666665</v>
      </c>
      <c r="F29" s="36">
        <v>235.23333333333332</v>
      </c>
      <c r="G29" s="36">
        <v>231.46666666666664</v>
      </c>
      <c r="H29" s="36">
        <v>245.06666666666666</v>
      </c>
      <c r="I29" s="36">
        <v>248.83333333333337</v>
      </c>
      <c r="J29" s="36">
        <v>251.86666666666667</v>
      </c>
      <c r="K29" s="31">
        <v>245.8</v>
      </c>
      <c r="L29" s="31">
        <v>239</v>
      </c>
      <c r="M29" s="31">
        <v>71.75461</v>
      </c>
      <c r="N29" s="1"/>
      <c r="O29" s="1"/>
    </row>
    <row r="30" spans="1:15" ht="12.75" customHeight="1">
      <c r="A30" s="33">
        <v>20</v>
      </c>
      <c r="B30" s="53" t="s">
        <v>46</v>
      </c>
      <c r="C30" s="31">
        <v>314.89999999999998</v>
      </c>
      <c r="D30" s="36">
        <v>317.31666666666666</v>
      </c>
      <c r="E30" s="36">
        <v>310.68333333333334</v>
      </c>
      <c r="F30" s="36">
        <v>306.4666666666667</v>
      </c>
      <c r="G30" s="36">
        <v>299.83333333333337</v>
      </c>
      <c r="H30" s="36">
        <v>321.5333333333333</v>
      </c>
      <c r="I30" s="36">
        <v>328.16666666666663</v>
      </c>
      <c r="J30" s="36">
        <v>332.38333333333327</v>
      </c>
      <c r="K30" s="31">
        <v>323.95</v>
      </c>
      <c r="L30" s="31">
        <v>313.10000000000002</v>
      </c>
      <c r="M30" s="31">
        <v>84.894630000000006</v>
      </c>
      <c r="N30" s="1"/>
      <c r="O30" s="1"/>
    </row>
    <row r="31" spans="1:15" ht="12.75" customHeight="1">
      <c r="A31" s="33">
        <v>21</v>
      </c>
      <c r="B31" s="53" t="s">
        <v>1017</v>
      </c>
      <c r="C31" s="31">
        <v>806.6</v>
      </c>
      <c r="D31" s="36">
        <v>811.91666666666663</v>
      </c>
      <c r="E31" s="36">
        <v>796.68333333333328</v>
      </c>
      <c r="F31" s="36">
        <v>786.76666666666665</v>
      </c>
      <c r="G31" s="36">
        <v>771.5333333333333</v>
      </c>
      <c r="H31" s="36">
        <v>821.83333333333326</v>
      </c>
      <c r="I31" s="36">
        <v>837.06666666666661</v>
      </c>
      <c r="J31" s="36">
        <v>846.98333333333323</v>
      </c>
      <c r="K31" s="31">
        <v>827.15</v>
      </c>
      <c r="L31" s="31">
        <v>802</v>
      </c>
      <c r="M31" s="31">
        <v>2.23821</v>
      </c>
      <c r="N31" s="1"/>
      <c r="O31" s="1"/>
    </row>
    <row r="32" spans="1:15" ht="12.75" customHeight="1">
      <c r="A32" s="33">
        <v>22</v>
      </c>
      <c r="B32" s="53" t="s">
        <v>312</v>
      </c>
      <c r="C32" s="31">
        <v>863.2</v>
      </c>
      <c r="D32" s="36">
        <v>866.4666666666667</v>
      </c>
      <c r="E32" s="36">
        <v>857.73333333333335</v>
      </c>
      <c r="F32" s="36">
        <v>852.26666666666665</v>
      </c>
      <c r="G32" s="36">
        <v>843.5333333333333</v>
      </c>
      <c r="H32" s="36">
        <v>871.93333333333339</v>
      </c>
      <c r="I32" s="36">
        <v>880.66666666666674</v>
      </c>
      <c r="J32" s="36">
        <v>886.13333333333344</v>
      </c>
      <c r="K32" s="31">
        <v>875.2</v>
      </c>
      <c r="L32" s="31">
        <v>861</v>
      </c>
      <c r="M32" s="31">
        <v>0.52871999999999997</v>
      </c>
      <c r="N32" s="1"/>
      <c r="O32" s="1"/>
    </row>
    <row r="33" spans="1:15" ht="12.75" customHeight="1">
      <c r="A33" s="33">
        <v>23</v>
      </c>
      <c r="B33" s="53" t="s">
        <v>313</v>
      </c>
      <c r="C33" s="31">
        <v>1263.05</v>
      </c>
      <c r="D33" s="36">
        <v>1269.3333333333333</v>
      </c>
      <c r="E33" s="36">
        <v>1234.6666666666665</v>
      </c>
      <c r="F33" s="36">
        <v>1206.2833333333333</v>
      </c>
      <c r="G33" s="36">
        <v>1171.6166666666666</v>
      </c>
      <c r="H33" s="36">
        <v>1297.7166666666665</v>
      </c>
      <c r="I33" s="36">
        <v>1332.383333333333</v>
      </c>
      <c r="J33" s="36">
        <v>1360.7666666666664</v>
      </c>
      <c r="K33" s="31">
        <v>1304</v>
      </c>
      <c r="L33" s="31">
        <v>1240.95</v>
      </c>
      <c r="M33" s="31">
        <v>13.633319999999999</v>
      </c>
      <c r="N33" s="1"/>
      <c r="O33" s="1"/>
    </row>
    <row r="34" spans="1:15" ht="12.75" customHeight="1">
      <c r="A34" s="33">
        <v>24</v>
      </c>
      <c r="B34" s="53" t="s">
        <v>314</v>
      </c>
      <c r="C34" s="31">
        <v>2345.85</v>
      </c>
      <c r="D34" s="36">
        <v>2357.3166666666671</v>
      </c>
      <c r="E34" s="36">
        <v>2329.6333333333341</v>
      </c>
      <c r="F34" s="36">
        <v>2313.416666666667</v>
      </c>
      <c r="G34" s="36">
        <v>2285.733333333334</v>
      </c>
      <c r="H34" s="36">
        <v>2373.5333333333342</v>
      </c>
      <c r="I34" s="36">
        <v>2401.2166666666676</v>
      </c>
      <c r="J34" s="36">
        <v>2417.4333333333343</v>
      </c>
      <c r="K34" s="31">
        <v>2385</v>
      </c>
      <c r="L34" s="31">
        <v>2341.1</v>
      </c>
      <c r="M34" s="31">
        <v>0.40793000000000001</v>
      </c>
      <c r="N34" s="1"/>
      <c r="O34" s="1"/>
    </row>
    <row r="35" spans="1:15" ht="12.75" customHeight="1">
      <c r="A35" s="33">
        <v>25</v>
      </c>
      <c r="B35" s="53" t="s">
        <v>315</v>
      </c>
      <c r="C35" s="31">
        <v>869.15</v>
      </c>
      <c r="D35" s="36">
        <v>863.80000000000007</v>
      </c>
      <c r="E35" s="36">
        <v>853.10000000000014</v>
      </c>
      <c r="F35" s="36">
        <v>837.05000000000007</v>
      </c>
      <c r="G35" s="36">
        <v>826.35000000000014</v>
      </c>
      <c r="H35" s="36">
        <v>879.85000000000014</v>
      </c>
      <c r="I35" s="36">
        <v>890.55000000000018</v>
      </c>
      <c r="J35" s="36">
        <v>906.60000000000014</v>
      </c>
      <c r="K35" s="31">
        <v>874.5</v>
      </c>
      <c r="L35" s="31">
        <v>847.75</v>
      </c>
      <c r="M35" s="31">
        <v>3.75657</v>
      </c>
      <c r="N35" s="1"/>
      <c r="O35" s="1"/>
    </row>
    <row r="36" spans="1:15" ht="12.75" customHeight="1">
      <c r="A36" s="33">
        <v>26</v>
      </c>
      <c r="B36" s="53" t="s">
        <v>51</v>
      </c>
      <c r="C36" s="31">
        <v>5129.25</v>
      </c>
      <c r="D36" s="36">
        <v>5135.9333333333334</v>
      </c>
      <c r="E36" s="36">
        <v>5073.416666666667</v>
      </c>
      <c r="F36" s="36">
        <v>5017.5833333333339</v>
      </c>
      <c r="G36" s="36">
        <v>4955.0666666666675</v>
      </c>
      <c r="H36" s="36">
        <v>5191.7666666666664</v>
      </c>
      <c r="I36" s="36">
        <v>5254.2833333333328</v>
      </c>
      <c r="J36" s="36">
        <v>5310.1166666666659</v>
      </c>
      <c r="K36" s="31">
        <v>5198.45</v>
      </c>
      <c r="L36" s="31">
        <v>5080.1000000000004</v>
      </c>
      <c r="M36" s="31">
        <v>0.85035000000000005</v>
      </c>
      <c r="N36" s="1"/>
      <c r="O36" s="1"/>
    </row>
    <row r="37" spans="1:15" ht="12.75" customHeight="1">
      <c r="A37" s="33">
        <v>27</v>
      </c>
      <c r="B37" s="53" t="s">
        <v>316</v>
      </c>
      <c r="C37" s="31">
        <v>2112.3000000000002</v>
      </c>
      <c r="D37" s="36">
        <v>2119.5</v>
      </c>
      <c r="E37" s="36">
        <v>2078</v>
      </c>
      <c r="F37" s="36">
        <v>2043.6999999999998</v>
      </c>
      <c r="G37" s="36">
        <v>2002.1999999999998</v>
      </c>
      <c r="H37" s="36">
        <v>2153.8000000000002</v>
      </c>
      <c r="I37" s="36">
        <v>2195.3000000000002</v>
      </c>
      <c r="J37" s="36">
        <v>2229.6000000000004</v>
      </c>
      <c r="K37" s="31">
        <v>2161</v>
      </c>
      <c r="L37" s="31">
        <v>2085.1999999999998</v>
      </c>
      <c r="M37" s="31">
        <v>1.0473300000000001</v>
      </c>
      <c r="N37" s="1"/>
      <c r="O37" s="1"/>
    </row>
    <row r="38" spans="1:15" ht="12.75" customHeight="1">
      <c r="A38" s="33">
        <v>28</v>
      </c>
      <c r="B38" s="53" t="s">
        <v>737</v>
      </c>
      <c r="C38" s="31">
        <v>61.29</v>
      </c>
      <c r="D38" s="36">
        <v>61.830000000000005</v>
      </c>
      <c r="E38" s="36">
        <v>60.110000000000014</v>
      </c>
      <c r="F38" s="36">
        <v>58.930000000000007</v>
      </c>
      <c r="G38" s="36">
        <v>57.210000000000015</v>
      </c>
      <c r="H38" s="36">
        <v>63.010000000000012</v>
      </c>
      <c r="I38" s="36">
        <v>64.72999999999999</v>
      </c>
      <c r="J38" s="36">
        <v>65.910000000000011</v>
      </c>
      <c r="K38" s="31">
        <v>63.55</v>
      </c>
      <c r="L38" s="31">
        <v>60.65</v>
      </c>
      <c r="M38" s="31">
        <v>59.505699999999997</v>
      </c>
      <c r="N38" s="1"/>
      <c r="O38" s="1"/>
    </row>
    <row r="39" spans="1:15" ht="12.75" customHeight="1">
      <c r="A39" s="33">
        <v>29</v>
      </c>
      <c r="B39" s="53" t="s">
        <v>827</v>
      </c>
      <c r="C39" s="31">
        <v>28.23</v>
      </c>
      <c r="D39" s="36">
        <v>28.306666666666668</v>
      </c>
      <c r="E39" s="36">
        <v>27.813333333333336</v>
      </c>
      <c r="F39" s="36">
        <v>27.396666666666668</v>
      </c>
      <c r="G39" s="36">
        <v>26.903333333333336</v>
      </c>
      <c r="H39" s="36">
        <v>28.723333333333336</v>
      </c>
      <c r="I39" s="36">
        <v>29.216666666666669</v>
      </c>
      <c r="J39" s="36">
        <v>29.633333333333336</v>
      </c>
      <c r="K39" s="31">
        <v>28.8</v>
      </c>
      <c r="L39" s="31">
        <v>27.89</v>
      </c>
      <c r="M39" s="31">
        <v>183.66105999999999</v>
      </c>
      <c r="N39" s="1"/>
      <c r="O39" s="1"/>
    </row>
    <row r="40" spans="1:15" ht="12.75" customHeight="1">
      <c r="A40" s="33">
        <v>30</v>
      </c>
      <c r="B40" s="53" t="s">
        <v>813</v>
      </c>
      <c r="C40" s="31">
        <v>1409.3</v>
      </c>
      <c r="D40" s="36">
        <v>1425.2166666666665</v>
      </c>
      <c r="E40" s="36">
        <v>1385.083333333333</v>
      </c>
      <c r="F40" s="36">
        <v>1360.8666666666666</v>
      </c>
      <c r="G40" s="36">
        <v>1320.7333333333331</v>
      </c>
      <c r="H40" s="36">
        <v>1449.4333333333329</v>
      </c>
      <c r="I40" s="36">
        <v>1489.5666666666666</v>
      </c>
      <c r="J40" s="36">
        <v>1513.7833333333328</v>
      </c>
      <c r="K40" s="31">
        <v>1465.35</v>
      </c>
      <c r="L40" s="31">
        <v>1401</v>
      </c>
      <c r="M40" s="31">
        <v>29.496729999999999</v>
      </c>
      <c r="N40" s="1"/>
      <c r="O40" s="1"/>
    </row>
    <row r="41" spans="1:15" ht="12.75" customHeight="1">
      <c r="A41" s="33">
        <v>31</v>
      </c>
      <c r="B41" s="53" t="s">
        <v>317</v>
      </c>
      <c r="C41" s="31">
        <v>3967.5</v>
      </c>
      <c r="D41" s="36">
        <v>3991.25</v>
      </c>
      <c r="E41" s="36">
        <v>3927.5</v>
      </c>
      <c r="F41" s="36">
        <v>3887.5</v>
      </c>
      <c r="G41" s="36">
        <v>3823.75</v>
      </c>
      <c r="H41" s="36">
        <v>4031.25</v>
      </c>
      <c r="I41" s="36">
        <v>4095</v>
      </c>
      <c r="J41" s="36">
        <v>4135</v>
      </c>
      <c r="K41" s="31">
        <v>4055</v>
      </c>
      <c r="L41" s="31">
        <v>3951.25</v>
      </c>
      <c r="M41" s="31">
        <v>1.08778</v>
      </c>
      <c r="N41" s="1"/>
      <c r="O41" s="1"/>
    </row>
    <row r="42" spans="1:15" ht="12.75" customHeight="1">
      <c r="A42" s="33">
        <v>32</v>
      </c>
      <c r="B42" s="53" t="s">
        <v>52</v>
      </c>
      <c r="C42" s="31">
        <v>657.45</v>
      </c>
      <c r="D42" s="36">
        <v>659.4666666666667</v>
      </c>
      <c r="E42" s="36">
        <v>650.98333333333335</v>
      </c>
      <c r="F42" s="36">
        <v>644.51666666666665</v>
      </c>
      <c r="G42" s="36">
        <v>636.0333333333333</v>
      </c>
      <c r="H42" s="36">
        <v>665.93333333333339</v>
      </c>
      <c r="I42" s="36">
        <v>674.41666666666674</v>
      </c>
      <c r="J42" s="36">
        <v>680.88333333333344</v>
      </c>
      <c r="K42" s="31">
        <v>667.95</v>
      </c>
      <c r="L42" s="31">
        <v>653</v>
      </c>
      <c r="M42" s="31">
        <v>37.234540000000003</v>
      </c>
      <c r="N42" s="1"/>
      <c r="O42" s="1"/>
    </row>
    <row r="43" spans="1:15" ht="12.75" customHeight="1">
      <c r="A43" s="33">
        <v>33</v>
      </c>
      <c r="B43" s="53" t="s">
        <v>862</v>
      </c>
      <c r="C43" s="31">
        <v>3936.65</v>
      </c>
      <c r="D43" s="36">
        <v>3952.5</v>
      </c>
      <c r="E43" s="36">
        <v>3891.15</v>
      </c>
      <c r="F43" s="36">
        <v>3845.65</v>
      </c>
      <c r="G43" s="36">
        <v>3784.3</v>
      </c>
      <c r="H43" s="36">
        <v>3998</v>
      </c>
      <c r="I43" s="36">
        <v>4059.3500000000004</v>
      </c>
      <c r="J43" s="36">
        <v>4104.8500000000004</v>
      </c>
      <c r="K43" s="31">
        <v>4013.85</v>
      </c>
      <c r="L43" s="31">
        <v>3907</v>
      </c>
      <c r="M43" s="31">
        <v>0.28802</v>
      </c>
      <c r="N43" s="1"/>
      <c r="O43" s="1"/>
    </row>
    <row r="44" spans="1:15" ht="12.75" customHeight="1">
      <c r="A44" s="33">
        <v>34</v>
      </c>
      <c r="B44" s="53" t="s">
        <v>318</v>
      </c>
      <c r="C44" s="31">
        <v>2612.9499999999998</v>
      </c>
      <c r="D44" s="36">
        <v>2608.0833333333335</v>
      </c>
      <c r="E44" s="36">
        <v>2581.166666666667</v>
      </c>
      <c r="F44" s="36">
        <v>2549.3833333333337</v>
      </c>
      <c r="G44" s="36">
        <v>2522.4666666666672</v>
      </c>
      <c r="H44" s="36">
        <v>2639.8666666666668</v>
      </c>
      <c r="I44" s="36">
        <v>2666.7833333333338</v>
      </c>
      <c r="J44" s="36">
        <v>2698.5666666666666</v>
      </c>
      <c r="K44" s="31">
        <v>2635</v>
      </c>
      <c r="L44" s="31">
        <v>2576.3000000000002</v>
      </c>
      <c r="M44" s="31">
        <v>6.4046900000000004</v>
      </c>
      <c r="N44" s="1"/>
      <c r="O44" s="1"/>
    </row>
    <row r="45" spans="1:15" ht="12.75" customHeight="1">
      <c r="A45" s="33">
        <v>35</v>
      </c>
      <c r="B45" s="53" t="s">
        <v>319</v>
      </c>
      <c r="C45" s="31">
        <v>778.75</v>
      </c>
      <c r="D45" s="36">
        <v>781.65</v>
      </c>
      <c r="E45" s="36">
        <v>773.44999999999993</v>
      </c>
      <c r="F45" s="36">
        <v>768.15</v>
      </c>
      <c r="G45" s="36">
        <v>759.94999999999993</v>
      </c>
      <c r="H45" s="36">
        <v>786.94999999999993</v>
      </c>
      <c r="I45" s="36">
        <v>795.15</v>
      </c>
      <c r="J45" s="36">
        <v>800.44999999999993</v>
      </c>
      <c r="K45" s="31">
        <v>789.85</v>
      </c>
      <c r="L45" s="31">
        <v>776.35</v>
      </c>
      <c r="M45" s="31">
        <v>1.37653</v>
      </c>
      <c r="N45" s="1"/>
      <c r="O45" s="1"/>
    </row>
    <row r="46" spans="1:15" ht="12.75" customHeight="1">
      <c r="A46" s="33">
        <v>36</v>
      </c>
      <c r="B46" s="53" t="s">
        <v>791</v>
      </c>
      <c r="C46" s="31">
        <v>8345.1</v>
      </c>
      <c r="D46" s="36">
        <v>8378.6999999999989</v>
      </c>
      <c r="E46" s="36">
        <v>8217.3999999999978</v>
      </c>
      <c r="F46" s="36">
        <v>8089.6999999999989</v>
      </c>
      <c r="G46" s="36">
        <v>7928.3999999999978</v>
      </c>
      <c r="H46" s="36">
        <v>8506.3999999999978</v>
      </c>
      <c r="I46" s="36">
        <v>8667.6999999999971</v>
      </c>
      <c r="J46" s="36">
        <v>8795.3999999999978</v>
      </c>
      <c r="K46" s="31">
        <v>8540</v>
      </c>
      <c r="L46" s="31">
        <v>8251</v>
      </c>
      <c r="M46" s="31">
        <v>0.68879000000000001</v>
      </c>
      <c r="N46" s="1"/>
      <c r="O46" s="1"/>
    </row>
    <row r="47" spans="1:15" ht="12.75" customHeight="1">
      <c r="A47" s="33">
        <v>37</v>
      </c>
      <c r="B47" s="53" t="s">
        <v>53</v>
      </c>
      <c r="C47" s="31">
        <v>6170</v>
      </c>
      <c r="D47" s="36">
        <v>6184.7</v>
      </c>
      <c r="E47" s="36">
        <v>6130.2999999999993</v>
      </c>
      <c r="F47" s="36">
        <v>6090.5999999999995</v>
      </c>
      <c r="G47" s="36">
        <v>6036.1999999999989</v>
      </c>
      <c r="H47" s="36">
        <v>6224.4</v>
      </c>
      <c r="I47" s="36">
        <v>6278.7999999999993</v>
      </c>
      <c r="J47" s="36">
        <v>6318.5</v>
      </c>
      <c r="K47" s="31">
        <v>6239.1</v>
      </c>
      <c r="L47" s="31">
        <v>6145</v>
      </c>
      <c r="M47" s="31">
        <v>4.3458300000000003</v>
      </c>
      <c r="N47" s="1"/>
      <c r="O47" s="1"/>
    </row>
    <row r="48" spans="1:15" ht="12.75" customHeight="1">
      <c r="A48" s="33">
        <v>38</v>
      </c>
      <c r="B48" s="53" t="s">
        <v>55</v>
      </c>
      <c r="C48" s="31">
        <v>502.05</v>
      </c>
      <c r="D48" s="36">
        <v>499.83333333333331</v>
      </c>
      <c r="E48" s="36">
        <v>492.66666666666663</v>
      </c>
      <c r="F48" s="36">
        <v>483.2833333333333</v>
      </c>
      <c r="G48" s="36">
        <v>476.11666666666662</v>
      </c>
      <c r="H48" s="36">
        <v>509.21666666666664</v>
      </c>
      <c r="I48" s="36">
        <v>516.38333333333321</v>
      </c>
      <c r="J48" s="36">
        <v>525.76666666666665</v>
      </c>
      <c r="K48" s="31">
        <v>507</v>
      </c>
      <c r="L48" s="31">
        <v>490.45</v>
      </c>
      <c r="M48" s="31">
        <v>53.091859999999997</v>
      </c>
      <c r="N48" s="1"/>
      <c r="O48" s="1"/>
    </row>
    <row r="49" spans="1:15" ht="12.75" customHeight="1">
      <c r="A49" s="33">
        <v>39</v>
      </c>
      <c r="B49" s="53" t="s">
        <v>320</v>
      </c>
      <c r="C49" s="31">
        <v>338.1</v>
      </c>
      <c r="D49" s="36">
        <v>341.06666666666666</v>
      </c>
      <c r="E49" s="36">
        <v>334.0333333333333</v>
      </c>
      <c r="F49" s="36">
        <v>329.96666666666664</v>
      </c>
      <c r="G49" s="36">
        <v>322.93333333333328</v>
      </c>
      <c r="H49" s="36">
        <v>345.13333333333333</v>
      </c>
      <c r="I49" s="36">
        <v>352.16666666666674</v>
      </c>
      <c r="J49" s="36">
        <v>356.23333333333335</v>
      </c>
      <c r="K49" s="31">
        <v>348.1</v>
      </c>
      <c r="L49" s="31">
        <v>337</v>
      </c>
      <c r="M49" s="31">
        <v>3.5584799999999999</v>
      </c>
      <c r="N49" s="1"/>
      <c r="O49" s="1"/>
    </row>
    <row r="50" spans="1:15" ht="12.75" customHeight="1">
      <c r="A50" s="33">
        <v>40</v>
      </c>
      <c r="B50" s="53" t="s">
        <v>790</v>
      </c>
      <c r="C50" s="31">
        <v>696.7</v>
      </c>
      <c r="D50" s="36">
        <v>692.75</v>
      </c>
      <c r="E50" s="36">
        <v>681.25</v>
      </c>
      <c r="F50" s="36">
        <v>665.8</v>
      </c>
      <c r="G50" s="36">
        <v>654.29999999999995</v>
      </c>
      <c r="H50" s="36">
        <v>708.2</v>
      </c>
      <c r="I50" s="36">
        <v>719.7</v>
      </c>
      <c r="J50" s="36">
        <v>735.15000000000009</v>
      </c>
      <c r="K50" s="31">
        <v>704.25</v>
      </c>
      <c r="L50" s="31">
        <v>677.3</v>
      </c>
      <c r="M50" s="31">
        <v>7.1732100000000001</v>
      </c>
      <c r="N50" s="1"/>
      <c r="O50" s="1"/>
    </row>
    <row r="51" spans="1:15" ht="12.75" customHeight="1">
      <c r="A51" s="33">
        <v>41</v>
      </c>
      <c r="B51" s="53" t="s">
        <v>321</v>
      </c>
      <c r="C51" s="31">
        <v>677.9</v>
      </c>
      <c r="D51" s="36">
        <v>680.26666666666665</v>
      </c>
      <c r="E51" s="36">
        <v>670.58333333333326</v>
      </c>
      <c r="F51" s="36">
        <v>663.26666666666665</v>
      </c>
      <c r="G51" s="36">
        <v>653.58333333333326</v>
      </c>
      <c r="H51" s="36">
        <v>687.58333333333326</v>
      </c>
      <c r="I51" s="36">
        <v>697.26666666666665</v>
      </c>
      <c r="J51" s="36">
        <v>704.58333333333326</v>
      </c>
      <c r="K51" s="31">
        <v>689.95</v>
      </c>
      <c r="L51" s="31">
        <v>672.95</v>
      </c>
      <c r="M51" s="31">
        <v>2.78017</v>
      </c>
      <c r="N51" s="1"/>
      <c r="O51" s="1"/>
    </row>
    <row r="52" spans="1:15" ht="12.75" customHeight="1">
      <c r="A52" s="33">
        <v>42</v>
      </c>
      <c r="B52" s="53" t="s">
        <v>56</v>
      </c>
      <c r="C52" s="31">
        <v>235.65</v>
      </c>
      <c r="D52" s="36">
        <v>236.12</v>
      </c>
      <c r="E52" s="36">
        <v>234.08</v>
      </c>
      <c r="F52" s="36">
        <v>232.51000000000002</v>
      </c>
      <c r="G52" s="36">
        <v>230.47000000000003</v>
      </c>
      <c r="H52" s="36">
        <v>237.69</v>
      </c>
      <c r="I52" s="36">
        <v>239.72999999999996</v>
      </c>
      <c r="J52" s="36">
        <v>241.29999999999998</v>
      </c>
      <c r="K52" s="31">
        <v>238.16</v>
      </c>
      <c r="L52" s="31">
        <v>234.55</v>
      </c>
      <c r="M52" s="31">
        <v>76.885180000000005</v>
      </c>
      <c r="N52" s="1"/>
      <c r="O52" s="1"/>
    </row>
    <row r="53" spans="1:15" ht="12.75" customHeight="1">
      <c r="A53" s="33">
        <v>43</v>
      </c>
      <c r="B53" s="53" t="s">
        <v>58</v>
      </c>
      <c r="C53" s="31">
        <v>2890.85</v>
      </c>
      <c r="D53" s="36">
        <v>2899.65</v>
      </c>
      <c r="E53" s="36">
        <v>2871.3</v>
      </c>
      <c r="F53" s="36">
        <v>2851.75</v>
      </c>
      <c r="G53" s="36">
        <v>2823.4</v>
      </c>
      <c r="H53" s="36">
        <v>2919.2000000000003</v>
      </c>
      <c r="I53" s="36">
        <v>2947.5499999999997</v>
      </c>
      <c r="J53" s="36">
        <v>2967.1000000000004</v>
      </c>
      <c r="K53" s="31">
        <v>2928</v>
      </c>
      <c r="L53" s="31">
        <v>2880.1</v>
      </c>
      <c r="M53" s="31">
        <v>17.223790000000001</v>
      </c>
      <c r="N53" s="1"/>
      <c r="O53" s="1"/>
    </row>
    <row r="54" spans="1:15" ht="12.75" customHeight="1">
      <c r="A54" s="33">
        <v>44</v>
      </c>
      <c r="B54" s="53" t="s">
        <v>322</v>
      </c>
      <c r="C54" s="31">
        <v>367.55</v>
      </c>
      <c r="D54" s="36">
        <v>362.98333333333335</v>
      </c>
      <c r="E54" s="36">
        <v>345.56666666666672</v>
      </c>
      <c r="F54" s="36">
        <v>323.58333333333337</v>
      </c>
      <c r="G54" s="36">
        <v>306.16666666666674</v>
      </c>
      <c r="H54" s="36">
        <v>384.9666666666667</v>
      </c>
      <c r="I54" s="36">
        <v>402.38333333333333</v>
      </c>
      <c r="J54" s="36">
        <v>424.36666666666667</v>
      </c>
      <c r="K54" s="31">
        <v>380.4</v>
      </c>
      <c r="L54" s="31">
        <v>341</v>
      </c>
      <c r="M54" s="31">
        <v>237.02318</v>
      </c>
      <c r="N54" s="1"/>
      <c r="O54" s="1"/>
    </row>
    <row r="55" spans="1:15" ht="12.75" customHeight="1">
      <c r="A55" s="33">
        <v>45</v>
      </c>
      <c r="B55" s="53" t="s">
        <v>863</v>
      </c>
      <c r="C55" s="31">
        <v>6357.1</v>
      </c>
      <c r="D55" s="36">
        <v>6395.7</v>
      </c>
      <c r="E55" s="36">
        <v>6291.4</v>
      </c>
      <c r="F55" s="36">
        <v>6225.7</v>
      </c>
      <c r="G55" s="36">
        <v>6121.4</v>
      </c>
      <c r="H55" s="36">
        <v>6461.4</v>
      </c>
      <c r="I55" s="36">
        <v>6565.7000000000007</v>
      </c>
      <c r="J55" s="36">
        <v>6631.4</v>
      </c>
      <c r="K55" s="31">
        <v>6500</v>
      </c>
      <c r="L55" s="31">
        <v>6330</v>
      </c>
      <c r="M55" s="31">
        <v>0.16239999999999999</v>
      </c>
      <c r="N55" s="1"/>
      <c r="O55" s="1"/>
    </row>
    <row r="56" spans="1:15" ht="12" customHeight="1">
      <c r="A56" s="33">
        <v>46</v>
      </c>
      <c r="B56" s="53" t="s">
        <v>59</v>
      </c>
      <c r="C56" s="31">
        <v>2273.65</v>
      </c>
      <c r="D56" s="36">
        <v>2267.6666666666665</v>
      </c>
      <c r="E56" s="36">
        <v>2234.4333333333329</v>
      </c>
      <c r="F56" s="36">
        <v>2195.2166666666662</v>
      </c>
      <c r="G56" s="36">
        <v>2161.9833333333327</v>
      </c>
      <c r="H56" s="36">
        <v>2306.8833333333332</v>
      </c>
      <c r="I56" s="36">
        <v>2340.1166666666668</v>
      </c>
      <c r="J56" s="36">
        <v>2379.3333333333335</v>
      </c>
      <c r="K56" s="31">
        <v>2300.9</v>
      </c>
      <c r="L56" s="31">
        <v>2228.4499999999998</v>
      </c>
      <c r="M56" s="31">
        <v>8.4253400000000003</v>
      </c>
      <c r="N56" s="1"/>
      <c r="O56" s="1"/>
    </row>
    <row r="57" spans="1:15" ht="12.75" customHeight="1">
      <c r="A57" s="33">
        <v>47</v>
      </c>
      <c r="B57" s="53" t="s">
        <v>60</v>
      </c>
      <c r="C57" s="31">
        <v>6486.9</v>
      </c>
      <c r="D57" s="36">
        <v>6505.2333333333336</v>
      </c>
      <c r="E57" s="36">
        <v>6421.666666666667</v>
      </c>
      <c r="F57" s="36">
        <v>6356.4333333333334</v>
      </c>
      <c r="G57" s="36">
        <v>6272.8666666666668</v>
      </c>
      <c r="H57" s="36">
        <v>6570.4666666666672</v>
      </c>
      <c r="I57" s="36">
        <v>6654.0333333333328</v>
      </c>
      <c r="J57" s="36">
        <v>6719.2666666666673</v>
      </c>
      <c r="K57" s="31">
        <v>6588.8</v>
      </c>
      <c r="L57" s="31">
        <v>6440</v>
      </c>
      <c r="M57" s="31">
        <v>0.74853000000000003</v>
      </c>
      <c r="N57" s="1"/>
      <c r="O57" s="1"/>
    </row>
    <row r="58" spans="1:15" ht="12.75" customHeight="1">
      <c r="A58" s="33">
        <v>48</v>
      </c>
      <c r="B58" s="53" t="s">
        <v>63</v>
      </c>
      <c r="C58" s="31">
        <v>1241.0999999999999</v>
      </c>
      <c r="D58" s="36">
        <v>1246.1333333333332</v>
      </c>
      <c r="E58" s="36">
        <v>1229.9666666666665</v>
      </c>
      <c r="F58" s="36">
        <v>1218.8333333333333</v>
      </c>
      <c r="G58" s="36">
        <v>1202.6666666666665</v>
      </c>
      <c r="H58" s="36">
        <v>1257.2666666666664</v>
      </c>
      <c r="I58" s="36">
        <v>1273.4333333333334</v>
      </c>
      <c r="J58" s="36">
        <v>1284.5666666666664</v>
      </c>
      <c r="K58" s="31">
        <v>1262.3</v>
      </c>
      <c r="L58" s="31">
        <v>1235</v>
      </c>
      <c r="M58" s="31">
        <v>6.7258199999999997</v>
      </c>
      <c r="N58" s="1"/>
      <c r="O58" s="1"/>
    </row>
    <row r="59" spans="1:15" ht="12.75" customHeight="1">
      <c r="A59" s="33">
        <v>49</v>
      </c>
      <c r="B59" s="53" t="s">
        <v>323</v>
      </c>
      <c r="C59" s="31">
        <v>615.85</v>
      </c>
      <c r="D59" s="36">
        <v>622.33333333333337</v>
      </c>
      <c r="E59" s="36">
        <v>606.86666666666679</v>
      </c>
      <c r="F59" s="36">
        <v>597.88333333333344</v>
      </c>
      <c r="G59" s="36">
        <v>582.41666666666686</v>
      </c>
      <c r="H59" s="36">
        <v>631.31666666666672</v>
      </c>
      <c r="I59" s="36">
        <v>646.78333333333319</v>
      </c>
      <c r="J59" s="36">
        <v>655.76666666666665</v>
      </c>
      <c r="K59" s="31">
        <v>637.79999999999995</v>
      </c>
      <c r="L59" s="31">
        <v>613.35</v>
      </c>
      <c r="M59" s="31">
        <v>6.8609299999999998</v>
      </c>
      <c r="N59" s="1"/>
      <c r="O59" s="1"/>
    </row>
    <row r="60" spans="1:15" ht="12.75" customHeight="1">
      <c r="A60" s="33">
        <v>50</v>
      </c>
      <c r="B60" s="53" t="s">
        <v>264</v>
      </c>
      <c r="C60" s="31">
        <v>4804.8500000000004</v>
      </c>
      <c r="D60" s="36">
        <v>4883.5999999999995</v>
      </c>
      <c r="E60" s="36">
        <v>4684.2499999999991</v>
      </c>
      <c r="F60" s="36">
        <v>4563.6499999999996</v>
      </c>
      <c r="G60" s="36">
        <v>4364.2999999999993</v>
      </c>
      <c r="H60" s="36">
        <v>5004.1999999999989</v>
      </c>
      <c r="I60" s="36">
        <v>5203.5499999999993</v>
      </c>
      <c r="J60" s="36">
        <v>5324.1499999999987</v>
      </c>
      <c r="K60" s="31">
        <v>5082.95</v>
      </c>
      <c r="L60" s="31">
        <v>4763</v>
      </c>
      <c r="M60" s="31">
        <v>7.2651899999999996</v>
      </c>
      <c r="N60" s="1"/>
      <c r="O60" s="1"/>
    </row>
    <row r="61" spans="1:15" ht="12.75" customHeight="1">
      <c r="A61" s="33">
        <v>51</v>
      </c>
      <c r="B61" s="53" t="s">
        <v>64</v>
      </c>
      <c r="C61" s="31">
        <v>1237.45</v>
      </c>
      <c r="D61" s="36">
        <v>1235.7333333333333</v>
      </c>
      <c r="E61" s="36">
        <v>1225.4666666666667</v>
      </c>
      <c r="F61" s="36">
        <v>1213.4833333333333</v>
      </c>
      <c r="G61" s="36">
        <v>1203.2166666666667</v>
      </c>
      <c r="H61" s="36">
        <v>1247.7166666666667</v>
      </c>
      <c r="I61" s="36">
        <v>1257.9833333333336</v>
      </c>
      <c r="J61" s="36">
        <v>1269.9666666666667</v>
      </c>
      <c r="K61" s="31">
        <v>1246</v>
      </c>
      <c r="L61" s="31">
        <v>1223.75</v>
      </c>
      <c r="M61" s="31">
        <v>293.11313999999999</v>
      </c>
      <c r="N61" s="1"/>
      <c r="O61" s="1"/>
    </row>
    <row r="62" spans="1:15" ht="12.75" customHeight="1">
      <c r="A62" s="33">
        <v>52</v>
      </c>
      <c r="B62" s="53" t="s">
        <v>324</v>
      </c>
      <c r="C62" s="31">
        <v>4368.3500000000004</v>
      </c>
      <c r="D62" s="36">
        <v>4417.1166666666668</v>
      </c>
      <c r="E62" s="36">
        <v>4304.2333333333336</v>
      </c>
      <c r="F62" s="36">
        <v>4240.1166666666668</v>
      </c>
      <c r="G62" s="36">
        <v>4127.2333333333336</v>
      </c>
      <c r="H62" s="36">
        <v>4481.2333333333336</v>
      </c>
      <c r="I62" s="36">
        <v>4594.1166666666668</v>
      </c>
      <c r="J62" s="36">
        <v>4658.2333333333336</v>
      </c>
      <c r="K62" s="31">
        <v>4530</v>
      </c>
      <c r="L62" s="31">
        <v>4353</v>
      </c>
      <c r="M62" s="31">
        <v>4.3050100000000002</v>
      </c>
      <c r="N62" s="1"/>
      <c r="O62" s="1"/>
    </row>
    <row r="63" spans="1:15" ht="12.75" customHeight="1">
      <c r="A63" s="33">
        <v>53</v>
      </c>
      <c r="B63" s="53" t="s">
        <v>793</v>
      </c>
      <c r="C63" s="31">
        <v>360.9</v>
      </c>
      <c r="D63" s="36">
        <v>360.75</v>
      </c>
      <c r="E63" s="36">
        <v>355.75</v>
      </c>
      <c r="F63" s="36">
        <v>350.6</v>
      </c>
      <c r="G63" s="36">
        <v>345.6</v>
      </c>
      <c r="H63" s="36">
        <v>365.9</v>
      </c>
      <c r="I63" s="36">
        <v>370.9</v>
      </c>
      <c r="J63" s="36">
        <v>376.04999999999995</v>
      </c>
      <c r="K63" s="31">
        <v>365.75</v>
      </c>
      <c r="L63" s="31">
        <v>355.6</v>
      </c>
      <c r="M63" s="31">
        <v>31.555540000000001</v>
      </c>
      <c r="N63" s="1"/>
      <c r="O63" s="1"/>
    </row>
    <row r="64" spans="1:15" ht="12.75" customHeight="1">
      <c r="A64" s="33">
        <v>54</v>
      </c>
      <c r="B64" s="53" t="s">
        <v>325</v>
      </c>
      <c r="C64" s="31">
        <v>2560.1999999999998</v>
      </c>
      <c r="D64" s="36">
        <v>2592.4</v>
      </c>
      <c r="E64" s="36">
        <v>2514.8000000000002</v>
      </c>
      <c r="F64" s="36">
        <v>2469.4</v>
      </c>
      <c r="G64" s="36">
        <v>2391.8000000000002</v>
      </c>
      <c r="H64" s="36">
        <v>2637.8</v>
      </c>
      <c r="I64" s="36">
        <v>2715.3999999999996</v>
      </c>
      <c r="J64" s="36">
        <v>2760.8</v>
      </c>
      <c r="K64" s="31">
        <v>2670</v>
      </c>
      <c r="L64" s="31">
        <v>2547</v>
      </c>
      <c r="M64" s="31">
        <v>7.4869599999999998</v>
      </c>
      <c r="N64" s="1"/>
      <c r="O64" s="1"/>
    </row>
    <row r="65" spans="1:15" ht="12.75" customHeight="1">
      <c r="A65" s="33">
        <v>55</v>
      </c>
      <c r="B65" s="53" t="s">
        <v>65</v>
      </c>
      <c r="C65" s="31">
        <v>9602.25</v>
      </c>
      <c r="D65" s="36">
        <v>9634.1</v>
      </c>
      <c r="E65" s="36">
        <v>9539.25</v>
      </c>
      <c r="F65" s="36">
        <v>9476.25</v>
      </c>
      <c r="G65" s="36">
        <v>9381.4</v>
      </c>
      <c r="H65" s="36">
        <v>9697.1</v>
      </c>
      <c r="I65" s="36">
        <v>9791.9500000000025</v>
      </c>
      <c r="J65" s="36">
        <v>9854.9500000000007</v>
      </c>
      <c r="K65" s="31">
        <v>9728.9500000000007</v>
      </c>
      <c r="L65" s="31">
        <v>9571.1</v>
      </c>
      <c r="M65" s="31">
        <v>3.3401800000000001</v>
      </c>
      <c r="N65" s="1"/>
      <c r="O65" s="1"/>
    </row>
    <row r="66" spans="1:15" ht="12.75" customHeight="1">
      <c r="A66" s="33">
        <v>56</v>
      </c>
      <c r="B66" s="53" t="s">
        <v>68</v>
      </c>
      <c r="C66" s="31">
        <v>7134.25</v>
      </c>
      <c r="D66" s="36">
        <v>7158.083333333333</v>
      </c>
      <c r="E66" s="36">
        <v>7051.1666666666661</v>
      </c>
      <c r="F66" s="36">
        <v>6968.083333333333</v>
      </c>
      <c r="G66" s="36">
        <v>6861.1666666666661</v>
      </c>
      <c r="H66" s="36">
        <v>7241.1666666666661</v>
      </c>
      <c r="I66" s="36">
        <v>7348.0833333333321</v>
      </c>
      <c r="J66" s="36">
        <v>7431.1666666666661</v>
      </c>
      <c r="K66" s="31">
        <v>7265</v>
      </c>
      <c r="L66" s="31">
        <v>7075</v>
      </c>
      <c r="M66" s="31">
        <v>14.99818</v>
      </c>
      <c r="N66" s="1"/>
      <c r="O66" s="1"/>
    </row>
    <row r="67" spans="1:15" ht="12.75" customHeight="1">
      <c r="A67" s="33">
        <v>57</v>
      </c>
      <c r="B67" s="53" t="s">
        <v>67</v>
      </c>
      <c r="C67" s="31">
        <v>1578.9</v>
      </c>
      <c r="D67" s="36">
        <v>1586.75</v>
      </c>
      <c r="E67" s="36">
        <v>1562.65</v>
      </c>
      <c r="F67" s="36">
        <v>1546.4</v>
      </c>
      <c r="G67" s="36">
        <v>1522.3000000000002</v>
      </c>
      <c r="H67" s="36">
        <v>1603</v>
      </c>
      <c r="I67" s="36">
        <v>1627.1</v>
      </c>
      <c r="J67" s="36">
        <v>1643.35</v>
      </c>
      <c r="K67" s="31">
        <v>1610.85</v>
      </c>
      <c r="L67" s="31">
        <v>1570.5</v>
      </c>
      <c r="M67" s="31">
        <v>33.453049999999998</v>
      </c>
      <c r="N67" s="1"/>
      <c r="O67" s="1"/>
    </row>
    <row r="68" spans="1:15" ht="12.75" customHeight="1">
      <c r="A68" s="33">
        <v>58</v>
      </c>
      <c r="B68" s="53" t="s">
        <v>265</v>
      </c>
      <c r="C68" s="31">
        <v>8226.65</v>
      </c>
      <c r="D68" s="36">
        <v>8245.5500000000011</v>
      </c>
      <c r="E68" s="36">
        <v>8181.1000000000022</v>
      </c>
      <c r="F68" s="36">
        <v>8135.5500000000011</v>
      </c>
      <c r="G68" s="36">
        <v>8071.1000000000022</v>
      </c>
      <c r="H68" s="36">
        <v>8291.1000000000022</v>
      </c>
      <c r="I68" s="36">
        <v>8355.5500000000029</v>
      </c>
      <c r="J68" s="36">
        <v>8401.1000000000022</v>
      </c>
      <c r="K68" s="31">
        <v>8310</v>
      </c>
      <c r="L68" s="31">
        <v>8200</v>
      </c>
      <c r="M68" s="31">
        <v>0.59499999999999997</v>
      </c>
      <c r="N68" s="1"/>
      <c r="O68" s="1"/>
    </row>
    <row r="69" spans="1:15" ht="12.75" customHeight="1">
      <c r="A69" s="33">
        <v>59</v>
      </c>
      <c r="B69" s="53" t="s">
        <v>326</v>
      </c>
      <c r="C69" s="31">
        <v>2398.6</v>
      </c>
      <c r="D69" s="36">
        <v>2421.4333333333334</v>
      </c>
      <c r="E69" s="36">
        <v>2335.8666666666668</v>
      </c>
      <c r="F69" s="36">
        <v>2273.1333333333332</v>
      </c>
      <c r="G69" s="36">
        <v>2187.5666666666666</v>
      </c>
      <c r="H69" s="36">
        <v>2484.166666666667</v>
      </c>
      <c r="I69" s="36">
        <v>2569.7333333333336</v>
      </c>
      <c r="J69" s="36">
        <v>2632.4666666666672</v>
      </c>
      <c r="K69" s="31">
        <v>2507</v>
      </c>
      <c r="L69" s="31">
        <v>2358.6999999999998</v>
      </c>
      <c r="M69" s="31">
        <v>3.8146499999999999</v>
      </c>
      <c r="N69" s="1"/>
      <c r="O69" s="1"/>
    </row>
    <row r="70" spans="1:15" ht="12.75" customHeight="1">
      <c r="A70" s="33">
        <v>60</v>
      </c>
      <c r="B70" s="53" t="s">
        <v>69</v>
      </c>
      <c r="C70" s="31">
        <v>3218.1</v>
      </c>
      <c r="D70" s="36">
        <v>3247.2166666666667</v>
      </c>
      <c r="E70" s="36">
        <v>3173.5333333333333</v>
      </c>
      <c r="F70" s="36">
        <v>3128.9666666666667</v>
      </c>
      <c r="G70" s="36">
        <v>3055.2833333333333</v>
      </c>
      <c r="H70" s="36">
        <v>3291.7833333333333</v>
      </c>
      <c r="I70" s="36">
        <v>3365.4666666666667</v>
      </c>
      <c r="J70" s="36">
        <v>3410.0333333333333</v>
      </c>
      <c r="K70" s="31">
        <v>3320.9</v>
      </c>
      <c r="L70" s="31">
        <v>3202.65</v>
      </c>
      <c r="M70" s="31">
        <v>3.3244400000000001</v>
      </c>
      <c r="N70" s="1"/>
      <c r="O70" s="1"/>
    </row>
    <row r="71" spans="1:15" ht="12.75" customHeight="1">
      <c r="A71" s="33">
        <v>61</v>
      </c>
      <c r="B71" s="53" t="s">
        <v>70</v>
      </c>
      <c r="C71" s="31">
        <v>443.4</v>
      </c>
      <c r="D71" s="36">
        <v>445.16666666666669</v>
      </c>
      <c r="E71" s="36">
        <v>434.48333333333335</v>
      </c>
      <c r="F71" s="36">
        <v>425.56666666666666</v>
      </c>
      <c r="G71" s="36">
        <v>414.88333333333333</v>
      </c>
      <c r="H71" s="36">
        <v>454.08333333333337</v>
      </c>
      <c r="I71" s="36">
        <v>464.76666666666665</v>
      </c>
      <c r="J71" s="36">
        <v>473.68333333333339</v>
      </c>
      <c r="K71" s="31">
        <v>455.85</v>
      </c>
      <c r="L71" s="31">
        <v>436.25</v>
      </c>
      <c r="M71" s="31">
        <v>48.08428</v>
      </c>
      <c r="N71" s="1"/>
      <c r="O71" s="1"/>
    </row>
    <row r="72" spans="1:15" ht="12.75" customHeight="1">
      <c r="A72" s="33">
        <v>62</v>
      </c>
      <c r="B72" s="53" t="s">
        <v>71</v>
      </c>
      <c r="C72" s="31">
        <v>209.23</v>
      </c>
      <c r="D72" s="36">
        <v>208.6933333333333</v>
      </c>
      <c r="E72" s="36">
        <v>206.5366666666666</v>
      </c>
      <c r="F72" s="36">
        <v>203.84333333333331</v>
      </c>
      <c r="G72" s="36">
        <v>201.68666666666661</v>
      </c>
      <c r="H72" s="36">
        <v>211.3866666666666</v>
      </c>
      <c r="I72" s="36">
        <v>213.54333333333329</v>
      </c>
      <c r="J72" s="36">
        <v>216.23666666666659</v>
      </c>
      <c r="K72" s="31">
        <v>210.85</v>
      </c>
      <c r="L72" s="31">
        <v>206</v>
      </c>
      <c r="M72" s="31">
        <v>239.90564000000001</v>
      </c>
      <c r="N72" s="1"/>
      <c r="O72" s="1"/>
    </row>
    <row r="73" spans="1:15" ht="12.75" customHeight="1">
      <c r="A73" s="33">
        <v>63</v>
      </c>
      <c r="B73" s="53" t="s">
        <v>72</v>
      </c>
      <c r="C73" s="31">
        <v>279.35000000000002</v>
      </c>
      <c r="D73" s="36">
        <v>281.58333333333337</v>
      </c>
      <c r="E73" s="36">
        <v>276.36666666666673</v>
      </c>
      <c r="F73" s="36">
        <v>273.38333333333338</v>
      </c>
      <c r="G73" s="36">
        <v>268.16666666666674</v>
      </c>
      <c r="H73" s="36">
        <v>284.56666666666672</v>
      </c>
      <c r="I73" s="36">
        <v>289.78333333333342</v>
      </c>
      <c r="J73" s="36">
        <v>292.76666666666671</v>
      </c>
      <c r="K73" s="31">
        <v>286.8</v>
      </c>
      <c r="L73" s="31">
        <v>278.60000000000002</v>
      </c>
      <c r="M73" s="31">
        <v>151.65916999999999</v>
      </c>
      <c r="N73" s="1"/>
      <c r="O73" s="1"/>
    </row>
    <row r="74" spans="1:15" ht="12.75" customHeight="1">
      <c r="A74" s="33">
        <v>64</v>
      </c>
      <c r="B74" s="53" t="s">
        <v>266</v>
      </c>
      <c r="C74" s="31">
        <v>121.6</v>
      </c>
      <c r="D74" s="36">
        <v>122.11666666666667</v>
      </c>
      <c r="E74" s="36">
        <v>120.58333333333334</v>
      </c>
      <c r="F74" s="36">
        <v>119.56666666666666</v>
      </c>
      <c r="G74" s="36">
        <v>118.03333333333333</v>
      </c>
      <c r="H74" s="36">
        <v>123.13333333333335</v>
      </c>
      <c r="I74" s="36">
        <v>124.66666666666669</v>
      </c>
      <c r="J74" s="36">
        <v>125.68333333333337</v>
      </c>
      <c r="K74" s="31">
        <v>123.65</v>
      </c>
      <c r="L74" s="31">
        <v>121.1</v>
      </c>
      <c r="M74" s="31">
        <v>98.864900000000006</v>
      </c>
      <c r="N74" s="1"/>
      <c r="O74" s="1"/>
    </row>
    <row r="75" spans="1:15" ht="12.75" customHeight="1">
      <c r="A75" s="33">
        <v>65</v>
      </c>
      <c r="B75" s="53" t="s">
        <v>327</v>
      </c>
      <c r="C75" s="31">
        <v>65.17</v>
      </c>
      <c r="D75" s="36">
        <v>65.489999999999995</v>
      </c>
      <c r="E75" s="36">
        <v>64.38</v>
      </c>
      <c r="F75" s="36">
        <v>63.59</v>
      </c>
      <c r="G75" s="36">
        <v>62.480000000000004</v>
      </c>
      <c r="H75" s="36">
        <v>66.279999999999987</v>
      </c>
      <c r="I75" s="36">
        <v>67.389999999999972</v>
      </c>
      <c r="J75" s="36">
        <v>68.179999999999978</v>
      </c>
      <c r="K75" s="31">
        <v>66.599999999999994</v>
      </c>
      <c r="L75" s="31">
        <v>64.7</v>
      </c>
      <c r="M75" s="31">
        <v>177.38445999999999</v>
      </c>
      <c r="N75" s="1"/>
      <c r="O75" s="1"/>
    </row>
    <row r="76" spans="1:15" ht="12.75" customHeight="1">
      <c r="A76" s="33">
        <v>66</v>
      </c>
      <c r="B76" s="53" t="s">
        <v>73</v>
      </c>
      <c r="C76" s="31">
        <v>1461.2</v>
      </c>
      <c r="D76" s="36">
        <v>1464.5</v>
      </c>
      <c r="E76" s="36">
        <v>1449.2</v>
      </c>
      <c r="F76" s="36">
        <v>1437.2</v>
      </c>
      <c r="G76" s="36">
        <v>1421.9</v>
      </c>
      <c r="H76" s="36">
        <v>1476.5</v>
      </c>
      <c r="I76" s="36">
        <v>1491.8000000000002</v>
      </c>
      <c r="J76" s="36">
        <v>1503.8</v>
      </c>
      <c r="K76" s="31">
        <v>1479.8</v>
      </c>
      <c r="L76" s="31">
        <v>1452.5</v>
      </c>
      <c r="M76" s="31">
        <v>3.01512</v>
      </c>
      <c r="N76" s="1"/>
      <c r="O76" s="1"/>
    </row>
    <row r="77" spans="1:15" ht="12.75" customHeight="1">
      <c r="A77" s="33">
        <v>67</v>
      </c>
      <c r="B77" s="53" t="s">
        <v>328</v>
      </c>
      <c r="C77" s="31">
        <v>6513.25</v>
      </c>
      <c r="D77" s="36">
        <v>6477.75</v>
      </c>
      <c r="E77" s="36">
        <v>6285.5</v>
      </c>
      <c r="F77" s="36">
        <v>6057.75</v>
      </c>
      <c r="G77" s="36">
        <v>5865.5</v>
      </c>
      <c r="H77" s="36">
        <v>6705.5</v>
      </c>
      <c r="I77" s="36">
        <v>6897.75</v>
      </c>
      <c r="J77" s="36">
        <v>7125.5</v>
      </c>
      <c r="K77" s="31">
        <v>6670</v>
      </c>
      <c r="L77" s="31">
        <v>6250</v>
      </c>
      <c r="M77" s="31">
        <v>3.01098</v>
      </c>
      <c r="N77" s="1"/>
      <c r="O77" s="1"/>
    </row>
    <row r="78" spans="1:15" ht="12.75" customHeight="1">
      <c r="A78" s="33">
        <v>68</v>
      </c>
      <c r="B78" s="53" t="s">
        <v>75</v>
      </c>
      <c r="C78" s="31">
        <v>502.2</v>
      </c>
      <c r="D78" s="36">
        <v>505.75</v>
      </c>
      <c r="E78" s="36">
        <v>496.5</v>
      </c>
      <c r="F78" s="36">
        <v>490.8</v>
      </c>
      <c r="G78" s="36">
        <v>481.55</v>
      </c>
      <c r="H78" s="36">
        <v>511.45</v>
      </c>
      <c r="I78" s="36">
        <v>520.70000000000005</v>
      </c>
      <c r="J78" s="36">
        <v>526.4</v>
      </c>
      <c r="K78" s="31">
        <v>515</v>
      </c>
      <c r="L78" s="31">
        <v>500.05</v>
      </c>
      <c r="M78" s="31">
        <v>14.74799</v>
      </c>
      <c r="N78" s="1"/>
      <c r="O78" s="1"/>
    </row>
    <row r="79" spans="1:15" ht="12.75" customHeight="1">
      <c r="A79" s="33">
        <v>69</v>
      </c>
      <c r="B79" s="53" t="s">
        <v>329</v>
      </c>
      <c r="C79" s="31">
        <v>1530.45</v>
      </c>
      <c r="D79" s="36">
        <v>1542.45</v>
      </c>
      <c r="E79" s="36">
        <v>1509</v>
      </c>
      <c r="F79" s="36">
        <v>1487.55</v>
      </c>
      <c r="G79" s="36">
        <v>1454.1</v>
      </c>
      <c r="H79" s="36">
        <v>1563.9</v>
      </c>
      <c r="I79" s="36">
        <v>1597.3500000000004</v>
      </c>
      <c r="J79" s="36">
        <v>1618.8000000000002</v>
      </c>
      <c r="K79" s="31">
        <v>1575.9</v>
      </c>
      <c r="L79" s="31">
        <v>1521</v>
      </c>
      <c r="M79" s="31">
        <v>16.435040000000001</v>
      </c>
      <c r="N79" s="1"/>
      <c r="O79" s="1"/>
    </row>
    <row r="80" spans="1:15" ht="12.75" customHeight="1">
      <c r="A80" s="33">
        <v>70</v>
      </c>
      <c r="B80" s="53" t="s">
        <v>74</v>
      </c>
      <c r="C80" s="31">
        <v>304.95</v>
      </c>
      <c r="D80" s="36">
        <v>307.68333333333334</v>
      </c>
      <c r="E80" s="36">
        <v>301.36666666666667</v>
      </c>
      <c r="F80" s="36">
        <v>297.78333333333336</v>
      </c>
      <c r="G80" s="36">
        <v>291.4666666666667</v>
      </c>
      <c r="H80" s="36">
        <v>311.26666666666665</v>
      </c>
      <c r="I80" s="36">
        <v>317.58333333333337</v>
      </c>
      <c r="J80" s="36">
        <v>321.16666666666663</v>
      </c>
      <c r="K80" s="31">
        <v>314</v>
      </c>
      <c r="L80" s="31">
        <v>304.10000000000002</v>
      </c>
      <c r="M80" s="31">
        <v>376.20967999999999</v>
      </c>
      <c r="N80" s="1"/>
      <c r="O80" s="1"/>
    </row>
    <row r="81" spans="1:15" ht="12.75" customHeight="1">
      <c r="A81" s="33">
        <v>71</v>
      </c>
      <c r="B81" s="53" t="s">
        <v>76</v>
      </c>
      <c r="C81" s="31">
        <v>1752.2</v>
      </c>
      <c r="D81" s="36">
        <v>1767.7333333333333</v>
      </c>
      <c r="E81" s="36">
        <v>1730.9666666666667</v>
      </c>
      <c r="F81" s="36">
        <v>1709.7333333333333</v>
      </c>
      <c r="G81" s="36">
        <v>1672.9666666666667</v>
      </c>
      <c r="H81" s="36">
        <v>1788.9666666666667</v>
      </c>
      <c r="I81" s="36">
        <v>1825.7333333333336</v>
      </c>
      <c r="J81" s="36">
        <v>1846.9666666666667</v>
      </c>
      <c r="K81" s="31">
        <v>1804.5</v>
      </c>
      <c r="L81" s="31">
        <v>1746.5</v>
      </c>
      <c r="M81" s="31">
        <v>9.2521799999999992</v>
      </c>
      <c r="N81" s="1"/>
      <c r="O81" s="1"/>
    </row>
    <row r="82" spans="1:15" ht="12.75" customHeight="1">
      <c r="A82" s="33">
        <v>72</v>
      </c>
      <c r="B82" s="53" t="s">
        <v>79</v>
      </c>
      <c r="C82" s="31">
        <v>295.05</v>
      </c>
      <c r="D82" s="36">
        <v>295.43333333333334</v>
      </c>
      <c r="E82" s="36">
        <v>291.11666666666667</v>
      </c>
      <c r="F82" s="36">
        <v>287.18333333333334</v>
      </c>
      <c r="G82" s="36">
        <v>282.86666666666667</v>
      </c>
      <c r="H82" s="36">
        <v>299.36666666666667</v>
      </c>
      <c r="I82" s="36">
        <v>303.68333333333339</v>
      </c>
      <c r="J82" s="36">
        <v>307.61666666666667</v>
      </c>
      <c r="K82" s="31">
        <v>299.75</v>
      </c>
      <c r="L82" s="31">
        <v>291.5</v>
      </c>
      <c r="M82" s="31">
        <v>221.08141000000001</v>
      </c>
      <c r="N82" s="1"/>
      <c r="O82" s="1"/>
    </row>
    <row r="83" spans="1:15" ht="12.75" customHeight="1">
      <c r="A83" s="33">
        <v>73</v>
      </c>
      <c r="B83" s="53" t="s">
        <v>83</v>
      </c>
      <c r="C83" s="31">
        <v>307.60000000000002</v>
      </c>
      <c r="D83" s="36">
        <v>310.56666666666666</v>
      </c>
      <c r="E83" s="36">
        <v>302.13333333333333</v>
      </c>
      <c r="F83" s="36">
        <v>296.66666666666669</v>
      </c>
      <c r="G83" s="36">
        <v>288.23333333333335</v>
      </c>
      <c r="H83" s="36">
        <v>316.0333333333333</v>
      </c>
      <c r="I83" s="36">
        <v>324.46666666666658</v>
      </c>
      <c r="J83" s="36">
        <v>329.93333333333328</v>
      </c>
      <c r="K83" s="31">
        <v>319</v>
      </c>
      <c r="L83" s="31">
        <v>305.10000000000002</v>
      </c>
      <c r="M83" s="31">
        <v>300.04484000000002</v>
      </c>
      <c r="N83" s="1"/>
      <c r="O83" s="1"/>
    </row>
    <row r="84" spans="1:15" ht="12.75" customHeight="1">
      <c r="A84" s="33">
        <v>74</v>
      </c>
      <c r="B84" s="53" t="s">
        <v>78</v>
      </c>
      <c r="C84" s="31">
        <v>1416.05</v>
      </c>
      <c r="D84" s="36">
        <v>1404.2833333333335</v>
      </c>
      <c r="E84" s="36">
        <v>1384.616666666667</v>
      </c>
      <c r="F84" s="36">
        <v>1353.1833333333334</v>
      </c>
      <c r="G84" s="36">
        <v>1333.5166666666669</v>
      </c>
      <c r="H84" s="36">
        <v>1435.7166666666672</v>
      </c>
      <c r="I84" s="36">
        <v>1455.3833333333337</v>
      </c>
      <c r="J84" s="36">
        <v>1486.8166666666673</v>
      </c>
      <c r="K84" s="31">
        <v>1423.95</v>
      </c>
      <c r="L84" s="31">
        <v>1372.85</v>
      </c>
      <c r="M84" s="31">
        <v>439.29577999999998</v>
      </c>
      <c r="N84" s="1"/>
      <c r="O84" s="1"/>
    </row>
    <row r="85" spans="1:15" ht="12.75" customHeight="1">
      <c r="A85" s="33">
        <v>75</v>
      </c>
      <c r="B85" s="53" t="s">
        <v>792</v>
      </c>
      <c r="C85" s="31">
        <v>728.9</v>
      </c>
      <c r="D85" s="36">
        <v>732.80000000000007</v>
      </c>
      <c r="E85" s="36">
        <v>718.60000000000014</v>
      </c>
      <c r="F85" s="36">
        <v>708.30000000000007</v>
      </c>
      <c r="G85" s="36">
        <v>694.10000000000014</v>
      </c>
      <c r="H85" s="36">
        <v>743.10000000000014</v>
      </c>
      <c r="I85" s="36">
        <v>757.30000000000018</v>
      </c>
      <c r="J85" s="36">
        <v>767.60000000000014</v>
      </c>
      <c r="K85" s="31">
        <v>747</v>
      </c>
      <c r="L85" s="31">
        <v>722.5</v>
      </c>
      <c r="M85" s="31">
        <v>5.69421</v>
      </c>
      <c r="N85" s="1"/>
      <c r="O85" s="1"/>
    </row>
    <row r="86" spans="1:15" ht="12.75" customHeight="1">
      <c r="A86" s="33">
        <v>76</v>
      </c>
      <c r="B86" s="53" t="s">
        <v>80</v>
      </c>
      <c r="C86" s="31">
        <v>345.7</v>
      </c>
      <c r="D86" s="36">
        <v>345.60000000000008</v>
      </c>
      <c r="E86" s="36">
        <v>340.20000000000016</v>
      </c>
      <c r="F86" s="36">
        <v>334.7000000000001</v>
      </c>
      <c r="G86" s="36">
        <v>329.30000000000018</v>
      </c>
      <c r="H86" s="36">
        <v>351.10000000000014</v>
      </c>
      <c r="I86" s="36">
        <v>356.50000000000011</v>
      </c>
      <c r="J86" s="36">
        <v>362.00000000000011</v>
      </c>
      <c r="K86" s="31">
        <v>351</v>
      </c>
      <c r="L86" s="31">
        <v>340.1</v>
      </c>
      <c r="M86" s="31">
        <v>93.009</v>
      </c>
      <c r="N86" s="1"/>
      <c r="O86" s="1"/>
    </row>
    <row r="87" spans="1:15" ht="12.75" customHeight="1">
      <c r="A87" s="33">
        <v>77</v>
      </c>
      <c r="B87" s="53" t="s">
        <v>330</v>
      </c>
      <c r="C87" s="31">
        <v>1536.5</v>
      </c>
      <c r="D87" s="36">
        <v>1548.8833333333332</v>
      </c>
      <c r="E87" s="36">
        <v>1514.8166666666664</v>
      </c>
      <c r="F87" s="36">
        <v>1493.1333333333332</v>
      </c>
      <c r="G87" s="36">
        <v>1459.0666666666664</v>
      </c>
      <c r="H87" s="36">
        <v>1570.5666666666664</v>
      </c>
      <c r="I87" s="36">
        <v>1604.633333333333</v>
      </c>
      <c r="J87" s="36">
        <v>1626.3166666666664</v>
      </c>
      <c r="K87" s="31">
        <v>1582.95</v>
      </c>
      <c r="L87" s="31">
        <v>1527.2</v>
      </c>
      <c r="M87" s="31">
        <v>0.99082000000000003</v>
      </c>
      <c r="N87" s="1"/>
      <c r="O87" s="1"/>
    </row>
    <row r="88" spans="1:15" ht="12.75" customHeight="1">
      <c r="A88" s="33">
        <v>78</v>
      </c>
      <c r="B88" s="53" t="s">
        <v>86</v>
      </c>
      <c r="C88" s="31">
        <v>681.35</v>
      </c>
      <c r="D88" s="36">
        <v>686.93333333333339</v>
      </c>
      <c r="E88" s="36">
        <v>672.41666666666674</v>
      </c>
      <c r="F88" s="36">
        <v>663.48333333333335</v>
      </c>
      <c r="G88" s="36">
        <v>648.9666666666667</v>
      </c>
      <c r="H88" s="36">
        <v>695.86666666666679</v>
      </c>
      <c r="I88" s="36">
        <v>710.38333333333344</v>
      </c>
      <c r="J88" s="36">
        <v>719.31666666666683</v>
      </c>
      <c r="K88" s="31">
        <v>701.45</v>
      </c>
      <c r="L88" s="31">
        <v>678</v>
      </c>
      <c r="M88" s="31">
        <v>58.213540000000002</v>
      </c>
      <c r="N88" s="1"/>
      <c r="O88" s="1"/>
    </row>
    <row r="89" spans="1:15" ht="12.75" customHeight="1">
      <c r="A89" s="33">
        <v>79</v>
      </c>
      <c r="B89" s="53" t="s">
        <v>331</v>
      </c>
      <c r="C89" s="31">
        <v>7728.25</v>
      </c>
      <c r="D89" s="36">
        <v>7791.4833333333327</v>
      </c>
      <c r="E89" s="36">
        <v>7607.9166666666652</v>
      </c>
      <c r="F89" s="36">
        <v>7487.5833333333321</v>
      </c>
      <c r="G89" s="36">
        <v>7304.0166666666646</v>
      </c>
      <c r="H89" s="36">
        <v>7911.8166666666657</v>
      </c>
      <c r="I89" s="36">
        <v>8095.3833333333332</v>
      </c>
      <c r="J89" s="36">
        <v>8215.7166666666672</v>
      </c>
      <c r="K89" s="31">
        <v>7975.05</v>
      </c>
      <c r="L89" s="31">
        <v>7671.15</v>
      </c>
      <c r="M89" s="31">
        <v>0.20003000000000001</v>
      </c>
      <c r="N89" s="1"/>
      <c r="O89" s="1"/>
    </row>
    <row r="90" spans="1:15" ht="12.75" customHeight="1">
      <c r="A90" s="33">
        <v>80</v>
      </c>
      <c r="B90" s="53" t="s">
        <v>332</v>
      </c>
      <c r="C90" s="31">
        <v>1687.9</v>
      </c>
      <c r="D90" s="36">
        <v>1682.3500000000001</v>
      </c>
      <c r="E90" s="36">
        <v>1667.1000000000004</v>
      </c>
      <c r="F90" s="36">
        <v>1646.3000000000002</v>
      </c>
      <c r="G90" s="36">
        <v>1631.0500000000004</v>
      </c>
      <c r="H90" s="36">
        <v>1703.1500000000003</v>
      </c>
      <c r="I90" s="36">
        <v>1718.3999999999999</v>
      </c>
      <c r="J90" s="36">
        <v>1739.2000000000003</v>
      </c>
      <c r="K90" s="31">
        <v>1697.6</v>
      </c>
      <c r="L90" s="31">
        <v>1661.55</v>
      </c>
      <c r="M90" s="31">
        <v>1.46496</v>
      </c>
      <c r="N90" s="1"/>
      <c r="O90" s="1"/>
    </row>
    <row r="91" spans="1:15" ht="12.75" customHeight="1">
      <c r="A91" s="33">
        <v>81</v>
      </c>
      <c r="B91" s="53" t="s">
        <v>333</v>
      </c>
      <c r="C91" s="31">
        <v>1683.9</v>
      </c>
      <c r="D91" s="36">
        <v>1684.1166666666668</v>
      </c>
      <c r="E91" s="36">
        <v>1636.7833333333335</v>
      </c>
      <c r="F91" s="36">
        <v>1589.6666666666667</v>
      </c>
      <c r="G91" s="36">
        <v>1542.3333333333335</v>
      </c>
      <c r="H91" s="36">
        <v>1731.2333333333336</v>
      </c>
      <c r="I91" s="36">
        <v>1778.5666666666666</v>
      </c>
      <c r="J91" s="36">
        <v>1825.6833333333336</v>
      </c>
      <c r="K91" s="31">
        <v>1731.45</v>
      </c>
      <c r="L91" s="31">
        <v>1637</v>
      </c>
      <c r="M91" s="31">
        <v>2.3419699999999999</v>
      </c>
      <c r="N91" s="1"/>
      <c r="O91" s="1"/>
    </row>
    <row r="92" spans="1:15" ht="12.75" customHeight="1">
      <c r="A92" s="33">
        <v>82</v>
      </c>
      <c r="B92" s="53" t="s">
        <v>334</v>
      </c>
      <c r="C92" s="31">
        <v>490.45</v>
      </c>
      <c r="D92" s="36">
        <v>492.41666666666669</v>
      </c>
      <c r="E92" s="36">
        <v>486.23333333333335</v>
      </c>
      <c r="F92" s="36">
        <v>482.01666666666665</v>
      </c>
      <c r="G92" s="36">
        <v>475.83333333333331</v>
      </c>
      <c r="H92" s="36">
        <v>496.63333333333338</v>
      </c>
      <c r="I92" s="36">
        <v>502.81666666666666</v>
      </c>
      <c r="J92" s="36">
        <v>507.03333333333342</v>
      </c>
      <c r="K92" s="31">
        <v>498.6</v>
      </c>
      <c r="L92" s="31">
        <v>488.2</v>
      </c>
      <c r="M92" s="31">
        <v>2.0344099999999998</v>
      </c>
      <c r="N92" s="1"/>
      <c r="O92" s="1"/>
    </row>
    <row r="93" spans="1:15" ht="12.75" customHeight="1">
      <c r="A93" s="33">
        <v>83</v>
      </c>
      <c r="B93" s="53" t="s">
        <v>81</v>
      </c>
      <c r="C93" s="31">
        <v>32606.35</v>
      </c>
      <c r="D93" s="36">
        <v>32490.433333333334</v>
      </c>
      <c r="E93" s="36">
        <v>32180.866666666669</v>
      </c>
      <c r="F93" s="36">
        <v>31755.383333333335</v>
      </c>
      <c r="G93" s="36">
        <v>31445.816666666669</v>
      </c>
      <c r="H93" s="36">
        <v>32915.916666666672</v>
      </c>
      <c r="I93" s="36">
        <v>33225.483333333337</v>
      </c>
      <c r="J93" s="36">
        <v>33650.966666666667</v>
      </c>
      <c r="K93" s="31">
        <v>32800</v>
      </c>
      <c r="L93" s="31">
        <v>32064.95</v>
      </c>
      <c r="M93" s="31">
        <v>0.45227000000000001</v>
      </c>
      <c r="N93" s="1"/>
      <c r="O93" s="1"/>
    </row>
    <row r="94" spans="1:15" ht="12.75" customHeight="1">
      <c r="A94" s="33">
        <v>84</v>
      </c>
      <c r="B94" s="53" t="s">
        <v>335</v>
      </c>
      <c r="C94" s="31">
        <v>1359.15</v>
      </c>
      <c r="D94" s="36">
        <v>1357.45</v>
      </c>
      <c r="E94" s="36">
        <v>1339.8500000000001</v>
      </c>
      <c r="F94" s="36">
        <v>1320.5500000000002</v>
      </c>
      <c r="G94" s="36">
        <v>1302.9500000000003</v>
      </c>
      <c r="H94" s="36">
        <v>1376.75</v>
      </c>
      <c r="I94" s="36">
        <v>1394.35</v>
      </c>
      <c r="J94" s="36">
        <v>1413.6499999999999</v>
      </c>
      <c r="K94" s="31">
        <v>1375.05</v>
      </c>
      <c r="L94" s="31">
        <v>1338.15</v>
      </c>
      <c r="M94" s="31">
        <v>2.2259199999999999</v>
      </c>
      <c r="N94" s="1"/>
      <c r="O94" s="1"/>
    </row>
    <row r="95" spans="1:15" ht="12.75" customHeight="1">
      <c r="A95" s="33">
        <v>85</v>
      </c>
      <c r="B95" s="53" t="s">
        <v>84</v>
      </c>
      <c r="C95" s="31">
        <v>5330.3</v>
      </c>
      <c r="D95" s="36">
        <v>5345.8833333333341</v>
      </c>
      <c r="E95" s="36">
        <v>5301.9166666666679</v>
      </c>
      <c r="F95" s="36">
        <v>5273.5333333333338</v>
      </c>
      <c r="G95" s="36">
        <v>5229.5666666666675</v>
      </c>
      <c r="H95" s="36">
        <v>5374.2666666666682</v>
      </c>
      <c r="I95" s="36">
        <v>5418.2333333333336</v>
      </c>
      <c r="J95" s="36">
        <v>5446.6166666666686</v>
      </c>
      <c r="K95" s="31">
        <v>5389.85</v>
      </c>
      <c r="L95" s="31">
        <v>5317.5</v>
      </c>
      <c r="M95" s="31">
        <v>2.4411999999999998</v>
      </c>
      <c r="N95" s="1"/>
      <c r="O95" s="1"/>
    </row>
    <row r="96" spans="1:15" ht="12.75" customHeight="1">
      <c r="A96" s="33">
        <v>86</v>
      </c>
      <c r="B96" s="53" t="s">
        <v>336</v>
      </c>
      <c r="C96" s="31">
        <v>2531.5</v>
      </c>
      <c r="D96" s="36">
        <v>2573.5500000000002</v>
      </c>
      <c r="E96" s="36">
        <v>2399.2500000000005</v>
      </c>
      <c r="F96" s="36">
        <v>2267.0000000000005</v>
      </c>
      <c r="G96" s="36">
        <v>2092.7000000000007</v>
      </c>
      <c r="H96" s="36">
        <v>2705.8</v>
      </c>
      <c r="I96" s="36">
        <v>2880.0999999999995</v>
      </c>
      <c r="J96" s="36">
        <v>3012.35</v>
      </c>
      <c r="K96" s="31">
        <v>2747.85</v>
      </c>
      <c r="L96" s="31">
        <v>2441.3000000000002</v>
      </c>
      <c r="M96" s="31">
        <v>53.094360000000002</v>
      </c>
      <c r="N96" s="1"/>
      <c r="O96" s="1"/>
    </row>
    <row r="97" spans="1:15" ht="12.75" customHeight="1">
      <c r="A97" s="33">
        <v>87</v>
      </c>
      <c r="B97" s="53" t="s">
        <v>337</v>
      </c>
      <c r="C97" s="31">
        <v>600.5</v>
      </c>
      <c r="D97" s="36">
        <v>602.7166666666667</v>
      </c>
      <c r="E97" s="36">
        <v>587.78333333333342</v>
      </c>
      <c r="F97" s="36">
        <v>575.06666666666672</v>
      </c>
      <c r="G97" s="36">
        <v>560.13333333333344</v>
      </c>
      <c r="H97" s="36">
        <v>615.43333333333339</v>
      </c>
      <c r="I97" s="36">
        <v>630.36666666666679</v>
      </c>
      <c r="J97" s="36">
        <v>643.08333333333337</v>
      </c>
      <c r="K97" s="31">
        <v>617.65</v>
      </c>
      <c r="L97" s="31">
        <v>590</v>
      </c>
      <c r="M97" s="31">
        <v>2.6191599999999999</v>
      </c>
      <c r="N97" s="1"/>
      <c r="O97" s="1"/>
    </row>
    <row r="98" spans="1:15" ht="12.75" customHeight="1">
      <c r="A98" s="33">
        <v>88</v>
      </c>
      <c r="B98" s="53" t="s">
        <v>338</v>
      </c>
      <c r="C98" s="31">
        <v>150.78</v>
      </c>
      <c r="D98" s="36">
        <v>151.35999999999999</v>
      </c>
      <c r="E98" s="36">
        <v>149.46999999999997</v>
      </c>
      <c r="F98" s="36">
        <v>148.16</v>
      </c>
      <c r="G98" s="36">
        <v>146.26999999999998</v>
      </c>
      <c r="H98" s="36">
        <v>152.66999999999996</v>
      </c>
      <c r="I98" s="36">
        <v>154.56</v>
      </c>
      <c r="J98" s="36">
        <v>155.86999999999995</v>
      </c>
      <c r="K98" s="31">
        <v>153.25</v>
      </c>
      <c r="L98" s="31">
        <v>150.05000000000001</v>
      </c>
      <c r="M98" s="31">
        <v>29.75386</v>
      </c>
      <c r="N98" s="1"/>
      <c r="O98" s="1"/>
    </row>
    <row r="99" spans="1:15" ht="12.75" customHeight="1">
      <c r="A99" s="33">
        <v>89</v>
      </c>
      <c r="B99" s="53" t="s">
        <v>339</v>
      </c>
      <c r="C99" s="31">
        <v>680.3</v>
      </c>
      <c r="D99" s="36">
        <v>681.30000000000007</v>
      </c>
      <c r="E99" s="36">
        <v>671.85000000000014</v>
      </c>
      <c r="F99" s="36">
        <v>663.40000000000009</v>
      </c>
      <c r="G99" s="36">
        <v>653.95000000000016</v>
      </c>
      <c r="H99" s="36">
        <v>689.75000000000011</v>
      </c>
      <c r="I99" s="36">
        <v>699.20000000000016</v>
      </c>
      <c r="J99" s="36">
        <v>707.65000000000009</v>
      </c>
      <c r="K99" s="31">
        <v>690.75</v>
      </c>
      <c r="L99" s="31">
        <v>672.85</v>
      </c>
      <c r="M99" s="31">
        <v>22.052009999999999</v>
      </c>
      <c r="N99" s="1"/>
      <c r="O99" s="1"/>
    </row>
    <row r="100" spans="1:15" ht="12.75" customHeight="1">
      <c r="A100" s="33">
        <v>90</v>
      </c>
      <c r="B100" s="53" t="s">
        <v>788</v>
      </c>
      <c r="C100" s="31">
        <v>565.20000000000005</v>
      </c>
      <c r="D100" s="36">
        <v>568.43333333333339</v>
      </c>
      <c r="E100" s="36">
        <v>557.86666666666679</v>
      </c>
      <c r="F100" s="36">
        <v>550.53333333333342</v>
      </c>
      <c r="G100" s="36">
        <v>539.96666666666681</v>
      </c>
      <c r="H100" s="36">
        <v>575.76666666666677</v>
      </c>
      <c r="I100" s="36">
        <v>586.33333333333337</v>
      </c>
      <c r="J100" s="36">
        <v>593.66666666666674</v>
      </c>
      <c r="K100" s="31">
        <v>579</v>
      </c>
      <c r="L100" s="31">
        <v>561.1</v>
      </c>
      <c r="M100" s="31">
        <v>3.6587800000000001</v>
      </c>
      <c r="N100" s="1"/>
      <c r="O100" s="1"/>
    </row>
    <row r="101" spans="1:15" ht="12.75" customHeight="1">
      <c r="A101" s="33">
        <v>91</v>
      </c>
      <c r="B101" s="53" t="s">
        <v>340</v>
      </c>
      <c r="C101" s="31">
        <v>4203.8999999999996</v>
      </c>
      <c r="D101" s="36">
        <v>4190.3</v>
      </c>
      <c r="E101" s="36">
        <v>4138.6000000000004</v>
      </c>
      <c r="F101" s="36">
        <v>4073.3</v>
      </c>
      <c r="G101" s="36">
        <v>4021.6000000000004</v>
      </c>
      <c r="H101" s="36">
        <v>4255.6000000000004</v>
      </c>
      <c r="I101" s="36">
        <v>4307.2999999999993</v>
      </c>
      <c r="J101" s="36">
        <v>4372.6000000000004</v>
      </c>
      <c r="K101" s="31">
        <v>4242</v>
      </c>
      <c r="L101" s="31">
        <v>4125</v>
      </c>
      <c r="M101" s="31">
        <v>0.69994999999999996</v>
      </c>
      <c r="N101" s="1"/>
      <c r="O101" s="1"/>
    </row>
    <row r="102" spans="1:15" ht="12.75" customHeight="1">
      <c r="A102" s="33">
        <v>92</v>
      </c>
      <c r="B102" s="53" t="s">
        <v>341</v>
      </c>
      <c r="C102" s="31">
        <v>350.35</v>
      </c>
      <c r="D102" s="36">
        <v>350.75</v>
      </c>
      <c r="E102" s="36">
        <v>346.5</v>
      </c>
      <c r="F102" s="36">
        <v>342.65</v>
      </c>
      <c r="G102" s="36">
        <v>338.4</v>
      </c>
      <c r="H102" s="36">
        <v>354.6</v>
      </c>
      <c r="I102" s="36">
        <v>358.85</v>
      </c>
      <c r="J102" s="36">
        <v>362.70000000000005</v>
      </c>
      <c r="K102" s="31">
        <v>355</v>
      </c>
      <c r="L102" s="31">
        <v>346.9</v>
      </c>
      <c r="M102" s="31">
        <v>1.0095000000000001</v>
      </c>
      <c r="N102" s="1"/>
      <c r="O102" s="1"/>
    </row>
    <row r="103" spans="1:15" ht="12.75" customHeight="1">
      <c r="A103" s="33">
        <v>93</v>
      </c>
      <c r="B103" s="53" t="s">
        <v>342</v>
      </c>
      <c r="C103" s="31">
        <v>285.85000000000002</v>
      </c>
      <c r="D103" s="36">
        <v>288.2166666666667</v>
      </c>
      <c r="E103" s="36">
        <v>282.18333333333339</v>
      </c>
      <c r="F103" s="36">
        <v>278.51666666666671</v>
      </c>
      <c r="G103" s="36">
        <v>272.48333333333341</v>
      </c>
      <c r="H103" s="36">
        <v>291.88333333333338</v>
      </c>
      <c r="I103" s="36">
        <v>297.91666666666669</v>
      </c>
      <c r="J103" s="36">
        <v>301.58333333333337</v>
      </c>
      <c r="K103" s="31">
        <v>294.25</v>
      </c>
      <c r="L103" s="31">
        <v>284.55</v>
      </c>
      <c r="M103" s="31">
        <v>12.952669999999999</v>
      </c>
      <c r="N103" s="1"/>
      <c r="O103" s="1"/>
    </row>
    <row r="104" spans="1:15" ht="12.75" customHeight="1">
      <c r="A104" s="33">
        <v>94</v>
      </c>
      <c r="B104" s="53" t="s">
        <v>88</v>
      </c>
      <c r="C104" s="31">
        <v>860.85</v>
      </c>
      <c r="D104" s="36">
        <v>861.66666666666663</v>
      </c>
      <c r="E104" s="36">
        <v>849.23333333333323</v>
      </c>
      <c r="F104" s="36">
        <v>837.61666666666656</v>
      </c>
      <c r="G104" s="36">
        <v>825.18333333333317</v>
      </c>
      <c r="H104" s="36">
        <v>873.2833333333333</v>
      </c>
      <c r="I104" s="36">
        <v>885.7166666666667</v>
      </c>
      <c r="J104" s="36">
        <v>897.33333333333337</v>
      </c>
      <c r="K104" s="31">
        <v>874.1</v>
      </c>
      <c r="L104" s="31">
        <v>850.05</v>
      </c>
      <c r="M104" s="31">
        <v>7.3940700000000001</v>
      </c>
      <c r="N104" s="1"/>
      <c r="O104" s="1"/>
    </row>
    <row r="105" spans="1:15" ht="12.75" customHeight="1">
      <c r="A105" s="33">
        <v>95</v>
      </c>
      <c r="B105" s="53" t="s">
        <v>87</v>
      </c>
      <c r="C105" s="31">
        <v>119.12</v>
      </c>
      <c r="D105" s="36">
        <v>119.80333333333334</v>
      </c>
      <c r="E105" s="36">
        <v>117.81666666666668</v>
      </c>
      <c r="F105" s="36">
        <v>116.51333333333334</v>
      </c>
      <c r="G105" s="36">
        <v>114.52666666666667</v>
      </c>
      <c r="H105" s="36">
        <v>121.10666666666668</v>
      </c>
      <c r="I105" s="36">
        <v>123.09333333333336</v>
      </c>
      <c r="J105" s="36">
        <v>124.39666666666669</v>
      </c>
      <c r="K105" s="31">
        <v>121.79</v>
      </c>
      <c r="L105" s="31">
        <v>118.5</v>
      </c>
      <c r="M105" s="31">
        <v>322.73021999999997</v>
      </c>
      <c r="N105" s="1"/>
      <c r="O105" s="1"/>
    </row>
    <row r="106" spans="1:15" ht="12.75" customHeight="1">
      <c r="A106" s="33">
        <v>96</v>
      </c>
      <c r="B106" s="53" t="s">
        <v>811</v>
      </c>
      <c r="C106" s="31">
        <v>1423.65</v>
      </c>
      <c r="D106" s="36">
        <v>1422.55</v>
      </c>
      <c r="E106" s="36">
        <v>1411.1</v>
      </c>
      <c r="F106" s="36">
        <v>1398.55</v>
      </c>
      <c r="G106" s="36">
        <v>1387.1</v>
      </c>
      <c r="H106" s="36">
        <v>1435.1</v>
      </c>
      <c r="I106" s="36">
        <v>1446.5500000000002</v>
      </c>
      <c r="J106" s="36">
        <v>1459.1</v>
      </c>
      <c r="K106" s="31">
        <v>1434</v>
      </c>
      <c r="L106" s="31">
        <v>1410</v>
      </c>
      <c r="M106" s="31">
        <v>0.85377999999999998</v>
      </c>
      <c r="N106" s="1"/>
      <c r="O106" s="1"/>
    </row>
    <row r="107" spans="1:15" ht="12.75" customHeight="1">
      <c r="A107" s="33">
        <v>97</v>
      </c>
      <c r="B107" s="53" t="s">
        <v>343</v>
      </c>
      <c r="C107" s="31">
        <v>220.25</v>
      </c>
      <c r="D107" s="36">
        <v>221.41</v>
      </c>
      <c r="E107" s="36">
        <v>217.26</v>
      </c>
      <c r="F107" s="36">
        <v>214.26999999999998</v>
      </c>
      <c r="G107" s="36">
        <v>210.11999999999998</v>
      </c>
      <c r="H107" s="36">
        <v>224.4</v>
      </c>
      <c r="I107" s="36">
        <v>228.55000000000004</v>
      </c>
      <c r="J107" s="36">
        <v>231.54000000000002</v>
      </c>
      <c r="K107" s="31">
        <v>225.56</v>
      </c>
      <c r="L107" s="31">
        <v>218.42</v>
      </c>
      <c r="M107" s="31">
        <v>4.1757099999999996</v>
      </c>
      <c r="N107" s="1"/>
      <c r="O107" s="1"/>
    </row>
    <row r="108" spans="1:15" ht="12.75" customHeight="1">
      <c r="A108" s="33">
        <v>98</v>
      </c>
      <c r="B108" s="53" t="s">
        <v>344</v>
      </c>
      <c r="C108" s="31">
        <v>1697.4</v>
      </c>
      <c r="D108" s="36">
        <v>1715.3833333333334</v>
      </c>
      <c r="E108" s="36">
        <v>1665.3166666666668</v>
      </c>
      <c r="F108" s="36">
        <v>1633.2333333333333</v>
      </c>
      <c r="G108" s="36">
        <v>1583.1666666666667</v>
      </c>
      <c r="H108" s="36">
        <v>1747.4666666666669</v>
      </c>
      <c r="I108" s="36">
        <v>1797.5333333333335</v>
      </c>
      <c r="J108" s="36">
        <v>1829.616666666667</v>
      </c>
      <c r="K108" s="31">
        <v>1765.45</v>
      </c>
      <c r="L108" s="31">
        <v>1683.3</v>
      </c>
      <c r="M108" s="31">
        <v>1.8201799999999999</v>
      </c>
      <c r="N108" s="1"/>
      <c r="O108" s="1"/>
    </row>
    <row r="109" spans="1:15" ht="12.75" customHeight="1">
      <c r="A109" s="33">
        <v>99</v>
      </c>
      <c r="B109" s="53" t="s">
        <v>345</v>
      </c>
      <c r="C109" s="31">
        <v>210.64</v>
      </c>
      <c r="D109" s="36">
        <v>211.11666666666667</v>
      </c>
      <c r="E109" s="36">
        <v>207.93333333333334</v>
      </c>
      <c r="F109" s="36">
        <v>205.22666666666666</v>
      </c>
      <c r="G109" s="36">
        <v>202.04333333333332</v>
      </c>
      <c r="H109" s="36">
        <v>213.82333333333335</v>
      </c>
      <c r="I109" s="36">
        <v>217.00666666666669</v>
      </c>
      <c r="J109" s="36">
        <v>219.71333333333337</v>
      </c>
      <c r="K109" s="31">
        <v>214.3</v>
      </c>
      <c r="L109" s="31">
        <v>208.41</v>
      </c>
      <c r="M109" s="31">
        <v>56.440519999999999</v>
      </c>
      <c r="N109" s="1"/>
      <c r="O109" s="1"/>
    </row>
    <row r="110" spans="1:15" ht="12.75" customHeight="1">
      <c r="A110" s="33">
        <v>100</v>
      </c>
      <c r="B110" s="53" t="s">
        <v>346</v>
      </c>
      <c r="C110" s="31">
        <v>2518.85</v>
      </c>
      <c r="D110" s="36">
        <v>2508.6833333333334</v>
      </c>
      <c r="E110" s="36">
        <v>2477.3666666666668</v>
      </c>
      <c r="F110" s="36">
        <v>2435.8833333333332</v>
      </c>
      <c r="G110" s="36">
        <v>2404.5666666666666</v>
      </c>
      <c r="H110" s="36">
        <v>2550.166666666667</v>
      </c>
      <c r="I110" s="36">
        <v>2581.4833333333336</v>
      </c>
      <c r="J110" s="36">
        <v>2622.9666666666672</v>
      </c>
      <c r="K110" s="31">
        <v>2540</v>
      </c>
      <c r="L110" s="31">
        <v>2467.1999999999998</v>
      </c>
      <c r="M110" s="31">
        <v>1.0852299999999999</v>
      </c>
      <c r="N110" s="1"/>
      <c r="O110" s="1"/>
    </row>
    <row r="111" spans="1:15" ht="12.75" customHeight="1">
      <c r="A111" s="33">
        <v>101</v>
      </c>
      <c r="B111" s="53" t="s">
        <v>864</v>
      </c>
      <c r="C111" s="31">
        <v>908.8</v>
      </c>
      <c r="D111" s="36">
        <v>904.43333333333339</v>
      </c>
      <c r="E111" s="36">
        <v>883.86666666666679</v>
      </c>
      <c r="F111" s="36">
        <v>858.93333333333339</v>
      </c>
      <c r="G111" s="36">
        <v>838.36666666666679</v>
      </c>
      <c r="H111" s="36">
        <v>929.36666666666679</v>
      </c>
      <c r="I111" s="36">
        <v>949.93333333333339</v>
      </c>
      <c r="J111" s="36">
        <v>974.86666666666679</v>
      </c>
      <c r="K111" s="31">
        <v>925</v>
      </c>
      <c r="L111" s="31">
        <v>879.5</v>
      </c>
      <c r="M111" s="31">
        <v>29.479839999999999</v>
      </c>
      <c r="N111" s="1"/>
      <c r="O111" s="1"/>
    </row>
    <row r="112" spans="1:15" ht="12.75" customHeight="1">
      <c r="A112" s="33">
        <v>102</v>
      </c>
      <c r="B112" s="53" t="s">
        <v>347</v>
      </c>
      <c r="C112" s="31">
        <v>64.510000000000005</v>
      </c>
      <c r="D112" s="36">
        <v>64.83</v>
      </c>
      <c r="E112" s="36">
        <v>63.879999999999995</v>
      </c>
      <c r="F112" s="36">
        <v>63.25</v>
      </c>
      <c r="G112" s="36">
        <v>62.3</v>
      </c>
      <c r="H112" s="36">
        <v>65.459999999999994</v>
      </c>
      <c r="I112" s="36">
        <v>66.410000000000011</v>
      </c>
      <c r="J112" s="36">
        <v>67.039999999999992</v>
      </c>
      <c r="K112" s="31">
        <v>65.78</v>
      </c>
      <c r="L112" s="31">
        <v>64.2</v>
      </c>
      <c r="M112" s="31">
        <v>101.21247</v>
      </c>
      <c r="N112" s="1"/>
      <c r="O112" s="1"/>
    </row>
    <row r="113" spans="1:15" ht="12.75" customHeight="1">
      <c r="A113" s="33">
        <v>103</v>
      </c>
      <c r="B113" s="53" t="s">
        <v>348</v>
      </c>
      <c r="C113" s="31">
        <v>2027</v>
      </c>
      <c r="D113" s="36">
        <v>2038.7166666666665</v>
      </c>
      <c r="E113" s="36">
        <v>2008.3833333333328</v>
      </c>
      <c r="F113" s="36">
        <v>1989.7666666666662</v>
      </c>
      <c r="G113" s="36">
        <v>1959.4333333333325</v>
      </c>
      <c r="H113" s="36">
        <v>2057.333333333333</v>
      </c>
      <c r="I113" s="36">
        <v>2087.6666666666665</v>
      </c>
      <c r="J113" s="36">
        <v>2106.2833333333333</v>
      </c>
      <c r="K113" s="31">
        <v>2069.0500000000002</v>
      </c>
      <c r="L113" s="31">
        <v>2020.1</v>
      </c>
      <c r="M113" s="31">
        <v>6.99125</v>
      </c>
      <c r="N113" s="1"/>
      <c r="O113" s="1"/>
    </row>
    <row r="114" spans="1:15" ht="12.75" customHeight="1">
      <c r="A114" s="33">
        <v>104</v>
      </c>
      <c r="B114" s="53" t="s">
        <v>349</v>
      </c>
      <c r="C114" s="31">
        <v>706.1</v>
      </c>
      <c r="D114" s="36">
        <v>711.35</v>
      </c>
      <c r="E114" s="36">
        <v>697.75</v>
      </c>
      <c r="F114" s="36">
        <v>689.4</v>
      </c>
      <c r="G114" s="36">
        <v>675.8</v>
      </c>
      <c r="H114" s="36">
        <v>719.7</v>
      </c>
      <c r="I114" s="36">
        <v>733.30000000000018</v>
      </c>
      <c r="J114" s="36">
        <v>741.65000000000009</v>
      </c>
      <c r="K114" s="31">
        <v>724.95</v>
      </c>
      <c r="L114" s="31">
        <v>703</v>
      </c>
      <c r="M114" s="31">
        <v>1.1090899999999999</v>
      </c>
      <c r="N114" s="1"/>
      <c r="O114" s="1"/>
    </row>
    <row r="115" spans="1:15" ht="12.75" customHeight="1">
      <c r="A115" s="33">
        <v>105</v>
      </c>
      <c r="B115" s="53" t="s">
        <v>350</v>
      </c>
      <c r="C115" s="31">
        <v>2217.8000000000002</v>
      </c>
      <c r="D115" s="36">
        <v>2242.9166666666665</v>
      </c>
      <c r="E115" s="36">
        <v>2174.8833333333332</v>
      </c>
      <c r="F115" s="36">
        <v>2131.9666666666667</v>
      </c>
      <c r="G115" s="36">
        <v>2063.9333333333334</v>
      </c>
      <c r="H115" s="36">
        <v>2285.833333333333</v>
      </c>
      <c r="I115" s="36">
        <v>2353.8666666666668</v>
      </c>
      <c r="J115" s="36">
        <v>2396.7833333333328</v>
      </c>
      <c r="K115" s="31">
        <v>2310.9499999999998</v>
      </c>
      <c r="L115" s="31">
        <v>2200</v>
      </c>
      <c r="M115" s="31">
        <v>2.2882600000000002</v>
      </c>
      <c r="N115" s="1"/>
      <c r="O115" s="1"/>
    </row>
    <row r="116" spans="1:15" ht="12.75" customHeight="1">
      <c r="A116" s="33">
        <v>106</v>
      </c>
      <c r="B116" s="53" t="s">
        <v>351</v>
      </c>
      <c r="C116" s="31">
        <v>9090.2999999999993</v>
      </c>
      <c r="D116" s="36">
        <v>8893.4666666666672</v>
      </c>
      <c r="E116" s="36">
        <v>8496.8333333333339</v>
      </c>
      <c r="F116" s="36">
        <v>7903.3666666666668</v>
      </c>
      <c r="G116" s="36">
        <v>7506.7333333333336</v>
      </c>
      <c r="H116" s="36">
        <v>9486.9333333333343</v>
      </c>
      <c r="I116" s="36">
        <v>9883.5666666666657</v>
      </c>
      <c r="J116" s="36">
        <v>10477.033333333335</v>
      </c>
      <c r="K116" s="31">
        <v>9290.1</v>
      </c>
      <c r="L116" s="31">
        <v>8300</v>
      </c>
      <c r="M116" s="31">
        <v>3.00651</v>
      </c>
      <c r="N116" s="1"/>
      <c r="O116" s="1"/>
    </row>
    <row r="117" spans="1:15" ht="12.75" customHeight="1">
      <c r="A117" s="33">
        <v>107</v>
      </c>
      <c r="B117" s="53" t="s">
        <v>352</v>
      </c>
      <c r="C117" s="31">
        <v>835.35</v>
      </c>
      <c r="D117" s="36">
        <v>830.98333333333323</v>
      </c>
      <c r="E117" s="36">
        <v>807.36666666666645</v>
      </c>
      <c r="F117" s="36">
        <v>779.38333333333321</v>
      </c>
      <c r="G117" s="36">
        <v>755.76666666666642</v>
      </c>
      <c r="H117" s="36">
        <v>858.96666666666647</v>
      </c>
      <c r="I117" s="36">
        <v>882.58333333333326</v>
      </c>
      <c r="J117" s="36">
        <v>910.56666666666649</v>
      </c>
      <c r="K117" s="31">
        <v>854.6</v>
      </c>
      <c r="L117" s="31">
        <v>803</v>
      </c>
      <c r="M117" s="31">
        <v>4.8716900000000001</v>
      </c>
      <c r="N117" s="1"/>
      <c r="O117" s="1"/>
    </row>
    <row r="118" spans="1:15" ht="12.75" customHeight="1">
      <c r="A118" s="33">
        <v>108</v>
      </c>
      <c r="B118" s="53" t="s">
        <v>89</v>
      </c>
      <c r="C118" s="31">
        <v>517.1</v>
      </c>
      <c r="D118" s="36">
        <v>535.51666666666677</v>
      </c>
      <c r="E118" s="36">
        <v>496.68333333333351</v>
      </c>
      <c r="F118" s="36">
        <v>476.26666666666677</v>
      </c>
      <c r="G118" s="36">
        <v>437.43333333333351</v>
      </c>
      <c r="H118" s="36">
        <v>555.93333333333351</v>
      </c>
      <c r="I118" s="36">
        <v>594.76666666666677</v>
      </c>
      <c r="J118" s="36">
        <v>615.18333333333351</v>
      </c>
      <c r="K118" s="31">
        <v>574.35</v>
      </c>
      <c r="L118" s="31">
        <v>515.1</v>
      </c>
      <c r="M118" s="31">
        <v>278.68970000000002</v>
      </c>
      <c r="N118" s="1"/>
      <c r="O118" s="1"/>
    </row>
    <row r="119" spans="1:15" ht="12.75" customHeight="1">
      <c r="A119" s="33">
        <v>109</v>
      </c>
      <c r="B119" s="53" t="s">
        <v>353</v>
      </c>
      <c r="C119" s="31">
        <v>561.25</v>
      </c>
      <c r="D119" s="36">
        <v>568.08333333333337</v>
      </c>
      <c r="E119" s="36">
        <v>548.26666666666677</v>
      </c>
      <c r="F119" s="36">
        <v>535.28333333333342</v>
      </c>
      <c r="G119" s="36">
        <v>515.46666666666681</v>
      </c>
      <c r="H119" s="36">
        <v>581.06666666666672</v>
      </c>
      <c r="I119" s="36">
        <v>600.88333333333333</v>
      </c>
      <c r="J119" s="36">
        <v>613.86666666666667</v>
      </c>
      <c r="K119" s="31">
        <v>587.9</v>
      </c>
      <c r="L119" s="31">
        <v>555.1</v>
      </c>
      <c r="M119" s="31">
        <v>1.8729499999999999</v>
      </c>
      <c r="N119" s="1"/>
      <c r="O119" s="1"/>
    </row>
    <row r="120" spans="1:15" ht="12.75" customHeight="1">
      <c r="A120" s="33">
        <v>110</v>
      </c>
      <c r="B120" s="53" t="s">
        <v>865</v>
      </c>
      <c r="C120" s="31">
        <v>968.85</v>
      </c>
      <c r="D120" s="36">
        <v>973.44999999999993</v>
      </c>
      <c r="E120" s="36">
        <v>960.49999999999989</v>
      </c>
      <c r="F120" s="36">
        <v>952.15</v>
      </c>
      <c r="G120" s="36">
        <v>939.19999999999993</v>
      </c>
      <c r="H120" s="36">
        <v>981.79999999999984</v>
      </c>
      <c r="I120" s="36">
        <v>994.74999999999989</v>
      </c>
      <c r="J120" s="36">
        <v>1003.0999999999998</v>
      </c>
      <c r="K120" s="31">
        <v>986.4</v>
      </c>
      <c r="L120" s="31">
        <v>965.1</v>
      </c>
      <c r="M120" s="31">
        <v>2.8827199999999999</v>
      </c>
      <c r="N120" s="1"/>
      <c r="O120" s="1"/>
    </row>
    <row r="121" spans="1:15" ht="12.75" customHeight="1">
      <c r="A121" s="33">
        <v>111</v>
      </c>
      <c r="B121" s="53" t="s">
        <v>354</v>
      </c>
      <c r="C121" s="31">
        <v>1280.55</v>
      </c>
      <c r="D121" s="36">
        <v>1282.8333333333333</v>
      </c>
      <c r="E121" s="36">
        <v>1267.7166666666665</v>
      </c>
      <c r="F121" s="36">
        <v>1254.8833333333332</v>
      </c>
      <c r="G121" s="36">
        <v>1239.7666666666664</v>
      </c>
      <c r="H121" s="36">
        <v>1295.6666666666665</v>
      </c>
      <c r="I121" s="36">
        <v>1310.7833333333333</v>
      </c>
      <c r="J121" s="36">
        <v>1323.6166666666666</v>
      </c>
      <c r="K121" s="31">
        <v>1297.95</v>
      </c>
      <c r="L121" s="31">
        <v>1270</v>
      </c>
      <c r="M121" s="31">
        <v>0.83618999999999999</v>
      </c>
      <c r="N121" s="1"/>
      <c r="O121" s="1"/>
    </row>
    <row r="122" spans="1:15" ht="12.75" customHeight="1">
      <c r="A122" s="33">
        <v>112</v>
      </c>
      <c r="B122" s="53" t="s">
        <v>90</v>
      </c>
      <c r="C122" s="31">
        <v>1401.55</v>
      </c>
      <c r="D122" s="36">
        <v>1414.45</v>
      </c>
      <c r="E122" s="36">
        <v>1380.9</v>
      </c>
      <c r="F122" s="36">
        <v>1360.25</v>
      </c>
      <c r="G122" s="36">
        <v>1326.7</v>
      </c>
      <c r="H122" s="36">
        <v>1435.1000000000001</v>
      </c>
      <c r="I122" s="36">
        <v>1468.6499999999999</v>
      </c>
      <c r="J122" s="36">
        <v>1489.3000000000002</v>
      </c>
      <c r="K122" s="31">
        <v>1448</v>
      </c>
      <c r="L122" s="31">
        <v>1393.8</v>
      </c>
      <c r="M122" s="31">
        <v>13.456480000000001</v>
      </c>
      <c r="N122" s="1"/>
      <c r="O122" s="1"/>
    </row>
    <row r="123" spans="1:15" ht="12.75" customHeight="1">
      <c r="A123" s="33">
        <v>113</v>
      </c>
      <c r="B123" s="53" t="s">
        <v>91</v>
      </c>
      <c r="C123" s="31">
        <v>1541.55</v>
      </c>
      <c r="D123" s="36">
        <v>1545.9833333333333</v>
      </c>
      <c r="E123" s="36">
        <v>1529.0666666666666</v>
      </c>
      <c r="F123" s="36">
        <v>1516.5833333333333</v>
      </c>
      <c r="G123" s="36">
        <v>1499.6666666666665</v>
      </c>
      <c r="H123" s="36">
        <v>1558.4666666666667</v>
      </c>
      <c r="I123" s="36">
        <v>1575.3833333333332</v>
      </c>
      <c r="J123" s="36">
        <v>1587.8666666666668</v>
      </c>
      <c r="K123" s="31">
        <v>1562.9</v>
      </c>
      <c r="L123" s="31">
        <v>1533.5</v>
      </c>
      <c r="M123" s="31">
        <v>26.138829999999999</v>
      </c>
      <c r="N123" s="1"/>
      <c r="O123" s="1"/>
    </row>
    <row r="124" spans="1:15" ht="12.75" customHeight="1">
      <c r="A124" s="33">
        <v>114</v>
      </c>
      <c r="B124" s="53" t="s">
        <v>98</v>
      </c>
      <c r="C124" s="31">
        <v>163.03</v>
      </c>
      <c r="D124" s="36">
        <v>164.27333333333331</v>
      </c>
      <c r="E124" s="36">
        <v>160.79666666666662</v>
      </c>
      <c r="F124" s="36">
        <v>158.5633333333333</v>
      </c>
      <c r="G124" s="36">
        <v>155.08666666666662</v>
      </c>
      <c r="H124" s="36">
        <v>166.50666666666663</v>
      </c>
      <c r="I124" s="36">
        <v>169.98333333333332</v>
      </c>
      <c r="J124" s="36">
        <v>172.21666666666664</v>
      </c>
      <c r="K124" s="31">
        <v>167.75</v>
      </c>
      <c r="L124" s="31">
        <v>162.04</v>
      </c>
      <c r="M124" s="31">
        <v>72.259389999999996</v>
      </c>
      <c r="N124" s="1"/>
      <c r="O124" s="1"/>
    </row>
    <row r="125" spans="1:15" ht="12.75" customHeight="1">
      <c r="A125" s="33">
        <v>115</v>
      </c>
      <c r="B125" s="53" t="s">
        <v>267</v>
      </c>
      <c r="C125" s="31">
        <v>1452.6</v>
      </c>
      <c r="D125" s="36">
        <v>1459.2</v>
      </c>
      <c r="E125" s="36">
        <v>1433.4</v>
      </c>
      <c r="F125" s="36">
        <v>1414.2</v>
      </c>
      <c r="G125" s="36">
        <v>1388.4</v>
      </c>
      <c r="H125" s="36">
        <v>1478.4</v>
      </c>
      <c r="I125" s="36">
        <v>1504.1999999999998</v>
      </c>
      <c r="J125" s="36">
        <v>1523.4</v>
      </c>
      <c r="K125" s="31">
        <v>1485</v>
      </c>
      <c r="L125" s="31">
        <v>1440</v>
      </c>
      <c r="M125" s="31">
        <v>3.0488200000000001</v>
      </c>
      <c r="N125" s="1"/>
      <c r="O125" s="1"/>
    </row>
    <row r="126" spans="1:15" ht="12.75" customHeight="1">
      <c r="A126" s="33">
        <v>116</v>
      </c>
      <c r="B126" s="53" t="s">
        <v>92</v>
      </c>
      <c r="C126" s="31">
        <v>480.2</v>
      </c>
      <c r="D126" s="36">
        <v>483.5333333333333</v>
      </c>
      <c r="E126" s="36">
        <v>475.66666666666663</v>
      </c>
      <c r="F126" s="36">
        <v>471.13333333333333</v>
      </c>
      <c r="G126" s="36">
        <v>463.26666666666665</v>
      </c>
      <c r="H126" s="36">
        <v>488.06666666666661</v>
      </c>
      <c r="I126" s="36">
        <v>495.93333333333328</v>
      </c>
      <c r="J126" s="36">
        <v>500.46666666666658</v>
      </c>
      <c r="K126" s="31">
        <v>491.4</v>
      </c>
      <c r="L126" s="31">
        <v>479</v>
      </c>
      <c r="M126" s="31">
        <v>103.40882000000001</v>
      </c>
      <c r="N126" s="1"/>
      <c r="O126" s="1"/>
    </row>
    <row r="127" spans="1:15" ht="12.75" customHeight="1">
      <c r="A127" s="33">
        <v>117</v>
      </c>
      <c r="B127" s="53" t="s">
        <v>355</v>
      </c>
      <c r="C127" s="31">
        <v>2132.25</v>
      </c>
      <c r="D127" s="36">
        <v>2160.1</v>
      </c>
      <c r="E127" s="36">
        <v>2080.1999999999998</v>
      </c>
      <c r="F127" s="36">
        <v>2028.15</v>
      </c>
      <c r="G127" s="36">
        <v>1948.25</v>
      </c>
      <c r="H127" s="36">
        <v>2212.1499999999996</v>
      </c>
      <c r="I127" s="36">
        <v>2292.0500000000002</v>
      </c>
      <c r="J127" s="36">
        <v>2344.0999999999995</v>
      </c>
      <c r="K127" s="31">
        <v>2240</v>
      </c>
      <c r="L127" s="31">
        <v>2108.0500000000002</v>
      </c>
      <c r="M127" s="31">
        <v>33.311500000000002</v>
      </c>
      <c r="N127" s="1"/>
      <c r="O127" s="1"/>
    </row>
    <row r="128" spans="1:15" ht="12.75" customHeight="1">
      <c r="A128" s="33">
        <v>118</v>
      </c>
      <c r="B128" s="53" t="s">
        <v>93</v>
      </c>
      <c r="C128" s="31">
        <v>5383.4</v>
      </c>
      <c r="D128" s="36">
        <v>5414.4666666666662</v>
      </c>
      <c r="E128" s="36">
        <v>5308.9333333333325</v>
      </c>
      <c r="F128" s="36">
        <v>5234.4666666666662</v>
      </c>
      <c r="G128" s="36">
        <v>5128.9333333333325</v>
      </c>
      <c r="H128" s="36">
        <v>5488.9333333333325</v>
      </c>
      <c r="I128" s="36">
        <v>5594.4666666666672</v>
      </c>
      <c r="J128" s="36">
        <v>5668.9333333333325</v>
      </c>
      <c r="K128" s="31">
        <v>5520</v>
      </c>
      <c r="L128" s="31">
        <v>5340</v>
      </c>
      <c r="M128" s="31">
        <v>10.887359999999999</v>
      </c>
      <c r="N128" s="1"/>
      <c r="O128" s="1"/>
    </row>
    <row r="129" spans="1:15" ht="12.75" customHeight="1">
      <c r="A129" s="33">
        <v>119</v>
      </c>
      <c r="B129" s="53" t="s">
        <v>94</v>
      </c>
      <c r="C129" s="31">
        <v>2826.25</v>
      </c>
      <c r="D129" s="36">
        <v>2840.2999999999997</v>
      </c>
      <c r="E129" s="36">
        <v>2805.9499999999994</v>
      </c>
      <c r="F129" s="36">
        <v>2785.6499999999996</v>
      </c>
      <c r="G129" s="36">
        <v>2751.2999999999993</v>
      </c>
      <c r="H129" s="36">
        <v>2860.5999999999995</v>
      </c>
      <c r="I129" s="36">
        <v>2894.95</v>
      </c>
      <c r="J129" s="36">
        <v>2915.2499999999995</v>
      </c>
      <c r="K129" s="31">
        <v>2874.65</v>
      </c>
      <c r="L129" s="31">
        <v>2820</v>
      </c>
      <c r="M129" s="31">
        <v>4.2488700000000001</v>
      </c>
      <c r="N129" s="1"/>
      <c r="O129" s="1"/>
    </row>
    <row r="130" spans="1:15" ht="12.75" customHeight="1">
      <c r="A130" s="33">
        <v>120</v>
      </c>
      <c r="B130" s="53" t="s">
        <v>356</v>
      </c>
      <c r="C130" s="31">
        <v>3548.8</v>
      </c>
      <c r="D130" s="36">
        <v>3572.9833333333336</v>
      </c>
      <c r="E130" s="36">
        <v>3491.9666666666672</v>
      </c>
      <c r="F130" s="36">
        <v>3435.1333333333337</v>
      </c>
      <c r="G130" s="36">
        <v>3354.1166666666672</v>
      </c>
      <c r="H130" s="36">
        <v>3629.8166666666671</v>
      </c>
      <c r="I130" s="36">
        <v>3710.8333333333335</v>
      </c>
      <c r="J130" s="36">
        <v>3767.666666666667</v>
      </c>
      <c r="K130" s="31">
        <v>3654</v>
      </c>
      <c r="L130" s="31">
        <v>3516.15</v>
      </c>
      <c r="M130" s="31">
        <v>3.2764700000000002</v>
      </c>
      <c r="N130" s="1"/>
      <c r="O130" s="1"/>
    </row>
    <row r="131" spans="1:15" ht="12.75" customHeight="1">
      <c r="A131" s="33">
        <v>121</v>
      </c>
      <c r="B131" s="53" t="s">
        <v>828</v>
      </c>
      <c r="C131" s="31">
        <v>1559.65</v>
      </c>
      <c r="D131" s="36">
        <v>1567.5333333333335</v>
      </c>
      <c r="E131" s="36">
        <v>1539.666666666667</v>
      </c>
      <c r="F131" s="36">
        <v>1519.6833333333334</v>
      </c>
      <c r="G131" s="36">
        <v>1491.8166666666668</v>
      </c>
      <c r="H131" s="36">
        <v>1587.5166666666671</v>
      </c>
      <c r="I131" s="36">
        <v>1615.3833333333334</v>
      </c>
      <c r="J131" s="36">
        <v>1635.3666666666672</v>
      </c>
      <c r="K131" s="31">
        <v>1595.4</v>
      </c>
      <c r="L131" s="31">
        <v>1547.55</v>
      </c>
      <c r="M131" s="31">
        <v>0.78790000000000004</v>
      </c>
      <c r="N131" s="1"/>
      <c r="O131" s="1"/>
    </row>
    <row r="132" spans="1:15" ht="12.75" customHeight="1">
      <c r="A132" s="33">
        <v>122</v>
      </c>
      <c r="B132" s="53" t="s">
        <v>95</v>
      </c>
      <c r="C132" s="31">
        <v>1090.9000000000001</v>
      </c>
      <c r="D132" s="36">
        <v>1098.2833333333335</v>
      </c>
      <c r="E132" s="36">
        <v>1080.616666666667</v>
      </c>
      <c r="F132" s="36">
        <v>1070.3333333333335</v>
      </c>
      <c r="G132" s="36">
        <v>1052.666666666667</v>
      </c>
      <c r="H132" s="36">
        <v>1108.5666666666671</v>
      </c>
      <c r="I132" s="36">
        <v>1126.2333333333336</v>
      </c>
      <c r="J132" s="36">
        <v>1136.5166666666671</v>
      </c>
      <c r="K132" s="31">
        <v>1115.95</v>
      </c>
      <c r="L132" s="31">
        <v>1088</v>
      </c>
      <c r="M132" s="31">
        <v>16.507470000000001</v>
      </c>
      <c r="N132" s="1"/>
      <c r="O132" s="1"/>
    </row>
    <row r="133" spans="1:15" ht="12.75" customHeight="1">
      <c r="A133" s="33">
        <v>123</v>
      </c>
      <c r="B133" s="53" t="s">
        <v>96</v>
      </c>
      <c r="C133" s="31">
        <v>1549.9</v>
      </c>
      <c r="D133" s="36">
        <v>1577.9666666666665</v>
      </c>
      <c r="E133" s="36">
        <v>1515.9333333333329</v>
      </c>
      <c r="F133" s="36">
        <v>1481.9666666666665</v>
      </c>
      <c r="G133" s="36">
        <v>1419.9333333333329</v>
      </c>
      <c r="H133" s="36">
        <v>1611.9333333333329</v>
      </c>
      <c r="I133" s="36">
        <v>1673.9666666666662</v>
      </c>
      <c r="J133" s="36">
        <v>1707.9333333333329</v>
      </c>
      <c r="K133" s="31">
        <v>1640</v>
      </c>
      <c r="L133" s="31">
        <v>1544</v>
      </c>
      <c r="M133" s="31">
        <v>12.185639999999999</v>
      </c>
      <c r="N133" s="1"/>
      <c r="O133" s="1"/>
    </row>
    <row r="134" spans="1:15" ht="12.75" customHeight="1">
      <c r="A134" s="33">
        <v>124</v>
      </c>
      <c r="B134" s="53" t="s">
        <v>794</v>
      </c>
      <c r="C134" s="31">
        <v>4844.6000000000004</v>
      </c>
      <c r="D134" s="36">
        <v>4891.3833333333341</v>
      </c>
      <c r="E134" s="36">
        <v>4778.7666666666682</v>
      </c>
      <c r="F134" s="36">
        <v>4712.9333333333343</v>
      </c>
      <c r="G134" s="36">
        <v>4600.3166666666684</v>
      </c>
      <c r="H134" s="36">
        <v>4957.2166666666681</v>
      </c>
      <c r="I134" s="36">
        <v>5069.8333333333348</v>
      </c>
      <c r="J134" s="36">
        <v>5135.6666666666679</v>
      </c>
      <c r="K134" s="31">
        <v>5004</v>
      </c>
      <c r="L134" s="31">
        <v>4825.55</v>
      </c>
      <c r="M134" s="31">
        <v>0.96662999999999999</v>
      </c>
      <c r="N134" s="1"/>
      <c r="O134" s="1"/>
    </row>
    <row r="135" spans="1:15" ht="12.75" customHeight="1">
      <c r="A135" s="33">
        <v>125</v>
      </c>
      <c r="B135" s="53" t="s">
        <v>357</v>
      </c>
      <c r="C135" s="31">
        <v>1472.6</v>
      </c>
      <c r="D135" s="36">
        <v>1471.9166666666667</v>
      </c>
      <c r="E135" s="36">
        <v>1461.2333333333336</v>
      </c>
      <c r="F135" s="36">
        <v>1449.8666666666668</v>
      </c>
      <c r="G135" s="36">
        <v>1439.1833333333336</v>
      </c>
      <c r="H135" s="36">
        <v>1483.2833333333335</v>
      </c>
      <c r="I135" s="36">
        <v>1493.9666666666665</v>
      </c>
      <c r="J135" s="36">
        <v>1505.3333333333335</v>
      </c>
      <c r="K135" s="31">
        <v>1482.6</v>
      </c>
      <c r="L135" s="31">
        <v>1460.55</v>
      </c>
      <c r="M135" s="31">
        <v>0.64044999999999996</v>
      </c>
      <c r="N135" s="1"/>
      <c r="O135" s="1"/>
    </row>
    <row r="136" spans="1:15" ht="12.75" customHeight="1">
      <c r="A136" s="33">
        <v>126</v>
      </c>
      <c r="B136" s="53" t="s">
        <v>97</v>
      </c>
      <c r="C136" s="31">
        <v>426.5</v>
      </c>
      <c r="D136" s="36">
        <v>428.59999999999997</v>
      </c>
      <c r="E136" s="36">
        <v>420.69999999999993</v>
      </c>
      <c r="F136" s="36">
        <v>414.9</v>
      </c>
      <c r="G136" s="36">
        <v>406.99999999999994</v>
      </c>
      <c r="H136" s="36">
        <v>434.39999999999992</v>
      </c>
      <c r="I136" s="36">
        <v>442.2999999999999</v>
      </c>
      <c r="J136" s="36">
        <v>448.09999999999991</v>
      </c>
      <c r="K136" s="31">
        <v>436.5</v>
      </c>
      <c r="L136" s="31">
        <v>422.8</v>
      </c>
      <c r="M136" s="31">
        <v>48.372190000000003</v>
      </c>
      <c r="N136" s="1"/>
      <c r="O136" s="1"/>
    </row>
    <row r="137" spans="1:15" ht="12.75" customHeight="1">
      <c r="A137" s="33">
        <v>127</v>
      </c>
      <c r="B137" s="53" t="s">
        <v>99</v>
      </c>
      <c r="C137" s="31">
        <v>3899.95</v>
      </c>
      <c r="D137" s="36">
        <v>3896.2999999999997</v>
      </c>
      <c r="E137" s="36">
        <v>3853.6499999999996</v>
      </c>
      <c r="F137" s="36">
        <v>3807.35</v>
      </c>
      <c r="G137" s="36">
        <v>3764.7</v>
      </c>
      <c r="H137" s="36">
        <v>3942.5999999999995</v>
      </c>
      <c r="I137" s="36">
        <v>3985.25</v>
      </c>
      <c r="J137" s="36">
        <v>4031.5499999999993</v>
      </c>
      <c r="K137" s="31">
        <v>3938.95</v>
      </c>
      <c r="L137" s="31">
        <v>3850</v>
      </c>
      <c r="M137" s="31">
        <v>9.0852799999999991</v>
      </c>
      <c r="N137" s="1"/>
      <c r="O137" s="1"/>
    </row>
    <row r="138" spans="1:15" ht="12.75" customHeight="1">
      <c r="A138" s="33">
        <v>128</v>
      </c>
      <c r="B138" s="53" t="s">
        <v>358</v>
      </c>
      <c r="C138" s="31">
        <v>1870.9</v>
      </c>
      <c r="D138" s="36">
        <v>1886.8666666666668</v>
      </c>
      <c r="E138" s="36">
        <v>1849.9333333333336</v>
      </c>
      <c r="F138" s="36">
        <v>1828.9666666666669</v>
      </c>
      <c r="G138" s="36">
        <v>1792.0333333333338</v>
      </c>
      <c r="H138" s="36">
        <v>1907.8333333333335</v>
      </c>
      <c r="I138" s="36">
        <v>1944.7666666666669</v>
      </c>
      <c r="J138" s="36">
        <v>1965.7333333333333</v>
      </c>
      <c r="K138" s="31">
        <v>1923.8</v>
      </c>
      <c r="L138" s="31">
        <v>1865.9</v>
      </c>
      <c r="M138" s="31">
        <v>7.3011900000000001</v>
      </c>
      <c r="N138" s="1"/>
      <c r="O138" s="1"/>
    </row>
    <row r="139" spans="1:15" ht="12.75" customHeight="1">
      <c r="A139" s="33">
        <v>129</v>
      </c>
      <c r="B139" s="53" t="s">
        <v>359</v>
      </c>
      <c r="C139" s="31">
        <v>1017.85</v>
      </c>
      <c r="D139" s="36">
        <v>1024.3833333333334</v>
      </c>
      <c r="E139" s="36">
        <v>1000.4666666666669</v>
      </c>
      <c r="F139" s="36">
        <v>983.08333333333348</v>
      </c>
      <c r="G139" s="36">
        <v>959.16666666666697</v>
      </c>
      <c r="H139" s="36">
        <v>1041.7666666666669</v>
      </c>
      <c r="I139" s="36">
        <v>1065.6833333333334</v>
      </c>
      <c r="J139" s="36">
        <v>1083.0666666666668</v>
      </c>
      <c r="K139" s="31">
        <v>1048.3</v>
      </c>
      <c r="L139" s="31">
        <v>1007</v>
      </c>
      <c r="M139" s="31">
        <v>0.42243000000000003</v>
      </c>
      <c r="N139" s="1"/>
      <c r="O139" s="1"/>
    </row>
    <row r="140" spans="1:15" ht="12.75" customHeight="1">
      <c r="A140" s="33">
        <v>130</v>
      </c>
      <c r="B140" s="53" t="s">
        <v>106</v>
      </c>
      <c r="C140" s="31">
        <v>856.1</v>
      </c>
      <c r="D140" s="36">
        <v>863.26666666666677</v>
      </c>
      <c r="E140" s="36">
        <v>846.83333333333348</v>
      </c>
      <c r="F140" s="36">
        <v>837.56666666666672</v>
      </c>
      <c r="G140" s="36">
        <v>821.13333333333344</v>
      </c>
      <c r="H140" s="36">
        <v>872.53333333333353</v>
      </c>
      <c r="I140" s="36">
        <v>888.9666666666667</v>
      </c>
      <c r="J140" s="36">
        <v>898.23333333333358</v>
      </c>
      <c r="K140" s="31">
        <v>879.7</v>
      </c>
      <c r="L140" s="31">
        <v>854</v>
      </c>
      <c r="M140" s="31">
        <v>24.96508</v>
      </c>
      <c r="N140" s="1"/>
      <c r="O140" s="1"/>
    </row>
    <row r="141" spans="1:15" ht="12.75" customHeight="1">
      <c r="A141" s="33">
        <v>131</v>
      </c>
      <c r="B141" s="53" t="s">
        <v>866</v>
      </c>
      <c r="C141" s="31">
        <v>2016.65</v>
      </c>
      <c r="D141" s="36">
        <v>2006.9333333333334</v>
      </c>
      <c r="E141" s="36">
        <v>1976.8666666666668</v>
      </c>
      <c r="F141" s="36">
        <v>1937.0833333333335</v>
      </c>
      <c r="G141" s="36">
        <v>1907.0166666666669</v>
      </c>
      <c r="H141" s="36">
        <v>2046.7166666666667</v>
      </c>
      <c r="I141" s="36">
        <v>2076.7833333333333</v>
      </c>
      <c r="J141" s="36">
        <v>2116.5666666666666</v>
      </c>
      <c r="K141" s="31">
        <v>2037</v>
      </c>
      <c r="L141" s="31">
        <v>1967.15</v>
      </c>
      <c r="M141" s="31">
        <v>1.24177</v>
      </c>
      <c r="N141" s="1"/>
      <c r="O141" s="1"/>
    </row>
    <row r="142" spans="1:15" ht="12.75" customHeight="1">
      <c r="A142" s="33">
        <v>132</v>
      </c>
      <c r="B142" s="53" t="s">
        <v>100</v>
      </c>
      <c r="C142" s="31">
        <v>589.95000000000005</v>
      </c>
      <c r="D142" s="36">
        <v>594.13333333333333</v>
      </c>
      <c r="E142" s="36">
        <v>584.36666666666667</v>
      </c>
      <c r="F142" s="36">
        <v>578.7833333333333</v>
      </c>
      <c r="G142" s="36">
        <v>569.01666666666665</v>
      </c>
      <c r="H142" s="36">
        <v>599.7166666666667</v>
      </c>
      <c r="I142" s="36">
        <v>609.48333333333335</v>
      </c>
      <c r="J142" s="36">
        <v>615.06666666666672</v>
      </c>
      <c r="K142" s="31">
        <v>603.9</v>
      </c>
      <c r="L142" s="31">
        <v>588.54999999999995</v>
      </c>
      <c r="M142" s="31">
        <v>38.686010000000003</v>
      </c>
      <c r="N142" s="1"/>
      <c r="O142" s="1"/>
    </row>
    <row r="143" spans="1:15" ht="12.75" customHeight="1">
      <c r="A143" s="33">
        <v>133</v>
      </c>
      <c r="B143" s="53" t="s">
        <v>101</v>
      </c>
      <c r="C143" s="31">
        <v>1823.2</v>
      </c>
      <c r="D143" s="36">
        <v>1831.95</v>
      </c>
      <c r="E143" s="36">
        <v>1794.3000000000002</v>
      </c>
      <c r="F143" s="36">
        <v>1765.4</v>
      </c>
      <c r="G143" s="36">
        <v>1727.7500000000002</v>
      </c>
      <c r="H143" s="36">
        <v>1860.8500000000001</v>
      </c>
      <c r="I143" s="36">
        <v>1898.5000000000002</v>
      </c>
      <c r="J143" s="36">
        <v>1927.4</v>
      </c>
      <c r="K143" s="31">
        <v>1869.6</v>
      </c>
      <c r="L143" s="31">
        <v>1803.05</v>
      </c>
      <c r="M143" s="31">
        <v>7.8772900000000003</v>
      </c>
      <c r="N143" s="1"/>
      <c r="O143" s="1"/>
    </row>
    <row r="144" spans="1:15" ht="12.75" customHeight="1">
      <c r="A144" s="33">
        <v>134</v>
      </c>
      <c r="B144" s="53" t="s">
        <v>795</v>
      </c>
      <c r="C144" s="31">
        <v>2946.55</v>
      </c>
      <c r="D144" s="36">
        <v>2949.85</v>
      </c>
      <c r="E144" s="36">
        <v>2859.7</v>
      </c>
      <c r="F144" s="36">
        <v>2772.85</v>
      </c>
      <c r="G144" s="36">
        <v>2682.7</v>
      </c>
      <c r="H144" s="36">
        <v>3036.7</v>
      </c>
      <c r="I144" s="36">
        <v>3126.8500000000004</v>
      </c>
      <c r="J144" s="36">
        <v>3213.7</v>
      </c>
      <c r="K144" s="31">
        <v>3040</v>
      </c>
      <c r="L144" s="31">
        <v>2863</v>
      </c>
      <c r="M144" s="31">
        <v>4.2094800000000001</v>
      </c>
      <c r="N144" s="1"/>
      <c r="O144" s="1"/>
    </row>
    <row r="145" spans="1:15" ht="12.75" customHeight="1">
      <c r="A145" s="33">
        <v>135</v>
      </c>
      <c r="B145" s="53" t="s">
        <v>360</v>
      </c>
      <c r="C145" s="31">
        <v>685.95</v>
      </c>
      <c r="D145" s="36">
        <v>699.61666666666667</v>
      </c>
      <c r="E145" s="36">
        <v>666.58333333333337</v>
      </c>
      <c r="F145" s="36">
        <v>647.2166666666667</v>
      </c>
      <c r="G145" s="36">
        <v>614.18333333333339</v>
      </c>
      <c r="H145" s="36">
        <v>718.98333333333335</v>
      </c>
      <c r="I145" s="36">
        <v>752.01666666666665</v>
      </c>
      <c r="J145" s="36">
        <v>771.38333333333333</v>
      </c>
      <c r="K145" s="31">
        <v>732.65</v>
      </c>
      <c r="L145" s="31">
        <v>680.25</v>
      </c>
      <c r="M145" s="31">
        <v>50.057459999999999</v>
      </c>
      <c r="N145" s="1"/>
      <c r="O145" s="1"/>
    </row>
    <row r="146" spans="1:15" ht="12.75" customHeight="1">
      <c r="A146" s="33">
        <v>136</v>
      </c>
      <c r="B146" s="53" t="s">
        <v>102</v>
      </c>
      <c r="C146" s="31">
        <v>2545.9499999999998</v>
      </c>
      <c r="D146" s="36">
        <v>2574.4500000000003</v>
      </c>
      <c r="E146" s="36">
        <v>2502.9000000000005</v>
      </c>
      <c r="F146" s="36">
        <v>2459.8500000000004</v>
      </c>
      <c r="G146" s="36">
        <v>2388.3000000000006</v>
      </c>
      <c r="H146" s="36">
        <v>2617.5000000000005</v>
      </c>
      <c r="I146" s="36">
        <v>2689.0500000000006</v>
      </c>
      <c r="J146" s="36">
        <v>2732.1000000000004</v>
      </c>
      <c r="K146" s="31">
        <v>2646</v>
      </c>
      <c r="L146" s="31">
        <v>2531.4</v>
      </c>
      <c r="M146" s="31">
        <v>4.7478699999999998</v>
      </c>
      <c r="N146" s="1"/>
      <c r="O146" s="1"/>
    </row>
    <row r="147" spans="1:15" ht="12.75" customHeight="1">
      <c r="A147" s="33">
        <v>137</v>
      </c>
      <c r="B147" s="53" t="s">
        <v>268</v>
      </c>
      <c r="C147" s="31">
        <v>399.15</v>
      </c>
      <c r="D147" s="36">
        <v>399.7166666666667</v>
      </c>
      <c r="E147" s="36">
        <v>394.83333333333337</v>
      </c>
      <c r="F147" s="36">
        <v>390.51666666666665</v>
      </c>
      <c r="G147" s="36">
        <v>385.63333333333333</v>
      </c>
      <c r="H147" s="36">
        <v>404.03333333333342</v>
      </c>
      <c r="I147" s="36">
        <v>408.91666666666674</v>
      </c>
      <c r="J147" s="36">
        <v>413.23333333333346</v>
      </c>
      <c r="K147" s="31">
        <v>404.6</v>
      </c>
      <c r="L147" s="31">
        <v>395.4</v>
      </c>
      <c r="M147" s="31">
        <v>12.430490000000001</v>
      </c>
      <c r="N147" s="1"/>
      <c r="O147" s="1"/>
    </row>
    <row r="148" spans="1:15" ht="12.75" customHeight="1">
      <c r="A148" s="33">
        <v>138</v>
      </c>
      <c r="B148" s="53" t="s">
        <v>361</v>
      </c>
      <c r="C148" s="31">
        <v>171.39</v>
      </c>
      <c r="D148" s="36">
        <v>171.99666666666667</v>
      </c>
      <c r="E148" s="36">
        <v>169.40333333333334</v>
      </c>
      <c r="F148" s="36">
        <v>167.41666666666666</v>
      </c>
      <c r="G148" s="36">
        <v>164.82333333333332</v>
      </c>
      <c r="H148" s="36">
        <v>173.98333333333335</v>
      </c>
      <c r="I148" s="36">
        <v>176.57666666666671</v>
      </c>
      <c r="J148" s="36">
        <v>178.56333333333336</v>
      </c>
      <c r="K148" s="31">
        <v>174.59</v>
      </c>
      <c r="L148" s="31">
        <v>170.01</v>
      </c>
      <c r="M148" s="31">
        <v>67.101690000000005</v>
      </c>
      <c r="N148" s="1"/>
      <c r="O148" s="1"/>
    </row>
    <row r="149" spans="1:15" ht="12.75" customHeight="1">
      <c r="A149" s="33">
        <v>139</v>
      </c>
      <c r="B149" s="53" t="s">
        <v>103</v>
      </c>
      <c r="C149" s="31">
        <v>4522.1499999999996</v>
      </c>
      <c r="D149" s="36">
        <v>4529.2833333333328</v>
      </c>
      <c r="E149" s="36">
        <v>4482.6166666666659</v>
      </c>
      <c r="F149" s="36">
        <v>4443.083333333333</v>
      </c>
      <c r="G149" s="36">
        <v>4396.4166666666661</v>
      </c>
      <c r="H149" s="36">
        <v>4568.8166666666657</v>
      </c>
      <c r="I149" s="36">
        <v>4615.4833333333336</v>
      </c>
      <c r="J149" s="36">
        <v>4655.0166666666655</v>
      </c>
      <c r="K149" s="31">
        <v>4575.95</v>
      </c>
      <c r="L149" s="31">
        <v>4489.75</v>
      </c>
      <c r="M149" s="31">
        <v>5.8351699999999997</v>
      </c>
      <c r="N149" s="1"/>
      <c r="O149" s="1"/>
    </row>
    <row r="150" spans="1:15" ht="12.75" customHeight="1">
      <c r="A150" s="33">
        <v>140</v>
      </c>
      <c r="B150" s="53" t="s">
        <v>104</v>
      </c>
      <c r="C150" s="31">
        <v>11539.1</v>
      </c>
      <c r="D150" s="36">
        <v>11566.65</v>
      </c>
      <c r="E150" s="36">
        <v>11453.4</v>
      </c>
      <c r="F150" s="36">
        <v>11367.7</v>
      </c>
      <c r="G150" s="36">
        <v>11254.45</v>
      </c>
      <c r="H150" s="36">
        <v>11652.349999999999</v>
      </c>
      <c r="I150" s="36">
        <v>11765.599999999999</v>
      </c>
      <c r="J150" s="36">
        <v>11851.299999999997</v>
      </c>
      <c r="K150" s="31">
        <v>11679.9</v>
      </c>
      <c r="L150" s="31">
        <v>11480.95</v>
      </c>
      <c r="M150" s="31">
        <v>3.84213</v>
      </c>
      <c r="N150" s="1"/>
      <c r="O150" s="1"/>
    </row>
    <row r="151" spans="1:15" ht="12.75" customHeight="1">
      <c r="A151" s="33">
        <v>141</v>
      </c>
      <c r="B151" s="53" t="s">
        <v>160</v>
      </c>
      <c r="C151" s="31">
        <v>2673.5</v>
      </c>
      <c r="D151" s="36">
        <v>2683.8333333333335</v>
      </c>
      <c r="E151" s="36">
        <v>2650.666666666667</v>
      </c>
      <c r="F151" s="36">
        <v>2627.8333333333335</v>
      </c>
      <c r="G151" s="36">
        <v>2594.666666666667</v>
      </c>
      <c r="H151" s="36">
        <v>2706.666666666667</v>
      </c>
      <c r="I151" s="36">
        <v>2739.8333333333339</v>
      </c>
      <c r="J151" s="36">
        <v>2762.666666666667</v>
      </c>
      <c r="K151" s="31">
        <v>2717</v>
      </c>
      <c r="L151" s="31">
        <v>2661</v>
      </c>
      <c r="M151" s="31">
        <v>2.9169900000000002</v>
      </c>
      <c r="N151" s="1"/>
      <c r="O151" s="1"/>
    </row>
    <row r="152" spans="1:15" ht="12.75" customHeight="1">
      <c r="A152" s="33">
        <v>142</v>
      </c>
      <c r="B152" s="53" t="s">
        <v>107</v>
      </c>
      <c r="C152" s="31">
        <v>6011.45</v>
      </c>
      <c r="D152" s="36">
        <v>6007.2</v>
      </c>
      <c r="E152" s="36">
        <v>5959.4</v>
      </c>
      <c r="F152" s="36">
        <v>5907.3499999999995</v>
      </c>
      <c r="G152" s="36">
        <v>5859.5499999999993</v>
      </c>
      <c r="H152" s="36">
        <v>6059.25</v>
      </c>
      <c r="I152" s="36">
        <v>6107.0500000000011</v>
      </c>
      <c r="J152" s="36">
        <v>6159.1</v>
      </c>
      <c r="K152" s="31">
        <v>6055</v>
      </c>
      <c r="L152" s="31">
        <v>5955.15</v>
      </c>
      <c r="M152" s="31">
        <v>4.3009500000000003</v>
      </c>
      <c r="N152" s="1"/>
      <c r="O152" s="1"/>
    </row>
    <row r="153" spans="1:15" ht="12.75" customHeight="1">
      <c r="A153" s="33">
        <v>143</v>
      </c>
      <c r="B153" s="53" t="s">
        <v>362</v>
      </c>
      <c r="C153" s="31">
        <v>783.7</v>
      </c>
      <c r="D153" s="36">
        <v>789.31666666666672</v>
      </c>
      <c r="E153" s="36">
        <v>773.03333333333342</v>
      </c>
      <c r="F153" s="36">
        <v>762.36666666666667</v>
      </c>
      <c r="G153" s="36">
        <v>746.08333333333337</v>
      </c>
      <c r="H153" s="36">
        <v>799.98333333333346</v>
      </c>
      <c r="I153" s="36">
        <v>816.26666666666677</v>
      </c>
      <c r="J153" s="36">
        <v>826.93333333333351</v>
      </c>
      <c r="K153" s="31">
        <v>805.6</v>
      </c>
      <c r="L153" s="31">
        <v>778.65</v>
      </c>
      <c r="M153" s="31">
        <v>9.8198399999999992</v>
      </c>
      <c r="N153" s="1"/>
      <c r="O153" s="1"/>
    </row>
    <row r="154" spans="1:15" ht="12.75" customHeight="1">
      <c r="A154" s="33">
        <v>144</v>
      </c>
      <c r="B154" s="53" t="s">
        <v>363</v>
      </c>
      <c r="C154" s="31">
        <v>445.95</v>
      </c>
      <c r="D154" s="36">
        <v>449.55</v>
      </c>
      <c r="E154" s="36">
        <v>438.40000000000003</v>
      </c>
      <c r="F154" s="36">
        <v>430.85</v>
      </c>
      <c r="G154" s="36">
        <v>419.70000000000005</v>
      </c>
      <c r="H154" s="36">
        <v>457.1</v>
      </c>
      <c r="I154" s="36">
        <v>468.25</v>
      </c>
      <c r="J154" s="36">
        <v>475.8</v>
      </c>
      <c r="K154" s="31">
        <v>460.7</v>
      </c>
      <c r="L154" s="31">
        <v>442</v>
      </c>
      <c r="M154" s="31">
        <v>11.24479</v>
      </c>
      <c r="N154" s="1"/>
      <c r="O154" s="1"/>
    </row>
    <row r="155" spans="1:15" ht="12.75" customHeight="1">
      <c r="A155" s="33">
        <v>145</v>
      </c>
      <c r="B155" s="53" t="s">
        <v>364</v>
      </c>
      <c r="C155" s="31">
        <v>194.07</v>
      </c>
      <c r="D155" s="36">
        <v>196.01333333333332</v>
      </c>
      <c r="E155" s="36">
        <v>189.82666666666665</v>
      </c>
      <c r="F155" s="36">
        <v>185.58333333333334</v>
      </c>
      <c r="G155" s="36">
        <v>179.39666666666668</v>
      </c>
      <c r="H155" s="36">
        <v>200.25666666666663</v>
      </c>
      <c r="I155" s="36">
        <v>206.4433333333333</v>
      </c>
      <c r="J155" s="36">
        <v>210.68666666666661</v>
      </c>
      <c r="K155" s="31">
        <v>202.2</v>
      </c>
      <c r="L155" s="31">
        <v>191.77</v>
      </c>
      <c r="M155" s="31">
        <v>24.301159999999999</v>
      </c>
      <c r="N155" s="1"/>
      <c r="O155" s="1"/>
    </row>
    <row r="156" spans="1:15" ht="12.75" customHeight="1">
      <c r="A156" s="33">
        <v>146</v>
      </c>
      <c r="B156" s="53" t="s">
        <v>365</v>
      </c>
      <c r="C156" s="31">
        <v>42.84</v>
      </c>
      <c r="D156" s="36">
        <v>42.856666666666662</v>
      </c>
      <c r="E156" s="36">
        <v>42.563333333333325</v>
      </c>
      <c r="F156" s="36">
        <v>42.286666666666662</v>
      </c>
      <c r="G156" s="36">
        <v>41.993333333333325</v>
      </c>
      <c r="H156" s="36">
        <v>43.133333333333326</v>
      </c>
      <c r="I156" s="36">
        <v>43.426666666666662</v>
      </c>
      <c r="J156" s="36">
        <v>43.703333333333326</v>
      </c>
      <c r="K156" s="31">
        <v>43.15</v>
      </c>
      <c r="L156" s="31">
        <v>42.58</v>
      </c>
      <c r="M156" s="31">
        <v>59.476199999999999</v>
      </c>
      <c r="N156" s="1"/>
      <c r="O156" s="1"/>
    </row>
    <row r="157" spans="1:15" ht="12.75" customHeight="1">
      <c r="A157" s="33">
        <v>147</v>
      </c>
      <c r="B157" s="53" t="s">
        <v>108</v>
      </c>
      <c r="C157" s="31">
        <v>4845.5</v>
      </c>
      <c r="D157" s="36">
        <v>4863.5999999999995</v>
      </c>
      <c r="E157" s="36">
        <v>4801.8999999999987</v>
      </c>
      <c r="F157" s="36">
        <v>4758.2999999999993</v>
      </c>
      <c r="G157" s="36">
        <v>4696.5999999999985</v>
      </c>
      <c r="H157" s="36">
        <v>4907.1999999999989</v>
      </c>
      <c r="I157" s="36">
        <v>4968.8999999999996</v>
      </c>
      <c r="J157" s="36">
        <v>5012.4999999999991</v>
      </c>
      <c r="K157" s="31">
        <v>4925.3</v>
      </c>
      <c r="L157" s="31">
        <v>4820</v>
      </c>
      <c r="M157" s="31">
        <v>4.1467700000000001</v>
      </c>
      <c r="N157" s="1"/>
      <c r="O157" s="1"/>
    </row>
    <row r="158" spans="1:15" ht="12.75" customHeight="1">
      <c r="A158" s="33">
        <v>148</v>
      </c>
      <c r="B158" s="53" t="s">
        <v>867</v>
      </c>
      <c r="C158" s="31">
        <v>1308.3499999999999</v>
      </c>
      <c r="D158" s="36">
        <v>1307.6499999999999</v>
      </c>
      <c r="E158" s="36">
        <v>1293.3999999999996</v>
      </c>
      <c r="F158" s="36">
        <v>1278.4499999999998</v>
      </c>
      <c r="G158" s="36">
        <v>1264.1999999999996</v>
      </c>
      <c r="H158" s="36">
        <v>1322.5999999999997</v>
      </c>
      <c r="I158" s="36">
        <v>1336.8500000000001</v>
      </c>
      <c r="J158" s="36">
        <v>1351.7999999999997</v>
      </c>
      <c r="K158" s="31">
        <v>1321.9</v>
      </c>
      <c r="L158" s="31">
        <v>1292.7</v>
      </c>
      <c r="M158" s="31">
        <v>3.2270599999999998</v>
      </c>
      <c r="N158" s="1"/>
      <c r="O158" s="1"/>
    </row>
    <row r="159" spans="1:15" ht="12.75" customHeight="1">
      <c r="A159" s="33">
        <v>149</v>
      </c>
      <c r="B159" s="53" t="s">
        <v>366</v>
      </c>
      <c r="C159" s="31">
        <v>736.3</v>
      </c>
      <c r="D159" s="36">
        <v>738.26666666666677</v>
      </c>
      <c r="E159" s="36">
        <v>728.53333333333353</v>
      </c>
      <c r="F159" s="36">
        <v>720.76666666666677</v>
      </c>
      <c r="G159" s="36">
        <v>711.03333333333353</v>
      </c>
      <c r="H159" s="36">
        <v>746.03333333333353</v>
      </c>
      <c r="I159" s="36">
        <v>755.76666666666688</v>
      </c>
      <c r="J159" s="36">
        <v>763.53333333333353</v>
      </c>
      <c r="K159" s="31">
        <v>748</v>
      </c>
      <c r="L159" s="31">
        <v>730.5</v>
      </c>
      <c r="M159" s="31">
        <v>2.7221000000000002</v>
      </c>
      <c r="N159" s="1"/>
      <c r="O159" s="1"/>
    </row>
    <row r="160" spans="1:15" ht="12.75" customHeight="1">
      <c r="A160" s="33">
        <v>150</v>
      </c>
      <c r="B160" s="53" t="s">
        <v>269</v>
      </c>
      <c r="C160" s="31">
        <v>701.05</v>
      </c>
      <c r="D160" s="36">
        <v>706.13333333333321</v>
      </c>
      <c r="E160" s="36">
        <v>690.96666666666647</v>
      </c>
      <c r="F160" s="36">
        <v>680.88333333333321</v>
      </c>
      <c r="G160" s="36">
        <v>665.71666666666647</v>
      </c>
      <c r="H160" s="36">
        <v>716.21666666666647</v>
      </c>
      <c r="I160" s="36">
        <v>731.38333333333321</v>
      </c>
      <c r="J160" s="36">
        <v>741.46666666666647</v>
      </c>
      <c r="K160" s="31">
        <v>721.3</v>
      </c>
      <c r="L160" s="31">
        <v>696.05</v>
      </c>
      <c r="M160" s="31">
        <v>8.18858</v>
      </c>
      <c r="N160" s="1"/>
      <c r="O160" s="1"/>
    </row>
    <row r="161" spans="1:15" ht="12.75" customHeight="1">
      <c r="A161" s="33">
        <v>151</v>
      </c>
      <c r="B161" s="53" t="s">
        <v>367</v>
      </c>
      <c r="C161" s="31">
        <v>2664.3</v>
      </c>
      <c r="D161" s="36">
        <v>2692.3666666666668</v>
      </c>
      <c r="E161" s="36">
        <v>2613.7833333333338</v>
      </c>
      <c r="F161" s="36">
        <v>2563.2666666666669</v>
      </c>
      <c r="G161" s="36">
        <v>2484.6833333333338</v>
      </c>
      <c r="H161" s="36">
        <v>2742.8833333333337</v>
      </c>
      <c r="I161" s="36">
        <v>2821.4666666666667</v>
      </c>
      <c r="J161" s="36">
        <v>2871.9833333333336</v>
      </c>
      <c r="K161" s="31">
        <v>2770.95</v>
      </c>
      <c r="L161" s="31">
        <v>2641.85</v>
      </c>
      <c r="M161" s="31">
        <v>1.8355600000000001</v>
      </c>
      <c r="N161" s="1"/>
      <c r="O161" s="1"/>
    </row>
    <row r="162" spans="1:15" ht="12.75" customHeight="1">
      <c r="A162" s="33">
        <v>152</v>
      </c>
      <c r="B162" s="53" t="s">
        <v>368</v>
      </c>
      <c r="C162" s="31">
        <v>256.85000000000002</v>
      </c>
      <c r="D162" s="36">
        <v>258.69333333333333</v>
      </c>
      <c r="E162" s="36">
        <v>253.25666666666666</v>
      </c>
      <c r="F162" s="36">
        <v>249.66333333333333</v>
      </c>
      <c r="G162" s="36">
        <v>244.22666666666666</v>
      </c>
      <c r="H162" s="36">
        <v>262.28666666666663</v>
      </c>
      <c r="I162" s="36">
        <v>267.72333333333324</v>
      </c>
      <c r="J162" s="36">
        <v>271.31666666666666</v>
      </c>
      <c r="K162" s="31">
        <v>264.13</v>
      </c>
      <c r="L162" s="31">
        <v>255.1</v>
      </c>
      <c r="M162" s="31">
        <v>55.969450000000002</v>
      </c>
      <c r="N162" s="1"/>
      <c r="O162" s="1"/>
    </row>
    <row r="163" spans="1:15" ht="12.75" customHeight="1">
      <c r="A163" s="33">
        <v>153</v>
      </c>
      <c r="B163" s="53" t="s">
        <v>369</v>
      </c>
      <c r="C163" s="31">
        <v>104.54</v>
      </c>
      <c r="D163" s="36">
        <v>104.97333333333331</v>
      </c>
      <c r="E163" s="36">
        <v>102.66666666666663</v>
      </c>
      <c r="F163" s="36">
        <v>100.79333333333331</v>
      </c>
      <c r="G163" s="36">
        <v>98.486666666666622</v>
      </c>
      <c r="H163" s="36">
        <v>106.84666666666664</v>
      </c>
      <c r="I163" s="36">
        <v>109.15333333333334</v>
      </c>
      <c r="J163" s="36">
        <v>111.02666666666664</v>
      </c>
      <c r="K163" s="31">
        <v>107.28</v>
      </c>
      <c r="L163" s="31">
        <v>103.1</v>
      </c>
      <c r="M163" s="31">
        <v>45.846139999999998</v>
      </c>
      <c r="N163" s="1"/>
      <c r="O163" s="1"/>
    </row>
    <row r="164" spans="1:15" ht="12.75" customHeight="1">
      <c r="A164" s="33">
        <v>154</v>
      </c>
      <c r="B164" s="53" t="s">
        <v>796</v>
      </c>
      <c r="C164" s="31">
        <v>1042.9000000000001</v>
      </c>
      <c r="D164" s="36">
        <v>1041.8000000000002</v>
      </c>
      <c r="E164" s="36">
        <v>1032.9000000000003</v>
      </c>
      <c r="F164" s="36">
        <v>1022.9000000000001</v>
      </c>
      <c r="G164" s="36">
        <v>1014.0000000000002</v>
      </c>
      <c r="H164" s="36">
        <v>1051.8000000000004</v>
      </c>
      <c r="I164" s="36">
        <v>1060.7</v>
      </c>
      <c r="J164" s="36">
        <v>1070.7000000000005</v>
      </c>
      <c r="K164" s="31">
        <v>1050.7</v>
      </c>
      <c r="L164" s="31">
        <v>1031.8</v>
      </c>
      <c r="M164" s="31">
        <v>0.51485000000000003</v>
      </c>
      <c r="N164" s="1"/>
      <c r="O164" s="1"/>
    </row>
    <row r="165" spans="1:15" ht="12.75" customHeight="1">
      <c r="A165" s="33">
        <v>155</v>
      </c>
      <c r="B165" s="53" t="s">
        <v>109</v>
      </c>
      <c r="C165" s="31">
        <v>4334.5</v>
      </c>
      <c r="D165" s="36">
        <v>4308.0166666666664</v>
      </c>
      <c r="E165" s="36">
        <v>4206.4833333333327</v>
      </c>
      <c r="F165" s="36">
        <v>4078.4666666666662</v>
      </c>
      <c r="G165" s="36">
        <v>3976.9333333333325</v>
      </c>
      <c r="H165" s="36">
        <v>4436.0333333333328</v>
      </c>
      <c r="I165" s="36">
        <v>4537.5666666666657</v>
      </c>
      <c r="J165" s="36">
        <v>4665.583333333333</v>
      </c>
      <c r="K165" s="31">
        <v>4409.55</v>
      </c>
      <c r="L165" s="31">
        <v>4180</v>
      </c>
      <c r="M165" s="31">
        <v>6.6881500000000003</v>
      </c>
      <c r="N165" s="1"/>
      <c r="O165" s="1"/>
    </row>
    <row r="166" spans="1:15" ht="12.75" customHeight="1">
      <c r="A166" s="33">
        <v>156</v>
      </c>
      <c r="B166" s="53" t="s">
        <v>110</v>
      </c>
      <c r="C166" s="31">
        <v>569.70000000000005</v>
      </c>
      <c r="D166" s="36">
        <v>570.9</v>
      </c>
      <c r="E166" s="36">
        <v>565.79999999999995</v>
      </c>
      <c r="F166" s="36">
        <v>561.9</v>
      </c>
      <c r="G166" s="36">
        <v>556.79999999999995</v>
      </c>
      <c r="H166" s="36">
        <v>574.79999999999995</v>
      </c>
      <c r="I166" s="36">
        <v>579.90000000000009</v>
      </c>
      <c r="J166" s="36">
        <v>583.79999999999995</v>
      </c>
      <c r="K166" s="31">
        <v>576</v>
      </c>
      <c r="L166" s="31">
        <v>567</v>
      </c>
      <c r="M166" s="31">
        <v>43.705120000000001</v>
      </c>
      <c r="N166" s="1"/>
      <c r="O166" s="1"/>
    </row>
    <row r="167" spans="1:15" ht="12.75" customHeight="1">
      <c r="A167" s="33">
        <v>157</v>
      </c>
      <c r="B167" s="53" t="s">
        <v>370</v>
      </c>
      <c r="C167" s="31">
        <v>460.7</v>
      </c>
      <c r="D167" s="36">
        <v>459.73333333333335</v>
      </c>
      <c r="E167" s="36">
        <v>456.9666666666667</v>
      </c>
      <c r="F167" s="36">
        <v>453.23333333333335</v>
      </c>
      <c r="G167" s="36">
        <v>450.4666666666667</v>
      </c>
      <c r="H167" s="36">
        <v>463.4666666666667</v>
      </c>
      <c r="I167" s="36">
        <v>466.23333333333335</v>
      </c>
      <c r="J167" s="36">
        <v>469.9666666666667</v>
      </c>
      <c r="K167" s="31">
        <v>462.5</v>
      </c>
      <c r="L167" s="31">
        <v>456</v>
      </c>
      <c r="M167" s="31">
        <v>0.76383000000000001</v>
      </c>
      <c r="N167" s="1"/>
      <c r="O167" s="1"/>
    </row>
    <row r="168" spans="1:15" ht="12.75" customHeight="1">
      <c r="A168" s="33">
        <v>158</v>
      </c>
      <c r="B168" s="53" t="s">
        <v>270</v>
      </c>
      <c r="C168" s="31">
        <v>174.64</v>
      </c>
      <c r="D168" s="36">
        <v>173.81000000000003</v>
      </c>
      <c r="E168" s="36">
        <v>172.32000000000005</v>
      </c>
      <c r="F168" s="36">
        <v>170.00000000000003</v>
      </c>
      <c r="G168" s="36">
        <v>168.51000000000005</v>
      </c>
      <c r="H168" s="36">
        <v>176.13000000000005</v>
      </c>
      <c r="I168" s="36">
        <v>177.62</v>
      </c>
      <c r="J168" s="36">
        <v>179.94000000000005</v>
      </c>
      <c r="K168" s="31">
        <v>175.3</v>
      </c>
      <c r="L168" s="31">
        <v>171.49</v>
      </c>
      <c r="M168" s="31">
        <v>52.856110000000001</v>
      </c>
      <c r="N168" s="1"/>
      <c r="O168" s="1"/>
    </row>
    <row r="169" spans="1:15" ht="12.75" customHeight="1">
      <c r="A169" s="33">
        <v>159</v>
      </c>
      <c r="B169" s="53" t="s">
        <v>111</v>
      </c>
      <c r="C169" s="31">
        <v>176.52</v>
      </c>
      <c r="D169" s="36">
        <v>177.31666666666669</v>
      </c>
      <c r="E169" s="36">
        <v>174.90333333333339</v>
      </c>
      <c r="F169" s="36">
        <v>173.28666666666669</v>
      </c>
      <c r="G169" s="36">
        <v>170.87333333333339</v>
      </c>
      <c r="H169" s="36">
        <v>178.93333333333339</v>
      </c>
      <c r="I169" s="36">
        <v>181.34666666666669</v>
      </c>
      <c r="J169" s="36">
        <v>182.9633333333334</v>
      </c>
      <c r="K169" s="31">
        <v>179.73</v>
      </c>
      <c r="L169" s="31">
        <v>175.7</v>
      </c>
      <c r="M169" s="31">
        <v>95.108180000000004</v>
      </c>
      <c r="N169" s="1"/>
      <c r="O169" s="1"/>
    </row>
    <row r="170" spans="1:15" ht="12.75" customHeight="1">
      <c r="A170" s="33">
        <v>160</v>
      </c>
      <c r="B170" s="53" t="s">
        <v>371</v>
      </c>
      <c r="C170" s="31">
        <v>1134.45</v>
      </c>
      <c r="D170" s="36">
        <v>1127.8499999999999</v>
      </c>
      <c r="E170" s="36">
        <v>1068.6999999999998</v>
      </c>
      <c r="F170" s="36">
        <v>1002.9499999999998</v>
      </c>
      <c r="G170" s="36">
        <v>943.79999999999973</v>
      </c>
      <c r="H170" s="36">
        <v>1193.5999999999999</v>
      </c>
      <c r="I170" s="36">
        <v>1252.75</v>
      </c>
      <c r="J170" s="36">
        <v>1318.5</v>
      </c>
      <c r="K170" s="31">
        <v>1187</v>
      </c>
      <c r="L170" s="31">
        <v>1062.0999999999999</v>
      </c>
      <c r="M170" s="31">
        <v>111.02873</v>
      </c>
      <c r="N170" s="1"/>
      <c r="O170" s="1"/>
    </row>
    <row r="171" spans="1:15" ht="12.75" customHeight="1">
      <c r="A171" s="33">
        <v>161</v>
      </c>
      <c r="B171" s="53" t="s">
        <v>372</v>
      </c>
      <c r="C171" s="31">
        <v>4742.45</v>
      </c>
      <c r="D171" s="36">
        <v>4773.95</v>
      </c>
      <c r="E171" s="36">
        <v>4688.5</v>
      </c>
      <c r="F171" s="36">
        <v>4634.55</v>
      </c>
      <c r="G171" s="36">
        <v>4549.1000000000004</v>
      </c>
      <c r="H171" s="36">
        <v>4827.8999999999996</v>
      </c>
      <c r="I171" s="36">
        <v>4913.3499999999985</v>
      </c>
      <c r="J171" s="36">
        <v>4967.2999999999993</v>
      </c>
      <c r="K171" s="31">
        <v>4859.3999999999996</v>
      </c>
      <c r="L171" s="31">
        <v>4720</v>
      </c>
      <c r="M171" s="31">
        <v>0.28004000000000001</v>
      </c>
      <c r="N171" s="1"/>
      <c r="O171" s="1"/>
    </row>
    <row r="172" spans="1:15" ht="12.75" customHeight="1">
      <c r="A172" s="33">
        <v>162</v>
      </c>
      <c r="B172" s="53" t="s">
        <v>373</v>
      </c>
      <c r="C172" s="31">
        <v>1568.4</v>
      </c>
      <c r="D172" s="36">
        <v>1576.1333333333332</v>
      </c>
      <c r="E172" s="36">
        <v>1532.2666666666664</v>
      </c>
      <c r="F172" s="36">
        <v>1496.1333333333332</v>
      </c>
      <c r="G172" s="36">
        <v>1452.2666666666664</v>
      </c>
      <c r="H172" s="36">
        <v>1612.2666666666664</v>
      </c>
      <c r="I172" s="36">
        <v>1656.1333333333332</v>
      </c>
      <c r="J172" s="36">
        <v>1692.2666666666664</v>
      </c>
      <c r="K172" s="31">
        <v>1620</v>
      </c>
      <c r="L172" s="31">
        <v>1540</v>
      </c>
      <c r="M172" s="31">
        <v>3.4039700000000002</v>
      </c>
      <c r="N172" s="1"/>
      <c r="O172" s="1"/>
    </row>
    <row r="173" spans="1:15" ht="12.75" customHeight="1">
      <c r="A173" s="33">
        <v>163</v>
      </c>
      <c r="B173" s="53" t="s">
        <v>374</v>
      </c>
      <c r="C173" s="31">
        <v>332.8</v>
      </c>
      <c r="D173" s="36">
        <v>331.2</v>
      </c>
      <c r="E173" s="36">
        <v>324.39999999999998</v>
      </c>
      <c r="F173" s="36">
        <v>316</v>
      </c>
      <c r="G173" s="36">
        <v>309.2</v>
      </c>
      <c r="H173" s="36">
        <v>339.59999999999997</v>
      </c>
      <c r="I173" s="36">
        <v>346.40000000000003</v>
      </c>
      <c r="J173" s="36">
        <v>354.79999999999995</v>
      </c>
      <c r="K173" s="31">
        <v>338</v>
      </c>
      <c r="L173" s="31">
        <v>322.8</v>
      </c>
      <c r="M173" s="31">
        <v>25.522069999999999</v>
      </c>
      <c r="N173" s="1"/>
      <c r="O173" s="1"/>
    </row>
    <row r="174" spans="1:15" ht="12.75" customHeight="1">
      <c r="A174" s="33">
        <v>164</v>
      </c>
      <c r="B174" s="53" t="s">
        <v>375</v>
      </c>
      <c r="C174" s="31">
        <v>205.87</v>
      </c>
      <c r="D174" s="36">
        <v>207.42333333333332</v>
      </c>
      <c r="E174" s="36">
        <v>202.44666666666663</v>
      </c>
      <c r="F174" s="36">
        <v>199.02333333333331</v>
      </c>
      <c r="G174" s="36">
        <v>194.04666666666662</v>
      </c>
      <c r="H174" s="36">
        <v>210.84666666666664</v>
      </c>
      <c r="I174" s="36">
        <v>215.82333333333332</v>
      </c>
      <c r="J174" s="36">
        <v>219.24666666666664</v>
      </c>
      <c r="K174" s="31">
        <v>212.4</v>
      </c>
      <c r="L174" s="31">
        <v>204</v>
      </c>
      <c r="M174" s="31">
        <v>61.71658</v>
      </c>
      <c r="N174" s="1"/>
      <c r="O174" s="1"/>
    </row>
    <row r="175" spans="1:15" ht="12.75" customHeight="1">
      <c r="A175" s="33">
        <v>165</v>
      </c>
      <c r="B175" s="53" t="s">
        <v>797</v>
      </c>
      <c r="C175" s="31">
        <v>823.15</v>
      </c>
      <c r="D175" s="36">
        <v>825.01666666666677</v>
      </c>
      <c r="E175" s="36">
        <v>812.13333333333355</v>
      </c>
      <c r="F175" s="36">
        <v>801.11666666666679</v>
      </c>
      <c r="G175" s="36">
        <v>788.23333333333358</v>
      </c>
      <c r="H175" s="36">
        <v>836.03333333333353</v>
      </c>
      <c r="I175" s="36">
        <v>848.91666666666674</v>
      </c>
      <c r="J175" s="36">
        <v>859.93333333333351</v>
      </c>
      <c r="K175" s="31">
        <v>837.9</v>
      </c>
      <c r="L175" s="31">
        <v>814</v>
      </c>
      <c r="M175" s="31">
        <v>2.3373699999999999</v>
      </c>
      <c r="N175" s="1"/>
      <c r="O175" s="1"/>
    </row>
    <row r="176" spans="1:15" ht="12.75" customHeight="1">
      <c r="A176" s="33">
        <v>166</v>
      </c>
      <c r="B176" s="53" t="s">
        <v>271</v>
      </c>
      <c r="C176" s="31">
        <v>488.65</v>
      </c>
      <c r="D176" s="36">
        <v>490.64999999999992</v>
      </c>
      <c r="E176" s="36">
        <v>481.34999999999985</v>
      </c>
      <c r="F176" s="36">
        <v>474.04999999999995</v>
      </c>
      <c r="G176" s="36">
        <v>464.74999999999989</v>
      </c>
      <c r="H176" s="36">
        <v>497.94999999999982</v>
      </c>
      <c r="I176" s="36">
        <v>507.24999999999989</v>
      </c>
      <c r="J176" s="36">
        <v>514.54999999999973</v>
      </c>
      <c r="K176" s="31">
        <v>499.95</v>
      </c>
      <c r="L176" s="31">
        <v>483.35</v>
      </c>
      <c r="M176" s="31">
        <v>13.37547</v>
      </c>
      <c r="N176" s="1"/>
      <c r="O176" s="1"/>
    </row>
    <row r="177" spans="1:15" ht="12.75" customHeight="1">
      <c r="A177" s="33">
        <v>167</v>
      </c>
      <c r="B177" s="53" t="s">
        <v>112</v>
      </c>
      <c r="C177" s="31">
        <v>214.76</v>
      </c>
      <c r="D177" s="36">
        <v>216.18666666666664</v>
      </c>
      <c r="E177" s="36">
        <v>212.57333333333327</v>
      </c>
      <c r="F177" s="36">
        <v>210.38666666666663</v>
      </c>
      <c r="G177" s="36">
        <v>206.77333333333326</v>
      </c>
      <c r="H177" s="36">
        <v>218.37333333333328</v>
      </c>
      <c r="I177" s="36">
        <v>221.98666666666668</v>
      </c>
      <c r="J177" s="36">
        <v>224.17333333333329</v>
      </c>
      <c r="K177" s="31">
        <v>219.8</v>
      </c>
      <c r="L177" s="31">
        <v>214</v>
      </c>
      <c r="M177" s="31">
        <v>169.28662</v>
      </c>
      <c r="N177" s="1"/>
      <c r="O177" s="1"/>
    </row>
    <row r="178" spans="1:15" ht="12.75" customHeight="1">
      <c r="A178" s="33">
        <v>168</v>
      </c>
      <c r="B178" s="53" t="s">
        <v>376</v>
      </c>
      <c r="C178" s="31">
        <v>1314.1</v>
      </c>
      <c r="D178" s="36">
        <v>1327.5</v>
      </c>
      <c r="E178" s="36">
        <v>1297.5999999999999</v>
      </c>
      <c r="F178" s="36">
        <v>1281.0999999999999</v>
      </c>
      <c r="G178" s="36">
        <v>1251.1999999999998</v>
      </c>
      <c r="H178" s="36">
        <v>1344</v>
      </c>
      <c r="I178" s="36">
        <v>1373.9</v>
      </c>
      <c r="J178" s="36">
        <v>1390.4</v>
      </c>
      <c r="K178" s="31">
        <v>1357.4</v>
      </c>
      <c r="L178" s="31">
        <v>1311</v>
      </c>
      <c r="M178" s="31">
        <v>1.02799</v>
      </c>
      <c r="N178" s="1"/>
      <c r="O178" s="1"/>
    </row>
    <row r="179" spans="1:15" ht="12.75" customHeight="1">
      <c r="A179" s="33">
        <v>169</v>
      </c>
      <c r="B179" s="53" t="s">
        <v>115</v>
      </c>
      <c r="C179" s="31">
        <v>97.97</v>
      </c>
      <c r="D179" s="36">
        <v>97.916666666666671</v>
      </c>
      <c r="E179" s="36">
        <v>96.153333333333336</v>
      </c>
      <c r="F179" s="36">
        <v>94.336666666666659</v>
      </c>
      <c r="G179" s="36">
        <v>92.573333333333323</v>
      </c>
      <c r="H179" s="36">
        <v>99.733333333333348</v>
      </c>
      <c r="I179" s="36">
        <v>101.4966666666667</v>
      </c>
      <c r="J179" s="36">
        <v>103.31333333333336</v>
      </c>
      <c r="K179" s="31">
        <v>99.68</v>
      </c>
      <c r="L179" s="31">
        <v>96.1</v>
      </c>
      <c r="M179" s="31">
        <v>520.96986000000004</v>
      </c>
      <c r="N179" s="1"/>
      <c r="O179" s="1"/>
    </row>
    <row r="180" spans="1:15" ht="12.75" customHeight="1">
      <c r="A180" s="33">
        <v>170</v>
      </c>
      <c r="B180" s="53" t="s">
        <v>784</v>
      </c>
      <c r="C180" s="31">
        <v>1644.25</v>
      </c>
      <c r="D180" s="36">
        <v>1682.2</v>
      </c>
      <c r="E180" s="36">
        <v>1594.8000000000002</v>
      </c>
      <c r="F180" s="36">
        <v>1545.3500000000001</v>
      </c>
      <c r="G180" s="36">
        <v>1457.9500000000003</v>
      </c>
      <c r="H180" s="36">
        <v>1731.65</v>
      </c>
      <c r="I180" s="36">
        <v>1819.0500000000002</v>
      </c>
      <c r="J180" s="36">
        <v>1868.5</v>
      </c>
      <c r="K180" s="31">
        <v>1769.6</v>
      </c>
      <c r="L180" s="31">
        <v>1632.75</v>
      </c>
      <c r="M180" s="31">
        <v>30.051819999999999</v>
      </c>
      <c r="N180" s="1"/>
      <c r="O180" s="1"/>
    </row>
    <row r="181" spans="1:15" ht="12.75" customHeight="1">
      <c r="A181" s="33">
        <v>171</v>
      </c>
      <c r="B181" s="53" t="s">
        <v>377</v>
      </c>
      <c r="C181" s="31">
        <v>406.3</v>
      </c>
      <c r="D181" s="36">
        <v>405.18333333333334</v>
      </c>
      <c r="E181" s="36">
        <v>392.36666666666667</v>
      </c>
      <c r="F181" s="36">
        <v>378.43333333333334</v>
      </c>
      <c r="G181" s="36">
        <v>365.61666666666667</v>
      </c>
      <c r="H181" s="36">
        <v>419.11666666666667</v>
      </c>
      <c r="I181" s="36">
        <v>431.93333333333339</v>
      </c>
      <c r="J181" s="36">
        <v>445.86666666666667</v>
      </c>
      <c r="K181" s="31">
        <v>418</v>
      </c>
      <c r="L181" s="31">
        <v>391.25</v>
      </c>
      <c r="M181" s="31">
        <v>57.35</v>
      </c>
      <c r="N181" s="1"/>
      <c r="O181" s="1"/>
    </row>
    <row r="182" spans="1:15" ht="12.75" customHeight="1">
      <c r="A182" s="33">
        <v>172</v>
      </c>
      <c r="B182" s="53" t="s">
        <v>829</v>
      </c>
      <c r="C182" s="31">
        <v>7536.95</v>
      </c>
      <c r="D182" s="36">
        <v>7486.9000000000005</v>
      </c>
      <c r="E182" s="36">
        <v>7396.8000000000011</v>
      </c>
      <c r="F182" s="36">
        <v>7256.6500000000005</v>
      </c>
      <c r="G182" s="36">
        <v>7166.5500000000011</v>
      </c>
      <c r="H182" s="36">
        <v>7627.0500000000011</v>
      </c>
      <c r="I182" s="36">
        <v>7717.1500000000015</v>
      </c>
      <c r="J182" s="36">
        <v>7857.3000000000011</v>
      </c>
      <c r="K182" s="31">
        <v>7577</v>
      </c>
      <c r="L182" s="31">
        <v>7346.75</v>
      </c>
      <c r="M182" s="31">
        <v>0.27600000000000002</v>
      </c>
      <c r="N182" s="1"/>
      <c r="O182" s="1"/>
    </row>
    <row r="183" spans="1:15" ht="12.75" customHeight="1">
      <c r="A183" s="33">
        <v>173</v>
      </c>
      <c r="B183" s="53" t="s">
        <v>272</v>
      </c>
      <c r="C183" s="31">
        <v>1816</v>
      </c>
      <c r="D183" s="36">
        <v>1812.6499999999999</v>
      </c>
      <c r="E183" s="36">
        <v>1787.3499999999997</v>
      </c>
      <c r="F183" s="36">
        <v>1758.6999999999998</v>
      </c>
      <c r="G183" s="36">
        <v>1733.3999999999996</v>
      </c>
      <c r="H183" s="36">
        <v>1841.2999999999997</v>
      </c>
      <c r="I183" s="36">
        <v>1866.6</v>
      </c>
      <c r="J183" s="36">
        <v>1895.2499999999998</v>
      </c>
      <c r="K183" s="31">
        <v>1837.95</v>
      </c>
      <c r="L183" s="31">
        <v>1784</v>
      </c>
      <c r="M183" s="31">
        <v>7.7119799999999996</v>
      </c>
      <c r="N183" s="1"/>
      <c r="O183" s="1"/>
    </row>
    <row r="184" spans="1:15" ht="12.75" customHeight="1">
      <c r="A184" s="33">
        <v>174</v>
      </c>
      <c r="B184" s="53" t="s">
        <v>378</v>
      </c>
      <c r="C184" s="31">
        <v>2537.6</v>
      </c>
      <c r="D184" s="36">
        <v>2553.6833333333329</v>
      </c>
      <c r="E184" s="36">
        <v>2508.016666666666</v>
      </c>
      <c r="F184" s="36">
        <v>2478.4333333333329</v>
      </c>
      <c r="G184" s="36">
        <v>2432.766666666666</v>
      </c>
      <c r="H184" s="36">
        <v>2583.266666666666</v>
      </c>
      <c r="I184" s="36">
        <v>2628.9333333333329</v>
      </c>
      <c r="J184" s="36">
        <v>2658.516666666666</v>
      </c>
      <c r="K184" s="31">
        <v>2599.35</v>
      </c>
      <c r="L184" s="31">
        <v>2524.1</v>
      </c>
      <c r="M184" s="31">
        <v>1.37582</v>
      </c>
      <c r="N184" s="1"/>
      <c r="O184" s="1"/>
    </row>
    <row r="185" spans="1:15" ht="12.75" customHeight="1">
      <c r="A185" s="33">
        <v>175</v>
      </c>
      <c r="B185" s="53" t="s">
        <v>830</v>
      </c>
      <c r="C185" s="31">
        <v>829.75</v>
      </c>
      <c r="D185" s="36">
        <v>834.18333333333339</v>
      </c>
      <c r="E185" s="36">
        <v>821.36666666666679</v>
      </c>
      <c r="F185" s="36">
        <v>812.98333333333335</v>
      </c>
      <c r="G185" s="36">
        <v>800.16666666666674</v>
      </c>
      <c r="H185" s="36">
        <v>842.56666666666683</v>
      </c>
      <c r="I185" s="36">
        <v>855.38333333333344</v>
      </c>
      <c r="J185" s="36">
        <v>863.76666666666688</v>
      </c>
      <c r="K185" s="31">
        <v>847</v>
      </c>
      <c r="L185" s="31">
        <v>825.8</v>
      </c>
      <c r="M185" s="31">
        <v>0.43070999999999998</v>
      </c>
      <c r="N185" s="1"/>
      <c r="O185" s="1"/>
    </row>
    <row r="186" spans="1:15" ht="12.75" customHeight="1">
      <c r="A186" s="33">
        <v>176</v>
      </c>
      <c r="B186" s="53" t="s">
        <v>113</v>
      </c>
      <c r="C186" s="31">
        <v>1230.5999999999999</v>
      </c>
      <c r="D186" s="36">
        <v>1239.5</v>
      </c>
      <c r="E186" s="36">
        <v>1218.4000000000001</v>
      </c>
      <c r="F186" s="36">
        <v>1206.2</v>
      </c>
      <c r="G186" s="36">
        <v>1185.1000000000001</v>
      </c>
      <c r="H186" s="36">
        <v>1251.7</v>
      </c>
      <c r="I186" s="36">
        <v>1272.8</v>
      </c>
      <c r="J186" s="36">
        <v>1285</v>
      </c>
      <c r="K186" s="31">
        <v>1260.5999999999999</v>
      </c>
      <c r="L186" s="31">
        <v>1227.3</v>
      </c>
      <c r="M186" s="31">
        <v>5.3719799999999998</v>
      </c>
      <c r="N186" s="1"/>
      <c r="O186" s="1"/>
    </row>
    <row r="187" spans="1:15" ht="12.75" customHeight="1">
      <c r="A187" s="33">
        <v>177</v>
      </c>
      <c r="B187" s="53" t="s">
        <v>800</v>
      </c>
      <c r="C187" s="31">
        <v>1328.7</v>
      </c>
      <c r="D187" s="36">
        <v>1321.2333333333333</v>
      </c>
      <c r="E187" s="36">
        <v>1305.4666666666667</v>
      </c>
      <c r="F187" s="36">
        <v>1282.2333333333333</v>
      </c>
      <c r="G187" s="36">
        <v>1266.4666666666667</v>
      </c>
      <c r="H187" s="36">
        <v>1344.4666666666667</v>
      </c>
      <c r="I187" s="36">
        <v>1360.2333333333336</v>
      </c>
      <c r="J187" s="36">
        <v>1383.4666666666667</v>
      </c>
      <c r="K187" s="31">
        <v>1337</v>
      </c>
      <c r="L187" s="31">
        <v>1298</v>
      </c>
      <c r="M187" s="31">
        <v>3.0950199999999999</v>
      </c>
      <c r="N187" s="1"/>
      <c r="O187" s="1"/>
    </row>
    <row r="188" spans="1:15" ht="12.75" customHeight="1">
      <c r="A188" s="33">
        <v>178</v>
      </c>
      <c r="B188" s="53" t="s">
        <v>831</v>
      </c>
      <c r="C188" s="31">
        <v>1135.5</v>
      </c>
      <c r="D188" s="36">
        <v>1121.6666666666667</v>
      </c>
      <c r="E188" s="36">
        <v>1103.4833333333336</v>
      </c>
      <c r="F188" s="36">
        <v>1071.4666666666669</v>
      </c>
      <c r="G188" s="36">
        <v>1053.2833333333338</v>
      </c>
      <c r="H188" s="36">
        <v>1153.6833333333334</v>
      </c>
      <c r="I188" s="36">
        <v>1171.8666666666663</v>
      </c>
      <c r="J188" s="36">
        <v>1203.8833333333332</v>
      </c>
      <c r="K188" s="31">
        <v>1139.8499999999999</v>
      </c>
      <c r="L188" s="31">
        <v>1089.6500000000001</v>
      </c>
      <c r="M188" s="31">
        <v>7.4295499999999999</v>
      </c>
      <c r="N188" s="1"/>
      <c r="O188" s="1"/>
    </row>
    <row r="189" spans="1:15" ht="12.75" customHeight="1">
      <c r="A189" s="33">
        <v>179</v>
      </c>
      <c r="B189" s="53" t="s">
        <v>379</v>
      </c>
      <c r="C189" s="31">
        <v>4264.75</v>
      </c>
      <c r="D189" s="36">
        <v>4313.2333333333336</v>
      </c>
      <c r="E189" s="36">
        <v>4201.5166666666673</v>
      </c>
      <c r="F189" s="36">
        <v>4138.2833333333338</v>
      </c>
      <c r="G189" s="36">
        <v>4026.5666666666675</v>
      </c>
      <c r="H189" s="36">
        <v>4376.4666666666672</v>
      </c>
      <c r="I189" s="36">
        <v>4488.1833333333343</v>
      </c>
      <c r="J189" s="36">
        <v>4551.416666666667</v>
      </c>
      <c r="K189" s="31">
        <v>4424.95</v>
      </c>
      <c r="L189" s="31">
        <v>4250</v>
      </c>
      <c r="M189" s="31">
        <v>0.98721999999999999</v>
      </c>
      <c r="N189" s="1"/>
      <c r="O189" s="1"/>
    </row>
    <row r="190" spans="1:15" ht="12.75" customHeight="1">
      <c r="A190" s="33">
        <v>180</v>
      </c>
      <c r="B190" s="53" t="s">
        <v>117</v>
      </c>
      <c r="C190" s="31">
        <v>1356.85</v>
      </c>
      <c r="D190" s="36">
        <v>1362.0333333333333</v>
      </c>
      <c r="E190" s="36">
        <v>1347.8166666666666</v>
      </c>
      <c r="F190" s="36">
        <v>1338.7833333333333</v>
      </c>
      <c r="G190" s="36">
        <v>1324.5666666666666</v>
      </c>
      <c r="H190" s="36">
        <v>1371.0666666666666</v>
      </c>
      <c r="I190" s="36">
        <v>1385.2833333333333</v>
      </c>
      <c r="J190" s="36">
        <v>1394.3166666666666</v>
      </c>
      <c r="K190" s="31">
        <v>1376.25</v>
      </c>
      <c r="L190" s="31">
        <v>1353</v>
      </c>
      <c r="M190" s="31">
        <v>12.92944</v>
      </c>
      <c r="N190" s="1"/>
      <c r="O190" s="1"/>
    </row>
    <row r="191" spans="1:15" ht="12.75" customHeight="1">
      <c r="A191" s="33">
        <v>181</v>
      </c>
      <c r="B191" s="53" t="s">
        <v>380</v>
      </c>
      <c r="C191" s="31">
        <v>799.35</v>
      </c>
      <c r="D191" s="36">
        <v>808.7833333333333</v>
      </c>
      <c r="E191" s="36">
        <v>785.56666666666661</v>
      </c>
      <c r="F191" s="36">
        <v>771.7833333333333</v>
      </c>
      <c r="G191" s="36">
        <v>748.56666666666661</v>
      </c>
      <c r="H191" s="36">
        <v>822.56666666666661</v>
      </c>
      <c r="I191" s="36">
        <v>845.7833333333333</v>
      </c>
      <c r="J191" s="36">
        <v>859.56666666666661</v>
      </c>
      <c r="K191" s="31">
        <v>832</v>
      </c>
      <c r="L191" s="31">
        <v>795</v>
      </c>
      <c r="M191" s="31">
        <v>5.61517</v>
      </c>
      <c r="N191" s="1"/>
      <c r="O191" s="1"/>
    </row>
    <row r="192" spans="1:15" ht="12.75" customHeight="1">
      <c r="A192" s="33">
        <v>182</v>
      </c>
      <c r="B192" s="53" t="s">
        <v>118</v>
      </c>
      <c r="C192" s="31">
        <v>3007.3</v>
      </c>
      <c r="D192" s="36">
        <v>3013.7666666666664</v>
      </c>
      <c r="E192" s="36">
        <v>2988.5333333333328</v>
      </c>
      <c r="F192" s="36">
        <v>2969.7666666666664</v>
      </c>
      <c r="G192" s="36">
        <v>2944.5333333333328</v>
      </c>
      <c r="H192" s="36">
        <v>3032.5333333333328</v>
      </c>
      <c r="I192" s="36">
        <v>3057.7666666666664</v>
      </c>
      <c r="J192" s="36">
        <v>3076.5333333333328</v>
      </c>
      <c r="K192" s="31">
        <v>3039</v>
      </c>
      <c r="L192" s="31">
        <v>2995</v>
      </c>
      <c r="M192" s="31">
        <v>2.9762200000000001</v>
      </c>
      <c r="N192" s="1"/>
      <c r="O192" s="1"/>
    </row>
    <row r="193" spans="1:15" ht="12.75" customHeight="1">
      <c r="A193" s="33">
        <v>183</v>
      </c>
      <c r="B193" s="53" t="s">
        <v>119</v>
      </c>
      <c r="C193" s="31">
        <v>490.65</v>
      </c>
      <c r="D193" s="36">
        <v>487.23333333333335</v>
      </c>
      <c r="E193" s="36">
        <v>475.7166666666667</v>
      </c>
      <c r="F193" s="36">
        <v>460.78333333333336</v>
      </c>
      <c r="G193" s="36">
        <v>449.26666666666671</v>
      </c>
      <c r="H193" s="36">
        <v>502.16666666666669</v>
      </c>
      <c r="I193" s="36">
        <v>513.68333333333339</v>
      </c>
      <c r="J193" s="36">
        <v>528.61666666666667</v>
      </c>
      <c r="K193" s="31">
        <v>498.75</v>
      </c>
      <c r="L193" s="31">
        <v>472.3</v>
      </c>
      <c r="M193" s="31">
        <v>85.233969999999999</v>
      </c>
      <c r="N193" s="1"/>
      <c r="O193" s="1"/>
    </row>
    <row r="194" spans="1:15" ht="12.75" customHeight="1">
      <c r="A194" s="33">
        <v>184</v>
      </c>
      <c r="B194" s="53" t="s">
        <v>381</v>
      </c>
      <c r="C194" s="31">
        <v>587.9</v>
      </c>
      <c r="D194" s="36">
        <v>592.13333333333333</v>
      </c>
      <c r="E194" s="36">
        <v>581.26666666666665</v>
      </c>
      <c r="F194" s="36">
        <v>574.63333333333333</v>
      </c>
      <c r="G194" s="36">
        <v>563.76666666666665</v>
      </c>
      <c r="H194" s="36">
        <v>598.76666666666665</v>
      </c>
      <c r="I194" s="36">
        <v>609.63333333333321</v>
      </c>
      <c r="J194" s="36">
        <v>616.26666666666665</v>
      </c>
      <c r="K194" s="31">
        <v>603</v>
      </c>
      <c r="L194" s="31">
        <v>585.5</v>
      </c>
      <c r="M194" s="31">
        <v>9.6033399999999993</v>
      </c>
      <c r="N194" s="1"/>
      <c r="O194" s="1"/>
    </row>
    <row r="195" spans="1:15" ht="12.75" customHeight="1">
      <c r="A195" s="33">
        <v>185</v>
      </c>
      <c r="B195" s="53" t="s">
        <v>120</v>
      </c>
      <c r="C195" s="31">
        <v>2466.15</v>
      </c>
      <c r="D195" s="36">
        <v>2477.4500000000003</v>
      </c>
      <c r="E195" s="36">
        <v>2439.3000000000006</v>
      </c>
      <c r="F195" s="36">
        <v>2412.4500000000003</v>
      </c>
      <c r="G195" s="36">
        <v>2374.3000000000006</v>
      </c>
      <c r="H195" s="36">
        <v>2504.3000000000006</v>
      </c>
      <c r="I195" s="36">
        <v>2542.4500000000003</v>
      </c>
      <c r="J195" s="36">
        <v>2569.3000000000006</v>
      </c>
      <c r="K195" s="31">
        <v>2515.6</v>
      </c>
      <c r="L195" s="31">
        <v>2450.6</v>
      </c>
      <c r="M195" s="31">
        <v>28.67672</v>
      </c>
      <c r="N195" s="1"/>
      <c r="O195" s="1"/>
    </row>
    <row r="196" spans="1:15" ht="12.75" customHeight="1">
      <c r="A196" s="33">
        <v>186</v>
      </c>
      <c r="B196" s="53" t="s">
        <v>382</v>
      </c>
      <c r="C196" s="31">
        <v>1167.5999999999999</v>
      </c>
      <c r="D196" s="36">
        <v>1175.8833333333332</v>
      </c>
      <c r="E196" s="36">
        <v>1149.2666666666664</v>
      </c>
      <c r="F196" s="36">
        <v>1130.9333333333332</v>
      </c>
      <c r="G196" s="36">
        <v>1104.3166666666664</v>
      </c>
      <c r="H196" s="36">
        <v>1194.2166666666665</v>
      </c>
      <c r="I196" s="36">
        <v>1220.8333333333333</v>
      </c>
      <c r="J196" s="36">
        <v>1239.1666666666665</v>
      </c>
      <c r="K196" s="31">
        <v>1202.5</v>
      </c>
      <c r="L196" s="31">
        <v>1157.55</v>
      </c>
      <c r="M196" s="31">
        <v>5.9983899999999997</v>
      </c>
      <c r="N196" s="1"/>
      <c r="O196" s="1"/>
    </row>
    <row r="197" spans="1:15" ht="12.75" customHeight="1">
      <c r="A197" s="33">
        <v>187</v>
      </c>
      <c r="B197" s="53" t="s">
        <v>383</v>
      </c>
      <c r="C197" s="31">
        <v>2736.85</v>
      </c>
      <c r="D197" s="36">
        <v>2745.0500000000006</v>
      </c>
      <c r="E197" s="36">
        <v>2695.1000000000013</v>
      </c>
      <c r="F197" s="36">
        <v>2653.3500000000008</v>
      </c>
      <c r="G197" s="36">
        <v>2603.4000000000015</v>
      </c>
      <c r="H197" s="36">
        <v>2786.8000000000011</v>
      </c>
      <c r="I197" s="36">
        <v>2836.7500000000009</v>
      </c>
      <c r="J197" s="36">
        <v>2878.5000000000009</v>
      </c>
      <c r="K197" s="31">
        <v>2795</v>
      </c>
      <c r="L197" s="31">
        <v>2703.3</v>
      </c>
      <c r="M197" s="31">
        <v>0.56923000000000001</v>
      </c>
      <c r="N197" s="1"/>
      <c r="O197" s="1"/>
    </row>
    <row r="198" spans="1:15" ht="12.75" customHeight="1">
      <c r="A198" s="33">
        <v>188</v>
      </c>
      <c r="B198" s="53" t="s">
        <v>384</v>
      </c>
      <c r="C198" s="31">
        <v>141.21</v>
      </c>
      <c r="D198" s="36">
        <v>142.25666666666666</v>
      </c>
      <c r="E198" s="36">
        <v>138.72333333333333</v>
      </c>
      <c r="F198" s="36">
        <v>136.23666666666668</v>
      </c>
      <c r="G198" s="36">
        <v>132.70333333333335</v>
      </c>
      <c r="H198" s="36">
        <v>144.74333333333331</v>
      </c>
      <c r="I198" s="36">
        <v>148.27666666666661</v>
      </c>
      <c r="J198" s="36">
        <v>150.76333333333329</v>
      </c>
      <c r="K198" s="31">
        <v>145.79</v>
      </c>
      <c r="L198" s="31">
        <v>139.77000000000001</v>
      </c>
      <c r="M198" s="31">
        <v>21.478570000000001</v>
      </c>
      <c r="N198" s="1"/>
      <c r="O198" s="1"/>
    </row>
    <row r="199" spans="1:15" ht="12.75" customHeight="1">
      <c r="A199" s="33">
        <v>189</v>
      </c>
      <c r="B199" s="53" t="s">
        <v>385</v>
      </c>
      <c r="C199" s="31">
        <v>3377.6</v>
      </c>
      <c r="D199" s="36">
        <v>3379.65</v>
      </c>
      <c r="E199" s="36">
        <v>3309.3</v>
      </c>
      <c r="F199" s="36">
        <v>3241</v>
      </c>
      <c r="G199" s="36">
        <v>3170.65</v>
      </c>
      <c r="H199" s="36">
        <v>3447.9500000000003</v>
      </c>
      <c r="I199" s="36">
        <v>3518.2999999999997</v>
      </c>
      <c r="J199" s="36">
        <v>3586.6000000000004</v>
      </c>
      <c r="K199" s="31">
        <v>3450</v>
      </c>
      <c r="L199" s="31">
        <v>3311.35</v>
      </c>
      <c r="M199" s="31">
        <v>17.967410000000001</v>
      </c>
      <c r="N199" s="1"/>
      <c r="O199" s="1"/>
    </row>
    <row r="200" spans="1:15" ht="12.75" customHeight="1">
      <c r="A200" s="33">
        <v>190</v>
      </c>
      <c r="B200" s="53" t="s">
        <v>121</v>
      </c>
      <c r="C200" s="31">
        <v>599.75</v>
      </c>
      <c r="D200" s="36">
        <v>602.85</v>
      </c>
      <c r="E200" s="36">
        <v>592.25</v>
      </c>
      <c r="F200" s="36">
        <v>584.75</v>
      </c>
      <c r="G200" s="36">
        <v>574.15</v>
      </c>
      <c r="H200" s="36">
        <v>610.35</v>
      </c>
      <c r="I200" s="36">
        <v>620.95000000000016</v>
      </c>
      <c r="J200" s="36">
        <v>628.45000000000005</v>
      </c>
      <c r="K200" s="31">
        <v>613.45000000000005</v>
      </c>
      <c r="L200" s="31">
        <v>595.35</v>
      </c>
      <c r="M200" s="31">
        <v>15.61042</v>
      </c>
      <c r="N200" s="1"/>
      <c r="O200" s="1"/>
    </row>
    <row r="201" spans="1:15" ht="12.75" customHeight="1">
      <c r="A201" s="33">
        <v>191</v>
      </c>
      <c r="B201" s="53" t="s">
        <v>868</v>
      </c>
      <c r="C201" s="31">
        <v>399.2</v>
      </c>
      <c r="D201" s="36">
        <v>402.04999999999995</v>
      </c>
      <c r="E201" s="36">
        <v>395.19999999999993</v>
      </c>
      <c r="F201" s="36">
        <v>391.2</v>
      </c>
      <c r="G201" s="36">
        <v>384.34999999999997</v>
      </c>
      <c r="H201" s="36">
        <v>406.0499999999999</v>
      </c>
      <c r="I201" s="36">
        <v>412.89999999999992</v>
      </c>
      <c r="J201" s="36">
        <v>416.89999999999986</v>
      </c>
      <c r="K201" s="31">
        <v>408.9</v>
      </c>
      <c r="L201" s="31">
        <v>398.05</v>
      </c>
      <c r="M201" s="31">
        <v>9.1072699999999998</v>
      </c>
      <c r="N201" s="1"/>
      <c r="O201" s="1"/>
    </row>
    <row r="202" spans="1:15" ht="12.75" customHeight="1">
      <c r="A202" s="33">
        <v>192</v>
      </c>
      <c r="B202" s="53" t="s">
        <v>116</v>
      </c>
      <c r="C202" s="31">
        <v>715.85</v>
      </c>
      <c r="D202" s="36">
        <v>731.6</v>
      </c>
      <c r="E202" s="36">
        <v>696.25</v>
      </c>
      <c r="F202" s="36">
        <v>676.65</v>
      </c>
      <c r="G202" s="36">
        <v>641.29999999999995</v>
      </c>
      <c r="H202" s="36">
        <v>751.2</v>
      </c>
      <c r="I202" s="36">
        <v>786.55000000000018</v>
      </c>
      <c r="J202" s="36">
        <v>806.15000000000009</v>
      </c>
      <c r="K202" s="31">
        <v>766.95</v>
      </c>
      <c r="L202" s="31">
        <v>712</v>
      </c>
      <c r="M202" s="31">
        <v>66.204480000000004</v>
      </c>
      <c r="N202" s="1"/>
      <c r="O202" s="1"/>
    </row>
    <row r="203" spans="1:15" ht="12.75" customHeight="1">
      <c r="A203" s="33">
        <v>193</v>
      </c>
      <c r="B203" s="53" t="s">
        <v>386</v>
      </c>
      <c r="C203" s="31">
        <v>204.99</v>
      </c>
      <c r="D203" s="36">
        <v>204.99666666666667</v>
      </c>
      <c r="E203" s="36">
        <v>200.19333333333333</v>
      </c>
      <c r="F203" s="36">
        <v>195.39666666666665</v>
      </c>
      <c r="G203" s="36">
        <v>190.59333333333331</v>
      </c>
      <c r="H203" s="36">
        <v>209.79333333333335</v>
      </c>
      <c r="I203" s="36">
        <v>214.59666666666669</v>
      </c>
      <c r="J203" s="36">
        <v>219.39333333333337</v>
      </c>
      <c r="K203" s="31">
        <v>209.8</v>
      </c>
      <c r="L203" s="31">
        <v>200.2</v>
      </c>
      <c r="M203" s="31">
        <v>66.104860000000002</v>
      </c>
      <c r="N203" s="1"/>
      <c r="O203" s="1"/>
    </row>
    <row r="204" spans="1:15" ht="12.75" customHeight="1">
      <c r="A204" s="33">
        <v>194</v>
      </c>
      <c r="B204" s="53" t="s">
        <v>387</v>
      </c>
      <c r="C204" s="31">
        <v>251.62</v>
      </c>
      <c r="D204" s="36">
        <v>255.85</v>
      </c>
      <c r="E204" s="36">
        <v>245.76999999999998</v>
      </c>
      <c r="F204" s="36">
        <v>239.92</v>
      </c>
      <c r="G204" s="36">
        <v>229.83999999999997</v>
      </c>
      <c r="H204" s="36">
        <v>261.7</v>
      </c>
      <c r="I204" s="36">
        <v>271.77999999999997</v>
      </c>
      <c r="J204" s="36">
        <v>277.63</v>
      </c>
      <c r="K204" s="31">
        <v>265.93</v>
      </c>
      <c r="L204" s="31">
        <v>250</v>
      </c>
      <c r="M204" s="31">
        <v>160.67035999999999</v>
      </c>
      <c r="N204" s="1"/>
      <c r="O204" s="1"/>
    </row>
    <row r="205" spans="1:15" ht="12.75" customHeight="1">
      <c r="A205" s="33">
        <v>195</v>
      </c>
      <c r="B205" s="53" t="s">
        <v>273</v>
      </c>
      <c r="C205" s="31">
        <v>304.64999999999998</v>
      </c>
      <c r="D205" s="36">
        <v>306.31666666666666</v>
      </c>
      <c r="E205" s="36">
        <v>301.33333333333331</v>
      </c>
      <c r="F205" s="36">
        <v>298.01666666666665</v>
      </c>
      <c r="G205" s="36">
        <v>293.0333333333333</v>
      </c>
      <c r="H205" s="36">
        <v>309.63333333333333</v>
      </c>
      <c r="I205" s="36">
        <v>314.61666666666667</v>
      </c>
      <c r="J205" s="36">
        <v>317.93333333333334</v>
      </c>
      <c r="K205" s="31">
        <v>311.3</v>
      </c>
      <c r="L205" s="31">
        <v>303</v>
      </c>
      <c r="M205" s="31">
        <v>10.87692</v>
      </c>
      <c r="N205" s="1"/>
      <c r="O205" s="1"/>
    </row>
    <row r="206" spans="1:15" ht="12.75" customHeight="1">
      <c r="A206" s="33">
        <v>196</v>
      </c>
      <c r="B206" s="53" t="s">
        <v>388</v>
      </c>
      <c r="C206" s="31">
        <v>2309.6</v>
      </c>
      <c r="D206" s="36">
        <v>2325.4</v>
      </c>
      <c r="E206" s="36">
        <v>2275.8000000000002</v>
      </c>
      <c r="F206" s="36">
        <v>2242</v>
      </c>
      <c r="G206" s="36">
        <v>2192.4</v>
      </c>
      <c r="H206" s="36">
        <v>2359.2000000000003</v>
      </c>
      <c r="I206" s="36">
        <v>2408.7999999999997</v>
      </c>
      <c r="J206" s="36">
        <v>2442.6000000000004</v>
      </c>
      <c r="K206" s="31">
        <v>2375</v>
      </c>
      <c r="L206" s="31">
        <v>2291.6</v>
      </c>
      <c r="M206" s="31">
        <v>1.7593000000000001</v>
      </c>
      <c r="N206" s="1"/>
      <c r="O206" s="1"/>
    </row>
    <row r="207" spans="1:15" ht="12.75" customHeight="1">
      <c r="A207" s="33">
        <v>197</v>
      </c>
      <c r="B207" s="53" t="s">
        <v>869</v>
      </c>
      <c r="C207" s="31">
        <v>508.6</v>
      </c>
      <c r="D207" s="36">
        <v>512.04999999999995</v>
      </c>
      <c r="E207" s="36">
        <v>504.09999999999991</v>
      </c>
      <c r="F207" s="36">
        <v>499.59999999999997</v>
      </c>
      <c r="G207" s="36">
        <v>491.64999999999992</v>
      </c>
      <c r="H207" s="36">
        <v>516.54999999999995</v>
      </c>
      <c r="I207" s="36">
        <v>524.5</v>
      </c>
      <c r="J207" s="36">
        <v>528.99999999999989</v>
      </c>
      <c r="K207" s="31">
        <v>520</v>
      </c>
      <c r="L207" s="31">
        <v>507.55</v>
      </c>
      <c r="M207" s="31">
        <v>13.019259999999999</v>
      </c>
      <c r="N207" s="1"/>
      <c r="O207" s="1"/>
    </row>
    <row r="208" spans="1:15" ht="12.75" customHeight="1">
      <c r="A208" s="33">
        <v>198</v>
      </c>
      <c r="B208" s="53" t="s">
        <v>124</v>
      </c>
      <c r="C208" s="31">
        <v>1447.85</v>
      </c>
      <c r="D208" s="36">
        <v>1456.3333333333333</v>
      </c>
      <c r="E208" s="36">
        <v>1430.7166666666665</v>
      </c>
      <c r="F208" s="36">
        <v>1413.5833333333333</v>
      </c>
      <c r="G208" s="36">
        <v>1387.9666666666665</v>
      </c>
      <c r="H208" s="36">
        <v>1473.4666666666665</v>
      </c>
      <c r="I208" s="36">
        <v>1499.0833333333333</v>
      </c>
      <c r="J208" s="36">
        <v>1516.2166666666665</v>
      </c>
      <c r="K208" s="31">
        <v>1481.95</v>
      </c>
      <c r="L208" s="31">
        <v>1439.2</v>
      </c>
      <c r="M208" s="31">
        <v>64.892619999999994</v>
      </c>
      <c r="N208" s="1"/>
      <c r="O208" s="1"/>
    </row>
    <row r="209" spans="1:15" ht="12.75" customHeight="1">
      <c r="A209" s="33">
        <v>199</v>
      </c>
      <c r="B209" s="53" t="s">
        <v>125</v>
      </c>
      <c r="C209" s="31">
        <v>3912.8</v>
      </c>
      <c r="D209" s="36">
        <v>3915.3833333333332</v>
      </c>
      <c r="E209" s="36">
        <v>3882.4166666666665</v>
      </c>
      <c r="F209" s="36">
        <v>3852.0333333333333</v>
      </c>
      <c r="G209" s="36">
        <v>3819.0666666666666</v>
      </c>
      <c r="H209" s="36">
        <v>3945.7666666666664</v>
      </c>
      <c r="I209" s="36">
        <v>3978.7333333333336</v>
      </c>
      <c r="J209" s="36">
        <v>4009.1166666666663</v>
      </c>
      <c r="K209" s="31">
        <v>3948.35</v>
      </c>
      <c r="L209" s="31">
        <v>3885</v>
      </c>
      <c r="M209" s="31">
        <v>1.96607</v>
      </c>
      <c r="N209" s="1"/>
      <c r="O209" s="1"/>
    </row>
    <row r="210" spans="1:15" ht="12.75" customHeight="1">
      <c r="A210" s="33">
        <v>200</v>
      </c>
      <c r="B210" s="53" t="s">
        <v>126</v>
      </c>
      <c r="C210" s="31">
        <v>1665.75</v>
      </c>
      <c r="D210" s="36">
        <v>1660.5833333333333</v>
      </c>
      <c r="E210" s="36">
        <v>1648.3166666666666</v>
      </c>
      <c r="F210" s="36">
        <v>1630.8833333333334</v>
      </c>
      <c r="G210" s="36">
        <v>1618.6166666666668</v>
      </c>
      <c r="H210" s="36">
        <v>1678.0166666666664</v>
      </c>
      <c r="I210" s="36">
        <v>1690.2833333333333</v>
      </c>
      <c r="J210" s="36">
        <v>1707.7166666666662</v>
      </c>
      <c r="K210" s="31">
        <v>1672.85</v>
      </c>
      <c r="L210" s="31">
        <v>1643.15</v>
      </c>
      <c r="M210" s="31">
        <v>258.15388000000002</v>
      </c>
      <c r="N210" s="1"/>
      <c r="O210" s="1"/>
    </row>
    <row r="211" spans="1:15" ht="12.75" customHeight="1">
      <c r="A211" s="33">
        <v>201</v>
      </c>
      <c r="B211" s="53" t="s">
        <v>127</v>
      </c>
      <c r="C211" s="31">
        <v>580.95000000000005</v>
      </c>
      <c r="D211" s="36">
        <v>584.51666666666677</v>
      </c>
      <c r="E211" s="36">
        <v>576.43333333333351</v>
      </c>
      <c r="F211" s="36">
        <v>571.91666666666674</v>
      </c>
      <c r="G211" s="36">
        <v>563.83333333333348</v>
      </c>
      <c r="H211" s="36">
        <v>589.03333333333353</v>
      </c>
      <c r="I211" s="36">
        <v>597.11666666666679</v>
      </c>
      <c r="J211" s="36">
        <v>601.63333333333355</v>
      </c>
      <c r="K211" s="31">
        <v>592.6</v>
      </c>
      <c r="L211" s="31">
        <v>580</v>
      </c>
      <c r="M211" s="31">
        <v>72.633960000000002</v>
      </c>
      <c r="N211" s="1"/>
      <c r="O211" s="1"/>
    </row>
    <row r="212" spans="1:15" ht="12.75" customHeight="1">
      <c r="A212" s="33">
        <v>202</v>
      </c>
      <c r="B212" s="53" t="s">
        <v>389</v>
      </c>
      <c r="C212" s="31">
        <v>121.48</v>
      </c>
      <c r="D212" s="36">
        <v>122.58</v>
      </c>
      <c r="E212" s="36">
        <v>119.66</v>
      </c>
      <c r="F212" s="36">
        <v>117.84</v>
      </c>
      <c r="G212" s="36">
        <v>114.92</v>
      </c>
      <c r="H212" s="36">
        <v>124.39999999999999</v>
      </c>
      <c r="I212" s="36">
        <v>127.31999999999998</v>
      </c>
      <c r="J212" s="36">
        <v>129.13999999999999</v>
      </c>
      <c r="K212" s="31">
        <v>125.5</v>
      </c>
      <c r="L212" s="31">
        <v>120.76</v>
      </c>
      <c r="M212" s="31">
        <v>263.08724000000001</v>
      </c>
      <c r="N212" s="1"/>
      <c r="O212" s="1"/>
    </row>
    <row r="213" spans="1:15" ht="12.75" customHeight="1">
      <c r="A213" s="33">
        <v>203</v>
      </c>
      <c r="B213" s="53" t="s">
        <v>390</v>
      </c>
      <c r="C213" s="31">
        <v>906.15</v>
      </c>
      <c r="D213" s="36">
        <v>919.38333333333333</v>
      </c>
      <c r="E213" s="36">
        <v>882.76666666666665</v>
      </c>
      <c r="F213" s="36">
        <v>859.38333333333333</v>
      </c>
      <c r="G213" s="36">
        <v>822.76666666666665</v>
      </c>
      <c r="H213" s="36">
        <v>942.76666666666665</v>
      </c>
      <c r="I213" s="36">
        <v>979.38333333333321</v>
      </c>
      <c r="J213" s="36">
        <v>1002.7666666666667</v>
      </c>
      <c r="K213" s="31">
        <v>956</v>
      </c>
      <c r="L213" s="31">
        <v>896</v>
      </c>
      <c r="M213" s="31">
        <v>52.378160000000001</v>
      </c>
      <c r="N213" s="1"/>
      <c r="O213" s="1"/>
    </row>
    <row r="214" spans="1:15" ht="12.75" customHeight="1">
      <c r="A214" s="33">
        <v>204</v>
      </c>
      <c r="B214" s="53" t="s">
        <v>870</v>
      </c>
      <c r="C214" s="31">
        <v>1213.5999999999999</v>
      </c>
      <c r="D214" s="36">
        <v>1222.4666666666665</v>
      </c>
      <c r="E214" s="36">
        <v>1197.9333333333329</v>
      </c>
      <c r="F214" s="36">
        <v>1182.2666666666664</v>
      </c>
      <c r="G214" s="36">
        <v>1157.7333333333329</v>
      </c>
      <c r="H214" s="36">
        <v>1238.133333333333</v>
      </c>
      <c r="I214" s="36">
        <v>1262.6666666666663</v>
      </c>
      <c r="J214" s="36">
        <v>1278.333333333333</v>
      </c>
      <c r="K214" s="31">
        <v>1247</v>
      </c>
      <c r="L214" s="31">
        <v>1206.8</v>
      </c>
      <c r="M214" s="31">
        <v>0.72474000000000005</v>
      </c>
      <c r="N214" s="1"/>
      <c r="O214" s="1"/>
    </row>
    <row r="215" spans="1:15" ht="12.75" customHeight="1">
      <c r="A215" s="33">
        <v>205</v>
      </c>
      <c r="B215" s="53" t="s">
        <v>123</v>
      </c>
      <c r="C215" s="31">
        <v>1887.05</v>
      </c>
      <c r="D215" s="36">
        <v>1876.6666666666667</v>
      </c>
      <c r="E215" s="36">
        <v>1828.4333333333334</v>
      </c>
      <c r="F215" s="36">
        <v>1769.8166666666666</v>
      </c>
      <c r="G215" s="36">
        <v>1721.5833333333333</v>
      </c>
      <c r="H215" s="36">
        <v>1935.2833333333335</v>
      </c>
      <c r="I215" s="36">
        <v>1983.5166666666667</v>
      </c>
      <c r="J215" s="36">
        <v>2042.1333333333337</v>
      </c>
      <c r="K215" s="31">
        <v>1924.9</v>
      </c>
      <c r="L215" s="31">
        <v>1818.05</v>
      </c>
      <c r="M215" s="31">
        <v>35.963149999999999</v>
      </c>
      <c r="N215" s="1"/>
      <c r="O215" s="1"/>
    </row>
    <row r="216" spans="1:15" ht="12.75" customHeight="1">
      <c r="A216" s="33">
        <v>206</v>
      </c>
      <c r="B216" s="53" t="s">
        <v>128</v>
      </c>
      <c r="C216" s="31">
        <v>5452</v>
      </c>
      <c r="D216" s="36">
        <v>5499.666666666667</v>
      </c>
      <c r="E216" s="36">
        <v>5384.3333333333339</v>
      </c>
      <c r="F216" s="36">
        <v>5316.666666666667</v>
      </c>
      <c r="G216" s="36">
        <v>5201.3333333333339</v>
      </c>
      <c r="H216" s="36">
        <v>5567.3333333333339</v>
      </c>
      <c r="I216" s="36">
        <v>5682.6666666666679</v>
      </c>
      <c r="J216" s="36">
        <v>5750.3333333333339</v>
      </c>
      <c r="K216" s="31">
        <v>5615</v>
      </c>
      <c r="L216" s="31">
        <v>5432</v>
      </c>
      <c r="M216" s="31">
        <v>6.69719</v>
      </c>
      <c r="N216" s="1"/>
      <c r="O216" s="1"/>
    </row>
    <row r="217" spans="1:15" ht="12.75" customHeight="1">
      <c r="A217" s="33">
        <v>207</v>
      </c>
      <c r="B217" s="53" t="s">
        <v>871</v>
      </c>
      <c r="C217" s="31">
        <v>394.5</v>
      </c>
      <c r="D217" s="36">
        <v>399.33333333333331</v>
      </c>
      <c r="E217" s="36">
        <v>380.16666666666663</v>
      </c>
      <c r="F217" s="36">
        <v>365.83333333333331</v>
      </c>
      <c r="G217" s="36">
        <v>346.66666666666663</v>
      </c>
      <c r="H217" s="36">
        <v>413.66666666666663</v>
      </c>
      <c r="I217" s="36">
        <v>432.83333333333326</v>
      </c>
      <c r="J217" s="36">
        <v>447.16666666666663</v>
      </c>
      <c r="K217" s="31">
        <v>418.5</v>
      </c>
      <c r="L217" s="31">
        <v>385</v>
      </c>
      <c r="M217" s="31">
        <v>29.588840000000001</v>
      </c>
      <c r="N217" s="1"/>
      <c r="O217" s="1"/>
    </row>
    <row r="218" spans="1:15" ht="12.75" customHeight="1">
      <c r="A218" s="33">
        <v>208</v>
      </c>
      <c r="B218" s="53" t="s">
        <v>130</v>
      </c>
      <c r="C218" s="31">
        <v>684.5</v>
      </c>
      <c r="D218" s="36">
        <v>684.23333333333323</v>
      </c>
      <c r="E218" s="36">
        <v>677.26666666666642</v>
      </c>
      <c r="F218" s="36">
        <v>670.03333333333319</v>
      </c>
      <c r="G218" s="36">
        <v>663.06666666666638</v>
      </c>
      <c r="H218" s="36">
        <v>691.46666666666647</v>
      </c>
      <c r="I218" s="36">
        <v>698.43333333333339</v>
      </c>
      <c r="J218" s="36">
        <v>705.66666666666652</v>
      </c>
      <c r="K218" s="31">
        <v>691.2</v>
      </c>
      <c r="L218" s="31">
        <v>677</v>
      </c>
      <c r="M218" s="31">
        <v>119.73903</v>
      </c>
      <c r="N218" s="1"/>
      <c r="O218" s="1"/>
    </row>
    <row r="219" spans="1:15" ht="12.75" customHeight="1">
      <c r="A219" s="33">
        <v>209</v>
      </c>
      <c r="B219" s="53" t="s">
        <v>122</v>
      </c>
      <c r="C219" s="31">
        <v>5170.55</v>
      </c>
      <c r="D219" s="36">
        <v>5221.0166666666664</v>
      </c>
      <c r="E219" s="36">
        <v>5100.5333333333328</v>
      </c>
      <c r="F219" s="36">
        <v>5030.5166666666664</v>
      </c>
      <c r="G219" s="36">
        <v>4910.0333333333328</v>
      </c>
      <c r="H219" s="36">
        <v>5291.0333333333328</v>
      </c>
      <c r="I219" s="36">
        <v>5411.5166666666664</v>
      </c>
      <c r="J219" s="36">
        <v>5481.5333333333328</v>
      </c>
      <c r="K219" s="31">
        <v>5341.5</v>
      </c>
      <c r="L219" s="31">
        <v>5151</v>
      </c>
      <c r="M219" s="31">
        <v>40.630830000000003</v>
      </c>
      <c r="N219" s="1"/>
      <c r="O219" s="1"/>
    </row>
    <row r="220" spans="1:15" ht="12.75" customHeight="1">
      <c r="A220" s="33">
        <v>210</v>
      </c>
      <c r="B220" s="53" t="s">
        <v>131</v>
      </c>
      <c r="C220" s="31">
        <v>331.1</v>
      </c>
      <c r="D220" s="36">
        <v>332.66666666666669</v>
      </c>
      <c r="E220" s="36">
        <v>328.48333333333335</v>
      </c>
      <c r="F220" s="36">
        <v>325.86666666666667</v>
      </c>
      <c r="G220" s="36">
        <v>321.68333333333334</v>
      </c>
      <c r="H220" s="36">
        <v>335.28333333333336</v>
      </c>
      <c r="I220" s="36">
        <v>339.46666666666664</v>
      </c>
      <c r="J220" s="36">
        <v>342.08333333333337</v>
      </c>
      <c r="K220" s="31">
        <v>336.85</v>
      </c>
      <c r="L220" s="31">
        <v>330.05</v>
      </c>
      <c r="M220" s="31">
        <v>39.823900000000002</v>
      </c>
      <c r="N220" s="1"/>
      <c r="O220" s="1"/>
    </row>
    <row r="221" spans="1:15" ht="12.75" customHeight="1">
      <c r="A221" s="33">
        <v>211</v>
      </c>
      <c r="B221" s="53" t="s">
        <v>132</v>
      </c>
      <c r="C221" s="31">
        <v>340.85</v>
      </c>
      <c r="D221" s="36">
        <v>343.13333333333338</v>
      </c>
      <c r="E221" s="36">
        <v>333.71666666666675</v>
      </c>
      <c r="F221" s="36">
        <v>326.58333333333337</v>
      </c>
      <c r="G221" s="36">
        <v>317.16666666666674</v>
      </c>
      <c r="H221" s="36">
        <v>350.26666666666677</v>
      </c>
      <c r="I221" s="36">
        <v>359.68333333333339</v>
      </c>
      <c r="J221" s="36">
        <v>366.81666666666678</v>
      </c>
      <c r="K221" s="31">
        <v>352.55</v>
      </c>
      <c r="L221" s="31">
        <v>336</v>
      </c>
      <c r="M221" s="31">
        <v>131.08523</v>
      </c>
      <c r="N221" s="1"/>
      <c r="O221" s="1"/>
    </row>
    <row r="222" spans="1:15" ht="12.75" customHeight="1">
      <c r="A222" s="33">
        <v>212</v>
      </c>
      <c r="B222" s="53" t="s">
        <v>133</v>
      </c>
      <c r="C222" s="31">
        <v>2441.3000000000002</v>
      </c>
      <c r="D222" s="36">
        <v>2448.6166666666668</v>
      </c>
      <c r="E222" s="36">
        <v>2419.2333333333336</v>
      </c>
      <c r="F222" s="36">
        <v>2397.166666666667</v>
      </c>
      <c r="G222" s="36">
        <v>2367.7833333333338</v>
      </c>
      <c r="H222" s="36">
        <v>2470.6833333333334</v>
      </c>
      <c r="I222" s="36">
        <v>2500.0666666666666</v>
      </c>
      <c r="J222" s="36">
        <v>2522.1333333333332</v>
      </c>
      <c r="K222" s="31">
        <v>2478</v>
      </c>
      <c r="L222" s="31">
        <v>2426.5500000000002</v>
      </c>
      <c r="M222" s="31">
        <v>36.462150000000001</v>
      </c>
      <c r="N222" s="1"/>
      <c r="O222" s="1"/>
    </row>
    <row r="223" spans="1:15" ht="12.75" customHeight="1">
      <c r="A223" s="33">
        <v>213</v>
      </c>
      <c r="B223" s="53" t="s">
        <v>274</v>
      </c>
      <c r="C223" s="31">
        <v>664.55</v>
      </c>
      <c r="D223" s="36">
        <v>663.51666666666665</v>
      </c>
      <c r="E223" s="36">
        <v>643.0333333333333</v>
      </c>
      <c r="F223" s="36">
        <v>621.51666666666665</v>
      </c>
      <c r="G223" s="36">
        <v>601.0333333333333</v>
      </c>
      <c r="H223" s="36">
        <v>685.0333333333333</v>
      </c>
      <c r="I223" s="36">
        <v>705.51666666666665</v>
      </c>
      <c r="J223" s="36">
        <v>727.0333333333333</v>
      </c>
      <c r="K223" s="31">
        <v>684</v>
      </c>
      <c r="L223" s="31">
        <v>642</v>
      </c>
      <c r="M223" s="31">
        <v>26.885860000000001</v>
      </c>
      <c r="N223" s="1"/>
      <c r="O223" s="1"/>
    </row>
    <row r="224" spans="1:15" ht="12.75" customHeight="1">
      <c r="A224" s="33">
        <v>214</v>
      </c>
      <c r="B224" s="53" t="s">
        <v>392</v>
      </c>
      <c r="C224" s="31">
        <v>11109.15</v>
      </c>
      <c r="D224" s="36">
        <v>11087.15</v>
      </c>
      <c r="E224" s="36">
        <v>10949.25</v>
      </c>
      <c r="F224" s="36">
        <v>10789.35</v>
      </c>
      <c r="G224" s="36">
        <v>10651.45</v>
      </c>
      <c r="H224" s="36">
        <v>11247.05</v>
      </c>
      <c r="I224" s="36">
        <v>11384.949999999997</v>
      </c>
      <c r="J224" s="36">
        <v>11544.849999999999</v>
      </c>
      <c r="K224" s="31">
        <v>11225.05</v>
      </c>
      <c r="L224" s="31">
        <v>10927.25</v>
      </c>
      <c r="M224" s="31">
        <v>0.53742999999999996</v>
      </c>
      <c r="N224" s="1"/>
      <c r="O224" s="1"/>
    </row>
    <row r="225" spans="1:15" ht="12.75" customHeight="1">
      <c r="A225" s="33">
        <v>215</v>
      </c>
      <c r="B225" s="53" t="s">
        <v>393</v>
      </c>
      <c r="C225" s="31">
        <v>1050.05</v>
      </c>
      <c r="D225" s="36">
        <v>1046.0166666666667</v>
      </c>
      <c r="E225" s="36">
        <v>1029.0333333333333</v>
      </c>
      <c r="F225" s="36">
        <v>1008.0166666666667</v>
      </c>
      <c r="G225" s="36">
        <v>991.0333333333333</v>
      </c>
      <c r="H225" s="36">
        <v>1067.0333333333333</v>
      </c>
      <c r="I225" s="36">
        <v>1084.0166666666664</v>
      </c>
      <c r="J225" s="36">
        <v>1105.0333333333333</v>
      </c>
      <c r="K225" s="31">
        <v>1063</v>
      </c>
      <c r="L225" s="31">
        <v>1025</v>
      </c>
      <c r="M225" s="31">
        <v>1.5753999999999999</v>
      </c>
      <c r="N225" s="1"/>
      <c r="O225" s="1"/>
    </row>
    <row r="226" spans="1:15" ht="12.75" customHeight="1">
      <c r="A226" s="33">
        <v>216</v>
      </c>
      <c r="B226" s="53" t="s">
        <v>872</v>
      </c>
      <c r="C226" s="31">
        <v>449.9</v>
      </c>
      <c r="D226" s="36">
        <v>443.2</v>
      </c>
      <c r="E226" s="36">
        <v>431.4</v>
      </c>
      <c r="F226" s="36">
        <v>412.9</v>
      </c>
      <c r="G226" s="36">
        <v>401.09999999999997</v>
      </c>
      <c r="H226" s="36">
        <v>461.7</v>
      </c>
      <c r="I226" s="36">
        <v>473.50000000000006</v>
      </c>
      <c r="J226" s="36">
        <v>492</v>
      </c>
      <c r="K226" s="31">
        <v>455</v>
      </c>
      <c r="L226" s="31">
        <v>424.7</v>
      </c>
      <c r="M226" s="31">
        <v>70.705979999999997</v>
      </c>
      <c r="N226" s="1"/>
      <c r="O226" s="1"/>
    </row>
    <row r="227" spans="1:15" ht="12.75" customHeight="1">
      <c r="A227" s="33">
        <v>217</v>
      </c>
      <c r="B227" s="53" t="s">
        <v>275</v>
      </c>
      <c r="C227" s="31">
        <v>55539.9</v>
      </c>
      <c r="D227" s="36">
        <v>55924.616666666669</v>
      </c>
      <c r="E227" s="36">
        <v>54870.28333333334</v>
      </c>
      <c r="F227" s="36">
        <v>54200.666666666672</v>
      </c>
      <c r="G227" s="36">
        <v>53146.333333333343</v>
      </c>
      <c r="H227" s="36">
        <v>56594.233333333337</v>
      </c>
      <c r="I227" s="36">
        <v>57648.566666666666</v>
      </c>
      <c r="J227" s="36">
        <v>58318.183333333334</v>
      </c>
      <c r="K227" s="31">
        <v>56978.95</v>
      </c>
      <c r="L227" s="31">
        <v>55255</v>
      </c>
      <c r="M227" s="31">
        <v>8.7220000000000006E-2</v>
      </c>
      <c r="N227" s="1"/>
      <c r="O227" s="1"/>
    </row>
    <row r="228" spans="1:15" ht="12.75" customHeight="1">
      <c r="A228" s="33">
        <v>218</v>
      </c>
      <c r="B228" s="53" t="s">
        <v>394</v>
      </c>
      <c r="C228" s="31">
        <v>281.05</v>
      </c>
      <c r="D228" s="36">
        <v>284.76666666666665</v>
      </c>
      <c r="E228" s="36">
        <v>276.2833333333333</v>
      </c>
      <c r="F228" s="36">
        <v>271.51666666666665</v>
      </c>
      <c r="G228" s="36">
        <v>263.0333333333333</v>
      </c>
      <c r="H228" s="36">
        <v>289.5333333333333</v>
      </c>
      <c r="I228" s="36">
        <v>298.01666666666665</v>
      </c>
      <c r="J228" s="36">
        <v>302.7833333333333</v>
      </c>
      <c r="K228" s="31">
        <v>293.25</v>
      </c>
      <c r="L228" s="31">
        <v>280</v>
      </c>
      <c r="M228" s="31">
        <v>215.7551</v>
      </c>
      <c r="N228" s="1"/>
      <c r="O228" s="1"/>
    </row>
    <row r="229" spans="1:15" ht="12.75" customHeight="1">
      <c r="A229" s="33">
        <v>219</v>
      </c>
      <c r="B229" s="53" t="s">
        <v>135</v>
      </c>
      <c r="C229" s="31">
        <v>1158.6500000000001</v>
      </c>
      <c r="D229" s="36">
        <v>1159.7333333333333</v>
      </c>
      <c r="E229" s="36">
        <v>1149.5666666666666</v>
      </c>
      <c r="F229" s="36">
        <v>1140.4833333333333</v>
      </c>
      <c r="G229" s="36">
        <v>1130.3166666666666</v>
      </c>
      <c r="H229" s="36">
        <v>1168.8166666666666</v>
      </c>
      <c r="I229" s="36">
        <v>1178.9833333333331</v>
      </c>
      <c r="J229" s="36">
        <v>1188.0666666666666</v>
      </c>
      <c r="K229" s="31">
        <v>1169.9000000000001</v>
      </c>
      <c r="L229" s="31">
        <v>1150.6500000000001</v>
      </c>
      <c r="M229" s="31">
        <v>692.59424999999999</v>
      </c>
      <c r="N229" s="1"/>
      <c r="O229" s="1"/>
    </row>
    <row r="230" spans="1:15" ht="12.75" customHeight="1">
      <c r="A230" s="33">
        <v>220</v>
      </c>
      <c r="B230" s="53" t="s">
        <v>136</v>
      </c>
      <c r="C230" s="31">
        <v>1756.85</v>
      </c>
      <c r="D230" s="36">
        <v>1758.8166666666666</v>
      </c>
      <c r="E230" s="36">
        <v>1739.6333333333332</v>
      </c>
      <c r="F230" s="36">
        <v>1722.4166666666665</v>
      </c>
      <c r="G230" s="36">
        <v>1703.2333333333331</v>
      </c>
      <c r="H230" s="36">
        <v>1776.0333333333333</v>
      </c>
      <c r="I230" s="36">
        <v>1795.2166666666667</v>
      </c>
      <c r="J230" s="36">
        <v>1812.4333333333334</v>
      </c>
      <c r="K230" s="31">
        <v>1778</v>
      </c>
      <c r="L230" s="31">
        <v>1741.6</v>
      </c>
      <c r="M230" s="31">
        <v>11.63546</v>
      </c>
      <c r="N230" s="1"/>
      <c r="O230" s="1"/>
    </row>
    <row r="231" spans="1:15" ht="12.75" customHeight="1">
      <c r="A231" s="33">
        <v>221</v>
      </c>
      <c r="B231" s="53" t="s">
        <v>137</v>
      </c>
      <c r="C231" s="31">
        <v>604.4</v>
      </c>
      <c r="D231" s="36">
        <v>605.31666666666661</v>
      </c>
      <c r="E231" s="36">
        <v>600.08333333333326</v>
      </c>
      <c r="F231" s="36">
        <v>595.76666666666665</v>
      </c>
      <c r="G231" s="36">
        <v>590.5333333333333</v>
      </c>
      <c r="H231" s="36">
        <v>609.63333333333321</v>
      </c>
      <c r="I231" s="36">
        <v>614.86666666666656</v>
      </c>
      <c r="J231" s="36">
        <v>619.18333333333317</v>
      </c>
      <c r="K231" s="31">
        <v>610.54999999999995</v>
      </c>
      <c r="L231" s="31">
        <v>601</v>
      </c>
      <c r="M231" s="31">
        <v>12.394159999999999</v>
      </c>
      <c r="N231" s="1"/>
      <c r="O231" s="1"/>
    </row>
    <row r="232" spans="1:15" ht="12.75" customHeight="1">
      <c r="A232" s="33">
        <v>222</v>
      </c>
      <c r="B232" s="53" t="s">
        <v>276</v>
      </c>
      <c r="C232" s="31">
        <v>741.6</v>
      </c>
      <c r="D232" s="36">
        <v>742.6</v>
      </c>
      <c r="E232" s="36">
        <v>736.2</v>
      </c>
      <c r="F232" s="36">
        <v>730.80000000000007</v>
      </c>
      <c r="G232" s="36">
        <v>724.40000000000009</v>
      </c>
      <c r="H232" s="36">
        <v>748</v>
      </c>
      <c r="I232" s="36">
        <v>754.39999999999986</v>
      </c>
      <c r="J232" s="36">
        <v>759.8</v>
      </c>
      <c r="K232" s="31">
        <v>749</v>
      </c>
      <c r="L232" s="31">
        <v>737.2</v>
      </c>
      <c r="M232" s="31">
        <v>4.2304899999999996</v>
      </c>
      <c r="N232" s="1"/>
      <c r="O232" s="1"/>
    </row>
    <row r="233" spans="1:15" ht="12.75" customHeight="1">
      <c r="A233" s="33">
        <v>223</v>
      </c>
      <c r="B233" s="53" t="s">
        <v>395</v>
      </c>
      <c r="C233" s="31">
        <v>85.74</v>
      </c>
      <c r="D233" s="36">
        <v>86.163333333333341</v>
      </c>
      <c r="E233" s="36">
        <v>85.126666666666679</v>
      </c>
      <c r="F233" s="36">
        <v>84.513333333333335</v>
      </c>
      <c r="G233" s="36">
        <v>83.476666666666674</v>
      </c>
      <c r="H233" s="36">
        <v>86.776666666666685</v>
      </c>
      <c r="I233" s="36">
        <v>87.813333333333347</v>
      </c>
      <c r="J233" s="36">
        <v>88.426666666666691</v>
      </c>
      <c r="K233" s="31">
        <v>87.2</v>
      </c>
      <c r="L233" s="31">
        <v>85.55</v>
      </c>
      <c r="M233" s="31">
        <v>54.858400000000003</v>
      </c>
      <c r="N233" s="1"/>
      <c r="O233" s="1"/>
    </row>
    <row r="234" spans="1:15" ht="12.75" customHeight="1">
      <c r="A234" s="33">
        <v>224</v>
      </c>
      <c r="B234" s="53" t="s">
        <v>140</v>
      </c>
      <c r="C234" s="31">
        <v>83.47</v>
      </c>
      <c r="D234" s="36">
        <v>83.63</v>
      </c>
      <c r="E234" s="36">
        <v>82.759999999999991</v>
      </c>
      <c r="F234" s="36">
        <v>82.05</v>
      </c>
      <c r="G234" s="36">
        <v>81.179999999999993</v>
      </c>
      <c r="H234" s="36">
        <v>84.339999999999989</v>
      </c>
      <c r="I234" s="36">
        <v>85.21</v>
      </c>
      <c r="J234" s="36">
        <v>85.919999999999987</v>
      </c>
      <c r="K234" s="31">
        <v>84.5</v>
      </c>
      <c r="L234" s="31">
        <v>82.92</v>
      </c>
      <c r="M234" s="31">
        <v>452.66640000000001</v>
      </c>
      <c r="N234" s="1"/>
      <c r="O234" s="1"/>
    </row>
    <row r="235" spans="1:15" ht="12.75" customHeight="1">
      <c r="A235" s="33">
        <v>225</v>
      </c>
      <c r="B235" s="53" t="s">
        <v>139</v>
      </c>
      <c r="C235" s="31">
        <v>122.96</v>
      </c>
      <c r="D235" s="36">
        <v>123.26999999999998</v>
      </c>
      <c r="E235" s="36">
        <v>122.03999999999996</v>
      </c>
      <c r="F235" s="36">
        <v>121.11999999999998</v>
      </c>
      <c r="G235" s="36">
        <v>119.88999999999996</v>
      </c>
      <c r="H235" s="36">
        <v>124.18999999999997</v>
      </c>
      <c r="I235" s="36">
        <v>125.41999999999999</v>
      </c>
      <c r="J235" s="36">
        <v>126.33999999999997</v>
      </c>
      <c r="K235" s="31">
        <v>124.5</v>
      </c>
      <c r="L235" s="31">
        <v>122.35</v>
      </c>
      <c r="M235" s="31">
        <v>53.433259999999997</v>
      </c>
      <c r="N235" s="1"/>
      <c r="O235" s="1"/>
    </row>
    <row r="236" spans="1:15" ht="12.75" customHeight="1">
      <c r="A236" s="33">
        <v>226</v>
      </c>
      <c r="B236" s="53" t="s">
        <v>397</v>
      </c>
      <c r="C236" s="31">
        <v>475.55</v>
      </c>
      <c r="D236" s="36">
        <v>474.7833333333333</v>
      </c>
      <c r="E236" s="36">
        <v>469.81666666666661</v>
      </c>
      <c r="F236" s="36">
        <v>464.08333333333331</v>
      </c>
      <c r="G236" s="36">
        <v>459.11666666666662</v>
      </c>
      <c r="H236" s="36">
        <v>480.51666666666659</v>
      </c>
      <c r="I236" s="36">
        <v>485.48333333333329</v>
      </c>
      <c r="J236" s="36">
        <v>491.21666666666658</v>
      </c>
      <c r="K236" s="31">
        <v>479.75</v>
      </c>
      <c r="L236" s="31">
        <v>469.05</v>
      </c>
      <c r="M236" s="31">
        <v>13.361230000000001</v>
      </c>
      <c r="N236" s="1"/>
      <c r="O236" s="1"/>
    </row>
    <row r="237" spans="1:15" ht="12.75" customHeight="1">
      <c r="A237" s="33">
        <v>227</v>
      </c>
      <c r="B237" s="53" t="s">
        <v>398</v>
      </c>
      <c r="C237" s="31">
        <v>66.27</v>
      </c>
      <c r="D237" s="36">
        <v>66.103333333333325</v>
      </c>
      <c r="E237" s="36">
        <v>65.516666666666652</v>
      </c>
      <c r="F237" s="36">
        <v>64.763333333333321</v>
      </c>
      <c r="G237" s="36">
        <v>64.176666666666648</v>
      </c>
      <c r="H237" s="36">
        <v>66.856666666666655</v>
      </c>
      <c r="I237" s="36">
        <v>67.443333333333328</v>
      </c>
      <c r="J237" s="36">
        <v>68.196666666666658</v>
      </c>
      <c r="K237" s="31">
        <v>66.69</v>
      </c>
      <c r="L237" s="31">
        <v>65.349999999999994</v>
      </c>
      <c r="M237" s="31">
        <v>509.04820999999998</v>
      </c>
      <c r="N237" s="1"/>
      <c r="O237" s="1"/>
    </row>
    <row r="238" spans="1:15" ht="12.75" customHeight="1">
      <c r="A238" s="33">
        <v>228</v>
      </c>
      <c r="B238" s="53" t="s">
        <v>780</v>
      </c>
      <c r="C238" s="31">
        <v>276.39999999999998</v>
      </c>
      <c r="D238" s="36">
        <v>276.11666666666662</v>
      </c>
      <c r="E238" s="36">
        <v>266.28333333333325</v>
      </c>
      <c r="F238" s="36">
        <v>256.16666666666663</v>
      </c>
      <c r="G238" s="36">
        <v>246.33333333333326</v>
      </c>
      <c r="H238" s="36">
        <v>286.23333333333323</v>
      </c>
      <c r="I238" s="36">
        <v>296.06666666666661</v>
      </c>
      <c r="J238" s="36">
        <v>306.18333333333322</v>
      </c>
      <c r="K238" s="31">
        <v>285.95</v>
      </c>
      <c r="L238" s="31">
        <v>266</v>
      </c>
      <c r="M238" s="31">
        <v>405.78712000000002</v>
      </c>
      <c r="N238" s="1"/>
      <c r="O238" s="1"/>
    </row>
    <row r="239" spans="1:15" ht="12.75" customHeight="1">
      <c r="A239" s="33">
        <v>229</v>
      </c>
      <c r="B239" s="53" t="s">
        <v>154</v>
      </c>
      <c r="C239" s="31">
        <v>419.6</v>
      </c>
      <c r="D239" s="36">
        <v>421.15000000000003</v>
      </c>
      <c r="E239" s="36">
        <v>417.00000000000006</v>
      </c>
      <c r="F239" s="36">
        <v>414.40000000000003</v>
      </c>
      <c r="G239" s="36">
        <v>410.25000000000006</v>
      </c>
      <c r="H239" s="36">
        <v>423.75000000000006</v>
      </c>
      <c r="I239" s="36">
        <v>427.90000000000003</v>
      </c>
      <c r="J239" s="36">
        <v>430.50000000000006</v>
      </c>
      <c r="K239" s="31">
        <v>425.3</v>
      </c>
      <c r="L239" s="31">
        <v>418.55</v>
      </c>
      <c r="M239" s="31">
        <v>252.05627000000001</v>
      </c>
      <c r="N239" s="1"/>
      <c r="O239" s="1"/>
    </row>
    <row r="240" spans="1:15" ht="12.75" customHeight="1">
      <c r="A240" s="33">
        <v>230</v>
      </c>
      <c r="B240" s="53" t="s">
        <v>399</v>
      </c>
      <c r="C240" s="31">
        <v>304.05</v>
      </c>
      <c r="D240" s="36">
        <v>305.3</v>
      </c>
      <c r="E240" s="36">
        <v>301</v>
      </c>
      <c r="F240" s="36">
        <v>297.95</v>
      </c>
      <c r="G240" s="36">
        <v>293.64999999999998</v>
      </c>
      <c r="H240" s="36">
        <v>308.35000000000002</v>
      </c>
      <c r="I240" s="36">
        <v>312.65000000000009</v>
      </c>
      <c r="J240" s="36">
        <v>315.70000000000005</v>
      </c>
      <c r="K240" s="31">
        <v>309.60000000000002</v>
      </c>
      <c r="L240" s="31">
        <v>302.25</v>
      </c>
      <c r="M240" s="31">
        <v>9.8622599999999991</v>
      </c>
      <c r="N240" s="1"/>
      <c r="O240" s="1"/>
    </row>
    <row r="241" spans="1:15" ht="12.75" customHeight="1">
      <c r="A241" s="33">
        <v>231</v>
      </c>
      <c r="B241" s="53" t="s">
        <v>144</v>
      </c>
      <c r="C241" s="31">
        <v>231.69</v>
      </c>
      <c r="D241" s="36">
        <v>232.99666666666667</v>
      </c>
      <c r="E241" s="36">
        <v>228.29333333333335</v>
      </c>
      <c r="F241" s="36">
        <v>224.89666666666668</v>
      </c>
      <c r="G241" s="36">
        <v>220.19333333333336</v>
      </c>
      <c r="H241" s="36">
        <v>236.39333333333335</v>
      </c>
      <c r="I241" s="36">
        <v>241.09666666666666</v>
      </c>
      <c r="J241" s="36">
        <v>244.49333333333334</v>
      </c>
      <c r="K241" s="31">
        <v>237.7</v>
      </c>
      <c r="L241" s="31">
        <v>229.6</v>
      </c>
      <c r="M241" s="31">
        <v>110.55695</v>
      </c>
      <c r="N241" s="1"/>
      <c r="O241" s="1"/>
    </row>
    <row r="242" spans="1:15" ht="12.75" customHeight="1">
      <c r="A242" s="33">
        <v>232</v>
      </c>
      <c r="B242" s="53" t="s">
        <v>134</v>
      </c>
      <c r="C242" s="31">
        <v>177.55</v>
      </c>
      <c r="D242" s="36">
        <v>178.53666666666666</v>
      </c>
      <c r="E242" s="36">
        <v>175.75333333333333</v>
      </c>
      <c r="F242" s="36">
        <v>173.95666666666668</v>
      </c>
      <c r="G242" s="36">
        <v>171.17333333333335</v>
      </c>
      <c r="H242" s="36">
        <v>180.33333333333331</v>
      </c>
      <c r="I242" s="36">
        <v>183.11666666666667</v>
      </c>
      <c r="J242" s="36">
        <v>184.9133333333333</v>
      </c>
      <c r="K242" s="31">
        <v>181.32</v>
      </c>
      <c r="L242" s="31">
        <v>176.74</v>
      </c>
      <c r="M242" s="31">
        <v>108.9713</v>
      </c>
      <c r="N242" s="1"/>
      <c r="O242" s="1"/>
    </row>
    <row r="243" spans="1:15" ht="12.75" customHeight="1">
      <c r="A243" s="33">
        <v>233</v>
      </c>
      <c r="B243" s="53" t="s">
        <v>145</v>
      </c>
      <c r="C243" s="31">
        <v>2655.1</v>
      </c>
      <c r="D243" s="36">
        <v>2666.5</v>
      </c>
      <c r="E243" s="36">
        <v>2615.75</v>
      </c>
      <c r="F243" s="36">
        <v>2576.4</v>
      </c>
      <c r="G243" s="36">
        <v>2525.65</v>
      </c>
      <c r="H243" s="36">
        <v>2705.85</v>
      </c>
      <c r="I243" s="36">
        <v>2756.6</v>
      </c>
      <c r="J243" s="36">
        <v>2795.95</v>
      </c>
      <c r="K243" s="31">
        <v>2717.25</v>
      </c>
      <c r="L243" s="31">
        <v>2627.15</v>
      </c>
      <c r="M243" s="31">
        <v>4.3877300000000004</v>
      </c>
      <c r="N243" s="1"/>
      <c r="O243" s="1"/>
    </row>
    <row r="244" spans="1:15" ht="12.75" customHeight="1">
      <c r="A244" s="33">
        <v>234</v>
      </c>
      <c r="B244" s="53" t="s">
        <v>277</v>
      </c>
      <c r="C244" s="31">
        <v>547.70000000000005</v>
      </c>
      <c r="D244" s="36">
        <v>546.56666666666661</v>
      </c>
      <c r="E244" s="36">
        <v>542.23333333333323</v>
      </c>
      <c r="F244" s="36">
        <v>536.76666666666665</v>
      </c>
      <c r="G244" s="36">
        <v>532.43333333333328</v>
      </c>
      <c r="H244" s="36">
        <v>552.03333333333319</v>
      </c>
      <c r="I244" s="36">
        <v>556.36666666666667</v>
      </c>
      <c r="J244" s="36">
        <v>561.83333333333314</v>
      </c>
      <c r="K244" s="31">
        <v>550.9</v>
      </c>
      <c r="L244" s="31">
        <v>541.1</v>
      </c>
      <c r="M244" s="31">
        <v>11.62274</v>
      </c>
      <c r="N244" s="1"/>
      <c r="O244" s="1"/>
    </row>
    <row r="245" spans="1:15" ht="12.75" customHeight="1">
      <c r="A245" s="33">
        <v>235</v>
      </c>
      <c r="B245" s="53" t="s">
        <v>141</v>
      </c>
      <c r="C245" s="31">
        <v>181.76</v>
      </c>
      <c r="D245" s="36">
        <v>181.58666666666667</v>
      </c>
      <c r="E245" s="36">
        <v>178.87333333333333</v>
      </c>
      <c r="F245" s="36">
        <v>175.98666666666665</v>
      </c>
      <c r="G245" s="36">
        <v>173.27333333333331</v>
      </c>
      <c r="H245" s="36">
        <v>184.47333333333336</v>
      </c>
      <c r="I245" s="36">
        <v>187.18666666666667</v>
      </c>
      <c r="J245" s="36">
        <v>190.07333333333338</v>
      </c>
      <c r="K245" s="31">
        <v>184.3</v>
      </c>
      <c r="L245" s="31">
        <v>178.7</v>
      </c>
      <c r="M245" s="31">
        <v>153.00459000000001</v>
      </c>
      <c r="N245" s="1"/>
      <c r="O245" s="1"/>
    </row>
    <row r="246" spans="1:15" ht="12.75" customHeight="1">
      <c r="A246" s="33">
        <v>236</v>
      </c>
      <c r="B246" s="53" t="s">
        <v>143</v>
      </c>
      <c r="C246" s="31">
        <v>637.5</v>
      </c>
      <c r="D246" s="36">
        <v>639.66666666666663</v>
      </c>
      <c r="E246" s="36">
        <v>631.33333333333326</v>
      </c>
      <c r="F246" s="36">
        <v>625.16666666666663</v>
      </c>
      <c r="G246" s="36">
        <v>616.83333333333326</v>
      </c>
      <c r="H246" s="36">
        <v>645.83333333333326</v>
      </c>
      <c r="I246" s="36">
        <v>654.16666666666652</v>
      </c>
      <c r="J246" s="36">
        <v>660.33333333333326</v>
      </c>
      <c r="K246" s="31">
        <v>648</v>
      </c>
      <c r="L246" s="31">
        <v>633.5</v>
      </c>
      <c r="M246" s="31">
        <v>58.42145</v>
      </c>
      <c r="N246" s="1"/>
      <c r="O246" s="1"/>
    </row>
    <row r="247" spans="1:15" ht="12.75" customHeight="1">
      <c r="A247" s="33">
        <v>237</v>
      </c>
      <c r="B247" s="53" t="s">
        <v>151</v>
      </c>
      <c r="C247" s="31">
        <v>166.62</v>
      </c>
      <c r="D247" s="36">
        <v>167.46</v>
      </c>
      <c r="E247" s="36">
        <v>165.42000000000002</v>
      </c>
      <c r="F247" s="36">
        <v>164.22</v>
      </c>
      <c r="G247" s="36">
        <v>162.18</v>
      </c>
      <c r="H247" s="36">
        <v>168.66000000000003</v>
      </c>
      <c r="I247" s="36">
        <v>170.70000000000005</v>
      </c>
      <c r="J247" s="36">
        <v>171.90000000000003</v>
      </c>
      <c r="K247" s="31">
        <v>169.5</v>
      </c>
      <c r="L247" s="31">
        <v>166.26</v>
      </c>
      <c r="M247" s="31">
        <v>192.69862000000001</v>
      </c>
      <c r="N247" s="1"/>
      <c r="O247" s="1"/>
    </row>
    <row r="248" spans="1:15" ht="12.75" customHeight="1">
      <c r="A248" s="33">
        <v>238</v>
      </c>
      <c r="B248" s="53" t="s">
        <v>400</v>
      </c>
      <c r="C248" s="31">
        <v>66.13</v>
      </c>
      <c r="D248" s="36">
        <v>66.376666666666665</v>
      </c>
      <c r="E248" s="36">
        <v>65.453333333333333</v>
      </c>
      <c r="F248" s="36">
        <v>64.776666666666671</v>
      </c>
      <c r="G248" s="36">
        <v>63.853333333333339</v>
      </c>
      <c r="H248" s="36">
        <v>67.053333333333327</v>
      </c>
      <c r="I248" s="36">
        <v>67.976666666666674</v>
      </c>
      <c r="J248" s="36">
        <v>68.653333333333322</v>
      </c>
      <c r="K248" s="31">
        <v>67.3</v>
      </c>
      <c r="L248" s="31">
        <v>65.7</v>
      </c>
      <c r="M248" s="31">
        <v>101.65101</v>
      </c>
      <c r="N248" s="1"/>
      <c r="O248" s="1"/>
    </row>
    <row r="249" spans="1:15" ht="12.75" customHeight="1">
      <c r="A249" s="33">
        <v>239</v>
      </c>
      <c r="B249" s="53" t="s">
        <v>153</v>
      </c>
      <c r="C249" s="31">
        <v>1012.3</v>
      </c>
      <c r="D249" s="36">
        <v>1022.1666666666666</v>
      </c>
      <c r="E249" s="36">
        <v>998.33333333333326</v>
      </c>
      <c r="F249" s="36">
        <v>984.36666666666667</v>
      </c>
      <c r="G249" s="36">
        <v>960.5333333333333</v>
      </c>
      <c r="H249" s="36">
        <v>1036.1333333333332</v>
      </c>
      <c r="I249" s="36">
        <v>1059.9666666666665</v>
      </c>
      <c r="J249" s="36">
        <v>1073.9333333333332</v>
      </c>
      <c r="K249" s="31">
        <v>1046</v>
      </c>
      <c r="L249" s="31">
        <v>1008.2</v>
      </c>
      <c r="M249" s="31">
        <v>56.643140000000002</v>
      </c>
      <c r="N249" s="1"/>
      <c r="O249" s="1"/>
    </row>
    <row r="250" spans="1:15" ht="12.75" customHeight="1">
      <c r="A250" s="33">
        <v>240</v>
      </c>
      <c r="B250" s="53" t="s">
        <v>401</v>
      </c>
      <c r="C250" s="31">
        <v>176.32</v>
      </c>
      <c r="D250" s="36">
        <v>176.14</v>
      </c>
      <c r="E250" s="36">
        <v>171.77999999999997</v>
      </c>
      <c r="F250" s="36">
        <v>167.23999999999998</v>
      </c>
      <c r="G250" s="36">
        <v>162.87999999999997</v>
      </c>
      <c r="H250" s="36">
        <v>180.67999999999998</v>
      </c>
      <c r="I250" s="36">
        <v>185.04</v>
      </c>
      <c r="J250" s="36">
        <v>189.57999999999998</v>
      </c>
      <c r="K250" s="31">
        <v>180.5</v>
      </c>
      <c r="L250" s="31">
        <v>171.6</v>
      </c>
      <c r="M250" s="31">
        <v>967.27450999999996</v>
      </c>
      <c r="N250" s="1"/>
      <c r="O250" s="1"/>
    </row>
    <row r="251" spans="1:15" ht="12.75" customHeight="1">
      <c r="A251" s="33">
        <v>241</v>
      </c>
      <c r="B251" s="53" t="s">
        <v>402</v>
      </c>
      <c r="C251" s="31">
        <v>1363.1</v>
      </c>
      <c r="D251" s="36">
        <v>1367.55</v>
      </c>
      <c r="E251" s="36">
        <v>1355.55</v>
      </c>
      <c r="F251" s="36">
        <v>1348</v>
      </c>
      <c r="G251" s="36">
        <v>1336</v>
      </c>
      <c r="H251" s="36">
        <v>1375.1</v>
      </c>
      <c r="I251" s="36">
        <v>1387.1</v>
      </c>
      <c r="J251" s="36">
        <v>1394.6499999999999</v>
      </c>
      <c r="K251" s="31">
        <v>1379.55</v>
      </c>
      <c r="L251" s="31">
        <v>1360</v>
      </c>
      <c r="M251" s="31">
        <v>0.30048999999999998</v>
      </c>
      <c r="N251" s="1"/>
      <c r="O251" s="1"/>
    </row>
    <row r="252" spans="1:15" ht="12.75" customHeight="1">
      <c r="A252" s="33">
        <v>242</v>
      </c>
      <c r="B252" s="53" t="s">
        <v>142</v>
      </c>
      <c r="C252" s="31">
        <v>471.1</v>
      </c>
      <c r="D252" s="36">
        <v>474.23333333333335</v>
      </c>
      <c r="E252" s="36">
        <v>466.4666666666667</v>
      </c>
      <c r="F252" s="36">
        <v>461.83333333333337</v>
      </c>
      <c r="G252" s="36">
        <v>454.06666666666672</v>
      </c>
      <c r="H252" s="36">
        <v>478.86666666666667</v>
      </c>
      <c r="I252" s="36">
        <v>486.63333333333333</v>
      </c>
      <c r="J252" s="36">
        <v>491.26666666666665</v>
      </c>
      <c r="K252" s="31">
        <v>482</v>
      </c>
      <c r="L252" s="31">
        <v>469.6</v>
      </c>
      <c r="M252" s="31">
        <v>24.05603</v>
      </c>
      <c r="N252" s="1"/>
      <c r="O252" s="1"/>
    </row>
    <row r="253" spans="1:15" ht="12.75" customHeight="1">
      <c r="A253" s="33">
        <v>243</v>
      </c>
      <c r="B253" s="53" t="s">
        <v>148</v>
      </c>
      <c r="C253" s="31">
        <v>336.45</v>
      </c>
      <c r="D253" s="36">
        <v>335.33333333333331</v>
      </c>
      <c r="E253" s="36">
        <v>331.21666666666664</v>
      </c>
      <c r="F253" s="36">
        <v>325.98333333333335</v>
      </c>
      <c r="G253" s="36">
        <v>321.86666666666667</v>
      </c>
      <c r="H253" s="36">
        <v>340.56666666666661</v>
      </c>
      <c r="I253" s="36">
        <v>344.68333333333328</v>
      </c>
      <c r="J253" s="36">
        <v>349.91666666666657</v>
      </c>
      <c r="K253" s="31">
        <v>339.45</v>
      </c>
      <c r="L253" s="31">
        <v>330.1</v>
      </c>
      <c r="M253" s="31">
        <v>389.40980000000002</v>
      </c>
      <c r="N253" s="1"/>
      <c r="O253" s="1"/>
    </row>
    <row r="254" spans="1:15" ht="12.75" customHeight="1">
      <c r="A254" s="33">
        <v>244</v>
      </c>
      <c r="B254" s="53" t="s">
        <v>147</v>
      </c>
      <c r="C254" s="31">
        <v>1527.15</v>
      </c>
      <c r="D254" s="36">
        <v>1525.3999999999999</v>
      </c>
      <c r="E254" s="36">
        <v>1512.9999999999998</v>
      </c>
      <c r="F254" s="36">
        <v>1498.85</v>
      </c>
      <c r="G254" s="36">
        <v>1486.4499999999998</v>
      </c>
      <c r="H254" s="36">
        <v>1539.5499999999997</v>
      </c>
      <c r="I254" s="36">
        <v>1551.9499999999998</v>
      </c>
      <c r="J254" s="36">
        <v>1566.0999999999997</v>
      </c>
      <c r="K254" s="31">
        <v>1537.8</v>
      </c>
      <c r="L254" s="31">
        <v>1511.25</v>
      </c>
      <c r="M254" s="31">
        <v>52.49389</v>
      </c>
      <c r="N254" s="1"/>
      <c r="O254" s="1"/>
    </row>
    <row r="255" spans="1:15" ht="12.75" customHeight="1">
      <c r="A255" s="33">
        <v>245</v>
      </c>
      <c r="B255" s="53" t="s">
        <v>182</v>
      </c>
      <c r="C255" s="31">
        <v>6384.7</v>
      </c>
      <c r="D255" s="36">
        <v>6404.2166666666672</v>
      </c>
      <c r="E255" s="36">
        <v>6313.4333333333343</v>
      </c>
      <c r="F255" s="36">
        <v>6242.166666666667</v>
      </c>
      <c r="G255" s="36">
        <v>6151.3833333333341</v>
      </c>
      <c r="H255" s="36">
        <v>6475.4833333333345</v>
      </c>
      <c r="I255" s="36">
        <v>6566.2666666666673</v>
      </c>
      <c r="J255" s="36">
        <v>6637.5333333333347</v>
      </c>
      <c r="K255" s="31">
        <v>6495</v>
      </c>
      <c r="L255" s="31">
        <v>6332.95</v>
      </c>
      <c r="M255" s="31">
        <v>3.4466700000000001</v>
      </c>
      <c r="N255" s="1"/>
      <c r="O255" s="1"/>
    </row>
    <row r="256" spans="1:15" ht="12.75" customHeight="1">
      <c r="A256" s="33">
        <v>246</v>
      </c>
      <c r="B256" s="53" t="s">
        <v>149</v>
      </c>
      <c r="C256" s="31">
        <v>1532.7</v>
      </c>
      <c r="D256" s="36">
        <v>1538.05</v>
      </c>
      <c r="E256" s="36">
        <v>1518.35</v>
      </c>
      <c r="F256" s="36">
        <v>1504</v>
      </c>
      <c r="G256" s="36">
        <v>1484.3</v>
      </c>
      <c r="H256" s="36">
        <v>1552.3999999999999</v>
      </c>
      <c r="I256" s="36">
        <v>1572.1000000000001</v>
      </c>
      <c r="J256" s="36">
        <v>1586.4499999999998</v>
      </c>
      <c r="K256" s="31">
        <v>1557.75</v>
      </c>
      <c r="L256" s="31">
        <v>1523.7</v>
      </c>
      <c r="M256" s="31">
        <v>173.01940999999999</v>
      </c>
      <c r="N256" s="1"/>
      <c r="O256" s="1"/>
    </row>
    <row r="257" spans="1:15" ht="12.75" customHeight="1">
      <c r="A257" s="33">
        <v>247</v>
      </c>
      <c r="B257" s="53" t="s">
        <v>873</v>
      </c>
      <c r="C257" s="31">
        <v>141.01</v>
      </c>
      <c r="D257" s="36">
        <v>141.12</v>
      </c>
      <c r="E257" s="36">
        <v>138.99</v>
      </c>
      <c r="F257" s="36">
        <v>136.97</v>
      </c>
      <c r="G257" s="36">
        <v>134.84</v>
      </c>
      <c r="H257" s="36">
        <v>143.14000000000001</v>
      </c>
      <c r="I257" s="36">
        <v>145.27000000000001</v>
      </c>
      <c r="J257" s="36">
        <v>147.29000000000002</v>
      </c>
      <c r="K257" s="31">
        <v>143.25</v>
      </c>
      <c r="L257" s="31">
        <v>139.1</v>
      </c>
      <c r="M257" s="31">
        <v>38.92174</v>
      </c>
      <c r="N257" s="1"/>
      <c r="O257" s="1"/>
    </row>
    <row r="258" spans="1:15" ht="12.75" customHeight="1">
      <c r="A258" s="33">
        <v>248</v>
      </c>
      <c r="B258" s="53" t="s">
        <v>150</v>
      </c>
      <c r="C258" s="31">
        <v>1044.25</v>
      </c>
      <c r="D258" s="36">
        <v>1046.95</v>
      </c>
      <c r="E258" s="36">
        <v>1035.0500000000002</v>
      </c>
      <c r="F258" s="36">
        <v>1025.8500000000001</v>
      </c>
      <c r="G258" s="36">
        <v>1013.9500000000003</v>
      </c>
      <c r="H258" s="36">
        <v>1056.1500000000001</v>
      </c>
      <c r="I258" s="36">
        <v>1068.0500000000002</v>
      </c>
      <c r="J258" s="36">
        <v>1077.25</v>
      </c>
      <c r="K258" s="31">
        <v>1058.8499999999999</v>
      </c>
      <c r="L258" s="31">
        <v>1037.75</v>
      </c>
      <c r="M258" s="31">
        <v>3.8999199999999998</v>
      </c>
      <c r="N258" s="1"/>
      <c r="O258" s="1"/>
    </row>
    <row r="259" spans="1:15" ht="12.75" customHeight="1">
      <c r="A259" s="33">
        <v>249</v>
      </c>
      <c r="B259" s="53" t="s">
        <v>146</v>
      </c>
      <c r="C259" s="31">
        <v>4310.1499999999996</v>
      </c>
      <c r="D259" s="36">
        <v>4280.9000000000005</v>
      </c>
      <c r="E259" s="36">
        <v>4246.0500000000011</v>
      </c>
      <c r="F259" s="36">
        <v>4181.9500000000007</v>
      </c>
      <c r="G259" s="36">
        <v>4147.1000000000013</v>
      </c>
      <c r="H259" s="36">
        <v>4345.0000000000009</v>
      </c>
      <c r="I259" s="36">
        <v>4379.8500000000013</v>
      </c>
      <c r="J259" s="36">
        <v>4443.9500000000007</v>
      </c>
      <c r="K259" s="31">
        <v>4315.75</v>
      </c>
      <c r="L259" s="31">
        <v>4216.8</v>
      </c>
      <c r="M259" s="31">
        <v>17.988029999999998</v>
      </c>
      <c r="N259" s="1"/>
      <c r="O259" s="1"/>
    </row>
    <row r="260" spans="1:15" ht="12.75" customHeight="1">
      <c r="A260" s="33">
        <v>250</v>
      </c>
      <c r="B260" s="53" t="s">
        <v>152</v>
      </c>
      <c r="C260" s="31">
        <v>1136.4000000000001</v>
      </c>
      <c r="D260" s="36">
        <v>1134.75</v>
      </c>
      <c r="E260" s="36">
        <v>1125.7</v>
      </c>
      <c r="F260" s="36">
        <v>1115</v>
      </c>
      <c r="G260" s="36">
        <v>1105.95</v>
      </c>
      <c r="H260" s="36">
        <v>1145.45</v>
      </c>
      <c r="I260" s="36">
        <v>1154.5000000000002</v>
      </c>
      <c r="J260" s="36">
        <v>1165.2</v>
      </c>
      <c r="K260" s="31">
        <v>1143.8</v>
      </c>
      <c r="L260" s="31">
        <v>1124.05</v>
      </c>
      <c r="M260" s="31">
        <v>7.9955800000000004</v>
      </c>
      <c r="N260" s="1"/>
      <c r="O260" s="1"/>
    </row>
    <row r="261" spans="1:15" ht="12.75" customHeight="1">
      <c r="A261" s="33">
        <v>251</v>
      </c>
      <c r="B261" s="53" t="s">
        <v>403</v>
      </c>
      <c r="C261" s="31">
        <v>1754.8</v>
      </c>
      <c r="D261" s="36">
        <v>1774.0833333333333</v>
      </c>
      <c r="E261" s="36">
        <v>1725.1666666666665</v>
      </c>
      <c r="F261" s="36">
        <v>1695.5333333333333</v>
      </c>
      <c r="G261" s="36">
        <v>1646.6166666666666</v>
      </c>
      <c r="H261" s="36">
        <v>1803.7166666666665</v>
      </c>
      <c r="I261" s="36">
        <v>1852.633333333333</v>
      </c>
      <c r="J261" s="36">
        <v>1882.2666666666664</v>
      </c>
      <c r="K261" s="31">
        <v>1823</v>
      </c>
      <c r="L261" s="31">
        <v>1744.45</v>
      </c>
      <c r="M261" s="31">
        <v>1.3916200000000001</v>
      </c>
      <c r="N261" s="1"/>
      <c r="O261" s="1"/>
    </row>
    <row r="262" spans="1:15" ht="12.75" customHeight="1">
      <c r="A262" s="33">
        <v>252</v>
      </c>
      <c r="B262" s="53" t="s">
        <v>156</v>
      </c>
      <c r="C262" s="31">
        <v>4259.8999999999996</v>
      </c>
      <c r="D262" s="36">
        <v>4270.0999999999995</v>
      </c>
      <c r="E262" s="36">
        <v>4202.2499999999991</v>
      </c>
      <c r="F262" s="36">
        <v>4144.5999999999995</v>
      </c>
      <c r="G262" s="36">
        <v>4076.7499999999991</v>
      </c>
      <c r="H262" s="36">
        <v>4327.7499999999991</v>
      </c>
      <c r="I262" s="36">
        <v>4395.5999999999995</v>
      </c>
      <c r="J262" s="36">
        <v>4453.2499999999991</v>
      </c>
      <c r="K262" s="31">
        <v>4337.95</v>
      </c>
      <c r="L262" s="31">
        <v>4212.45</v>
      </c>
      <c r="M262" s="31">
        <v>6.8532000000000002</v>
      </c>
      <c r="N262" s="1"/>
      <c r="O262" s="1"/>
    </row>
    <row r="263" spans="1:15" ht="12.75" customHeight="1">
      <c r="A263" s="33">
        <v>253</v>
      </c>
      <c r="B263" s="53" t="s">
        <v>404</v>
      </c>
      <c r="C263" s="31">
        <v>2038.15</v>
      </c>
      <c r="D263" s="36">
        <v>2037.4333333333334</v>
      </c>
      <c r="E263" s="36">
        <v>2004.916666666667</v>
      </c>
      <c r="F263" s="36">
        <v>1971.6833333333336</v>
      </c>
      <c r="G263" s="36">
        <v>1939.1666666666672</v>
      </c>
      <c r="H263" s="36">
        <v>2070.666666666667</v>
      </c>
      <c r="I263" s="36">
        <v>2103.1833333333334</v>
      </c>
      <c r="J263" s="36">
        <v>2136.4166666666665</v>
      </c>
      <c r="K263" s="31">
        <v>2069.9499999999998</v>
      </c>
      <c r="L263" s="31">
        <v>2004.2</v>
      </c>
      <c r="M263" s="31">
        <v>1.9998400000000001</v>
      </c>
      <c r="N263" s="1"/>
      <c r="O263" s="1"/>
    </row>
    <row r="264" spans="1:15" ht="12.75" customHeight="1">
      <c r="A264" s="33">
        <v>254</v>
      </c>
      <c r="B264" s="53" t="s">
        <v>405</v>
      </c>
      <c r="C264" s="31">
        <v>830.4</v>
      </c>
      <c r="D264" s="36">
        <v>835.13333333333333</v>
      </c>
      <c r="E264" s="36">
        <v>820.26666666666665</v>
      </c>
      <c r="F264" s="36">
        <v>810.13333333333333</v>
      </c>
      <c r="G264" s="36">
        <v>795.26666666666665</v>
      </c>
      <c r="H264" s="36">
        <v>845.26666666666665</v>
      </c>
      <c r="I264" s="36">
        <v>860.13333333333321</v>
      </c>
      <c r="J264" s="36">
        <v>870.26666666666665</v>
      </c>
      <c r="K264" s="31">
        <v>850</v>
      </c>
      <c r="L264" s="31">
        <v>825</v>
      </c>
      <c r="M264" s="31">
        <v>2.1730299999999998</v>
      </c>
      <c r="N264" s="1"/>
      <c r="O264" s="1"/>
    </row>
    <row r="265" spans="1:15" ht="12.75" customHeight="1">
      <c r="A265" s="33">
        <v>255</v>
      </c>
      <c r="B265" s="53" t="s">
        <v>406</v>
      </c>
      <c r="C265" s="31">
        <v>509.7</v>
      </c>
      <c r="D265" s="36">
        <v>514.04999999999995</v>
      </c>
      <c r="E265" s="36">
        <v>502.19999999999993</v>
      </c>
      <c r="F265" s="36">
        <v>494.7</v>
      </c>
      <c r="G265" s="36">
        <v>482.84999999999997</v>
      </c>
      <c r="H265" s="36">
        <v>521.54999999999995</v>
      </c>
      <c r="I265" s="36">
        <v>533.39999999999986</v>
      </c>
      <c r="J265" s="36">
        <v>540.89999999999986</v>
      </c>
      <c r="K265" s="31">
        <v>525.9</v>
      </c>
      <c r="L265" s="31">
        <v>506.55</v>
      </c>
      <c r="M265" s="31">
        <v>17.097529999999999</v>
      </c>
      <c r="N265" s="1"/>
      <c r="O265" s="1"/>
    </row>
    <row r="266" spans="1:15" ht="12.75" customHeight="1">
      <c r="A266" s="33">
        <v>256</v>
      </c>
      <c r="B266" s="53" t="s">
        <v>407</v>
      </c>
      <c r="C266" s="31">
        <v>83.29</v>
      </c>
      <c r="D266" s="36">
        <v>84.126666666666665</v>
      </c>
      <c r="E266" s="36">
        <v>81.723333333333329</v>
      </c>
      <c r="F266" s="36">
        <v>80.156666666666666</v>
      </c>
      <c r="G266" s="36">
        <v>77.75333333333333</v>
      </c>
      <c r="H266" s="36">
        <v>85.693333333333328</v>
      </c>
      <c r="I266" s="36">
        <v>88.096666666666664</v>
      </c>
      <c r="J266" s="36">
        <v>89.663333333333327</v>
      </c>
      <c r="K266" s="31">
        <v>86.53</v>
      </c>
      <c r="L266" s="31">
        <v>82.56</v>
      </c>
      <c r="M266" s="31">
        <v>122.42682000000001</v>
      </c>
      <c r="N266" s="1"/>
      <c r="O266" s="1"/>
    </row>
    <row r="267" spans="1:15" ht="12.75" customHeight="1">
      <c r="A267" s="33">
        <v>257</v>
      </c>
      <c r="B267" s="53" t="s">
        <v>278</v>
      </c>
      <c r="C267" s="31">
        <v>723.65</v>
      </c>
      <c r="D267" s="36">
        <v>717.2166666666667</v>
      </c>
      <c r="E267" s="36">
        <v>706.43333333333339</v>
      </c>
      <c r="F267" s="36">
        <v>689.2166666666667</v>
      </c>
      <c r="G267" s="36">
        <v>678.43333333333339</v>
      </c>
      <c r="H267" s="36">
        <v>734.43333333333339</v>
      </c>
      <c r="I267" s="36">
        <v>745.2166666666667</v>
      </c>
      <c r="J267" s="36">
        <v>762.43333333333339</v>
      </c>
      <c r="K267" s="31">
        <v>728</v>
      </c>
      <c r="L267" s="31">
        <v>700</v>
      </c>
      <c r="M267" s="31">
        <v>88.489779999999996</v>
      </c>
      <c r="N267" s="1"/>
      <c r="O267" s="1"/>
    </row>
    <row r="268" spans="1:15" ht="12.75" customHeight="1">
      <c r="A268" s="33">
        <v>258</v>
      </c>
      <c r="B268" s="53" t="s">
        <v>874</v>
      </c>
      <c r="C268" s="31">
        <v>309.89999999999998</v>
      </c>
      <c r="D268" s="36">
        <v>309.71666666666664</v>
      </c>
      <c r="E268" s="36">
        <v>301.48333333333329</v>
      </c>
      <c r="F268" s="36">
        <v>293.06666666666666</v>
      </c>
      <c r="G268" s="36">
        <v>284.83333333333331</v>
      </c>
      <c r="H268" s="36">
        <v>318.13333333333327</v>
      </c>
      <c r="I268" s="36">
        <v>326.36666666666662</v>
      </c>
      <c r="J268" s="36">
        <v>334.78333333333325</v>
      </c>
      <c r="K268" s="31">
        <v>317.95</v>
      </c>
      <c r="L268" s="31">
        <v>301.3</v>
      </c>
      <c r="M268" s="31">
        <v>247.18528000000001</v>
      </c>
      <c r="N268" s="1"/>
      <c r="O268" s="1"/>
    </row>
    <row r="269" spans="1:15" ht="12.75" customHeight="1">
      <c r="A269" s="33">
        <v>259</v>
      </c>
      <c r="B269" s="53" t="s">
        <v>157</v>
      </c>
      <c r="C269" s="31">
        <v>936.9</v>
      </c>
      <c r="D269" s="36">
        <v>934.68333333333339</v>
      </c>
      <c r="E269" s="36">
        <v>925.36666666666679</v>
      </c>
      <c r="F269" s="36">
        <v>913.83333333333337</v>
      </c>
      <c r="G269" s="36">
        <v>904.51666666666677</v>
      </c>
      <c r="H269" s="36">
        <v>946.21666666666681</v>
      </c>
      <c r="I269" s="36">
        <v>955.53333333333342</v>
      </c>
      <c r="J269" s="36">
        <v>967.06666666666683</v>
      </c>
      <c r="K269" s="31">
        <v>944</v>
      </c>
      <c r="L269" s="31">
        <v>923.15</v>
      </c>
      <c r="M269" s="31">
        <v>42.993189999999998</v>
      </c>
      <c r="N269" s="1"/>
      <c r="O269" s="1"/>
    </row>
    <row r="270" spans="1:15" ht="12.75" customHeight="1">
      <c r="A270" s="33">
        <v>260</v>
      </c>
      <c r="B270" s="53" t="s">
        <v>875</v>
      </c>
      <c r="C270" s="31">
        <v>902.4</v>
      </c>
      <c r="D270" s="36">
        <v>897.80000000000007</v>
      </c>
      <c r="E270" s="36">
        <v>879.60000000000014</v>
      </c>
      <c r="F270" s="36">
        <v>856.80000000000007</v>
      </c>
      <c r="G270" s="36">
        <v>838.60000000000014</v>
      </c>
      <c r="H270" s="36">
        <v>920.60000000000014</v>
      </c>
      <c r="I270" s="36">
        <v>938.80000000000018</v>
      </c>
      <c r="J270" s="36">
        <v>961.60000000000014</v>
      </c>
      <c r="K270" s="31">
        <v>916</v>
      </c>
      <c r="L270" s="31">
        <v>875</v>
      </c>
      <c r="M270" s="31">
        <v>1.15778</v>
      </c>
      <c r="N270" s="1"/>
      <c r="O270" s="1"/>
    </row>
    <row r="271" spans="1:15" ht="12.75" customHeight="1">
      <c r="A271" s="33">
        <v>261</v>
      </c>
      <c r="B271" s="53" t="s">
        <v>876</v>
      </c>
      <c r="C271" s="31">
        <v>120.66</v>
      </c>
      <c r="D271" s="36">
        <v>120.68333333333334</v>
      </c>
      <c r="E271" s="36">
        <v>119.66666666666667</v>
      </c>
      <c r="F271" s="36">
        <v>118.67333333333333</v>
      </c>
      <c r="G271" s="36">
        <v>117.65666666666667</v>
      </c>
      <c r="H271" s="36">
        <v>121.67666666666668</v>
      </c>
      <c r="I271" s="36">
        <v>122.69333333333333</v>
      </c>
      <c r="J271" s="36">
        <v>123.68666666666668</v>
      </c>
      <c r="K271" s="31">
        <v>121.7</v>
      </c>
      <c r="L271" s="31">
        <v>119.69</v>
      </c>
      <c r="M271" s="31">
        <v>18.387270000000001</v>
      </c>
      <c r="N271" s="1"/>
      <c r="O271" s="1"/>
    </row>
    <row r="272" spans="1:15" ht="12.75" customHeight="1">
      <c r="A272" s="33">
        <v>262</v>
      </c>
      <c r="B272" s="53" t="s">
        <v>832</v>
      </c>
      <c r="C272" s="31">
        <v>571.65</v>
      </c>
      <c r="D272" s="36">
        <v>571.93333333333339</v>
      </c>
      <c r="E272" s="36">
        <v>563.11666666666679</v>
      </c>
      <c r="F272" s="36">
        <v>554.58333333333337</v>
      </c>
      <c r="G272" s="36">
        <v>545.76666666666677</v>
      </c>
      <c r="H272" s="36">
        <v>580.46666666666681</v>
      </c>
      <c r="I272" s="36">
        <v>589.28333333333342</v>
      </c>
      <c r="J272" s="36">
        <v>597.81666666666683</v>
      </c>
      <c r="K272" s="31">
        <v>580.75</v>
      </c>
      <c r="L272" s="31">
        <v>563.4</v>
      </c>
      <c r="M272" s="31">
        <v>9.6356999999999999</v>
      </c>
      <c r="N272" s="1"/>
      <c r="O272" s="1"/>
    </row>
    <row r="273" spans="1:15" ht="12.75" customHeight="1">
      <c r="A273" s="33">
        <v>263</v>
      </c>
      <c r="B273" s="53" t="s">
        <v>408</v>
      </c>
      <c r="C273" s="31">
        <v>791.1</v>
      </c>
      <c r="D273" s="36">
        <v>794.26666666666677</v>
      </c>
      <c r="E273" s="36">
        <v>777.83333333333348</v>
      </c>
      <c r="F273" s="36">
        <v>764.56666666666672</v>
      </c>
      <c r="G273" s="36">
        <v>748.13333333333344</v>
      </c>
      <c r="H273" s="36">
        <v>807.53333333333353</v>
      </c>
      <c r="I273" s="36">
        <v>823.9666666666667</v>
      </c>
      <c r="J273" s="36">
        <v>837.23333333333358</v>
      </c>
      <c r="K273" s="31">
        <v>810.7</v>
      </c>
      <c r="L273" s="31">
        <v>781</v>
      </c>
      <c r="M273" s="31">
        <v>22.399789999999999</v>
      </c>
      <c r="N273" s="1"/>
      <c r="O273" s="1"/>
    </row>
    <row r="274" spans="1:15" ht="12.75" customHeight="1">
      <c r="A274" s="33">
        <v>264</v>
      </c>
      <c r="B274" s="53" t="s">
        <v>155</v>
      </c>
      <c r="C274" s="31">
        <v>1077.25</v>
      </c>
      <c r="D274" s="36">
        <v>1074.8333333333333</v>
      </c>
      <c r="E274" s="36">
        <v>1052.6666666666665</v>
      </c>
      <c r="F274" s="36">
        <v>1028.0833333333333</v>
      </c>
      <c r="G274" s="36">
        <v>1005.9166666666665</v>
      </c>
      <c r="H274" s="36">
        <v>1099.4166666666665</v>
      </c>
      <c r="I274" s="36">
        <v>1121.583333333333</v>
      </c>
      <c r="J274" s="36">
        <v>1146.1666666666665</v>
      </c>
      <c r="K274" s="31">
        <v>1097</v>
      </c>
      <c r="L274" s="31">
        <v>1050.25</v>
      </c>
      <c r="M274" s="31">
        <v>37.752409999999998</v>
      </c>
      <c r="N274" s="1"/>
      <c r="O274" s="1"/>
    </row>
    <row r="275" spans="1:15" ht="12.75" customHeight="1">
      <c r="A275" s="33">
        <v>265</v>
      </c>
      <c r="B275" s="53" t="s">
        <v>877</v>
      </c>
      <c r="C275" s="31">
        <v>360.9</v>
      </c>
      <c r="D275" s="36">
        <v>362.2833333333333</v>
      </c>
      <c r="E275" s="36">
        <v>357.76666666666659</v>
      </c>
      <c r="F275" s="36">
        <v>354.63333333333327</v>
      </c>
      <c r="G275" s="36">
        <v>350.11666666666656</v>
      </c>
      <c r="H275" s="36">
        <v>365.41666666666663</v>
      </c>
      <c r="I275" s="36">
        <v>369.93333333333328</v>
      </c>
      <c r="J275" s="36">
        <v>373.06666666666666</v>
      </c>
      <c r="K275" s="31">
        <v>366.8</v>
      </c>
      <c r="L275" s="31">
        <v>359.15</v>
      </c>
      <c r="M275" s="31">
        <v>210.75778</v>
      </c>
      <c r="N275" s="1"/>
      <c r="O275" s="1"/>
    </row>
    <row r="276" spans="1:15" ht="12.75" customHeight="1">
      <c r="A276" s="33">
        <v>266</v>
      </c>
      <c r="B276" s="53" t="s">
        <v>158</v>
      </c>
      <c r="C276" s="31">
        <v>551.95000000000005</v>
      </c>
      <c r="D276" s="36">
        <v>547.70000000000005</v>
      </c>
      <c r="E276" s="36">
        <v>538.80000000000007</v>
      </c>
      <c r="F276" s="36">
        <v>525.65</v>
      </c>
      <c r="G276" s="36">
        <v>516.75</v>
      </c>
      <c r="H276" s="36">
        <v>560.85000000000014</v>
      </c>
      <c r="I276" s="36">
        <v>569.75000000000023</v>
      </c>
      <c r="J276" s="36">
        <v>582.9000000000002</v>
      </c>
      <c r="K276" s="31">
        <v>556.6</v>
      </c>
      <c r="L276" s="31">
        <v>534.54999999999995</v>
      </c>
      <c r="M276" s="31">
        <v>52.540880000000001</v>
      </c>
      <c r="N276" s="1"/>
      <c r="O276" s="1"/>
    </row>
    <row r="277" spans="1:15" ht="12.75" customHeight="1">
      <c r="A277" s="33">
        <v>267</v>
      </c>
      <c r="B277" s="53" t="s">
        <v>409</v>
      </c>
      <c r="C277" s="31">
        <v>535.79999999999995</v>
      </c>
      <c r="D277" s="36">
        <v>538.76666666666665</v>
      </c>
      <c r="E277" s="36">
        <v>529.33333333333326</v>
      </c>
      <c r="F277" s="36">
        <v>522.86666666666656</v>
      </c>
      <c r="G277" s="36">
        <v>513.43333333333317</v>
      </c>
      <c r="H277" s="36">
        <v>545.23333333333335</v>
      </c>
      <c r="I277" s="36">
        <v>554.66666666666674</v>
      </c>
      <c r="J277" s="36">
        <v>561.13333333333344</v>
      </c>
      <c r="K277" s="31">
        <v>548.20000000000005</v>
      </c>
      <c r="L277" s="31">
        <v>532.29999999999995</v>
      </c>
      <c r="M277" s="31">
        <v>1.78244</v>
      </c>
      <c r="N277" s="1"/>
      <c r="O277" s="1"/>
    </row>
    <row r="278" spans="1:15" ht="12.75" customHeight="1">
      <c r="A278" s="33">
        <v>268</v>
      </c>
      <c r="B278" s="53" t="s">
        <v>410</v>
      </c>
      <c r="C278" s="31">
        <v>720.05</v>
      </c>
      <c r="D278" s="36">
        <v>726.86666666666667</v>
      </c>
      <c r="E278" s="36">
        <v>708.18333333333339</v>
      </c>
      <c r="F278" s="36">
        <v>696.31666666666672</v>
      </c>
      <c r="G278" s="36">
        <v>677.63333333333344</v>
      </c>
      <c r="H278" s="36">
        <v>738.73333333333335</v>
      </c>
      <c r="I278" s="36">
        <v>757.41666666666652</v>
      </c>
      <c r="J278" s="36">
        <v>769.2833333333333</v>
      </c>
      <c r="K278" s="31">
        <v>745.55</v>
      </c>
      <c r="L278" s="31">
        <v>715</v>
      </c>
      <c r="M278" s="31">
        <v>2.4407000000000001</v>
      </c>
      <c r="N278" s="1"/>
      <c r="O278" s="1"/>
    </row>
    <row r="279" spans="1:15" ht="12.75" customHeight="1">
      <c r="A279" s="33">
        <v>269</v>
      </c>
      <c r="B279" s="53" t="s">
        <v>878</v>
      </c>
      <c r="C279" s="31">
        <v>695.95</v>
      </c>
      <c r="D279" s="36">
        <v>699.13333333333333</v>
      </c>
      <c r="E279" s="36">
        <v>689.01666666666665</v>
      </c>
      <c r="F279" s="36">
        <v>682.08333333333337</v>
      </c>
      <c r="G279" s="36">
        <v>671.9666666666667</v>
      </c>
      <c r="H279" s="36">
        <v>706.06666666666661</v>
      </c>
      <c r="I279" s="36">
        <v>716.18333333333317</v>
      </c>
      <c r="J279" s="36">
        <v>723.11666666666656</v>
      </c>
      <c r="K279" s="31">
        <v>709.25</v>
      </c>
      <c r="L279" s="31">
        <v>692.2</v>
      </c>
      <c r="M279" s="31">
        <v>21.430810000000001</v>
      </c>
      <c r="N279" s="1"/>
      <c r="O279" s="1"/>
    </row>
    <row r="280" spans="1:15" ht="12.75" customHeight="1">
      <c r="A280" s="33">
        <v>270</v>
      </c>
      <c r="B280" s="53" t="s">
        <v>411</v>
      </c>
      <c r="C280" s="31">
        <v>1002.9</v>
      </c>
      <c r="D280" s="36">
        <v>1019.15</v>
      </c>
      <c r="E280" s="36">
        <v>982.3</v>
      </c>
      <c r="F280" s="36">
        <v>961.69999999999993</v>
      </c>
      <c r="G280" s="36">
        <v>924.84999999999991</v>
      </c>
      <c r="H280" s="36">
        <v>1039.75</v>
      </c>
      <c r="I280" s="36">
        <v>1076.6000000000001</v>
      </c>
      <c r="J280" s="36">
        <v>1097.2</v>
      </c>
      <c r="K280" s="31">
        <v>1056</v>
      </c>
      <c r="L280" s="31">
        <v>998.55</v>
      </c>
      <c r="M280" s="31">
        <v>4.0876099999999997</v>
      </c>
      <c r="N280" s="1"/>
      <c r="O280" s="1"/>
    </row>
    <row r="281" spans="1:15" ht="12.75" customHeight="1">
      <c r="A281" s="33">
        <v>271</v>
      </c>
      <c r="B281" s="53" t="s">
        <v>412</v>
      </c>
      <c r="C281" s="31">
        <v>445</v>
      </c>
      <c r="D281" s="36">
        <v>445.48333333333329</v>
      </c>
      <c r="E281" s="36">
        <v>439.16666666666657</v>
      </c>
      <c r="F281" s="36">
        <v>433.33333333333326</v>
      </c>
      <c r="G281" s="36">
        <v>427.01666666666654</v>
      </c>
      <c r="H281" s="36">
        <v>451.31666666666661</v>
      </c>
      <c r="I281" s="36">
        <v>457.63333333333333</v>
      </c>
      <c r="J281" s="36">
        <v>463.46666666666664</v>
      </c>
      <c r="K281" s="31">
        <v>451.8</v>
      </c>
      <c r="L281" s="31">
        <v>439.65</v>
      </c>
      <c r="M281" s="31">
        <v>7.8743600000000002</v>
      </c>
      <c r="N281" s="1"/>
      <c r="O281" s="1"/>
    </row>
    <row r="282" spans="1:15" ht="12.75" customHeight="1">
      <c r="A282" s="33">
        <v>272</v>
      </c>
      <c r="B282" s="53" t="s">
        <v>413</v>
      </c>
      <c r="C282" s="31">
        <v>881.45</v>
      </c>
      <c r="D282" s="36">
        <v>884.7833333333333</v>
      </c>
      <c r="E282" s="36">
        <v>873.56666666666661</v>
      </c>
      <c r="F282" s="36">
        <v>865.68333333333328</v>
      </c>
      <c r="G282" s="36">
        <v>854.46666666666658</v>
      </c>
      <c r="H282" s="36">
        <v>892.66666666666663</v>
      </c>
      <c r="I282" s="36">
        <v>903.88333333333333</v>
      </c>
      <c r="J282" s="36">
        <v>911.76666666666665</v>
      </c>
      <c r="K282" s="31">
        <v>896</v>
      </c>
      <c r="L282" s="31">
        <v>876.9</v>
      </c>
      <c r="M282" s="31">
        <v>2.0115099999999999</v>
      </c>
      <c r="N282" s="1"/>
      <c r="O282" s="1"/>
    </row>
    <row r="283" spans="1:15" ht="12.75" customHeight="1">
      <c r="A283" s="33">
        <v>273</v>
      </c>
      <c r="B283" s="53" t="s">
        <v>414</v>
      </c>
      <c r="C283" s="31">
        <v>4556.45</v>
      </c>
      <c r="D283" s="36">
        <v>4509.583333333333</v>
      </c>
      <c r="E283" s="36">
        <v>4439.1666666666661</v>
      </c>
      <c r="F283" s="36">
        <v>4321.8833333333332</v>
      </c>
      <c r="G283" s="36">
        <v>4251.4666666666662</v>
      </c>
      <c r="H283" s="36">
        <v>4626.8666666666659</v>
      </c>
      <c r="I283" s="36">
        <v>4697.2833333333319</v>
      </c>
      <c r="J283" s="36">
        <v>4814.5666666666657</v>
      </c>
      <c r="K283" s="31">
        <v>4580</v>
      </c>
      <c r="L283" s="31">
        <v>4392.3</v>
      </c>
      <c r="M283" s="31">
        <v>4.42218</v>
      </c>
      <c r="N283" s="1"/>
      <c r="O283" s="1"/>
    </row>
    <row r="284" spans="1:15" ht="12.75" customHeight="1">
      <c r="A284" s="33">
        <v>274</v>
      </c>
      <c r="B284" s="53" t="s">
        <v>415</v>
      </c>
      <c r="C284" s="31">
        <v>351.6</v>
      </c>
      <c r="D284" s="36">
        <v>354.78333333333336</v>
      </c>
      <c r="E284" s="36">
        <v>345.01666666666671</v>
      </c>
      <c r="F284" s="36">
        <v>338.43333333333334</v>
      </c>
      <c r="G284" s="36">
        <v>328.66666666666669</v>
      </c>
      <c r="H284" s="36">
        <v>361.36666666666673</v>
      </c>
      <c r="I284" s="36">
        <v>371.13333333333338</v>
      </c>
      <c r="J284" s="36">
        <v>377.71666666666675</v>
      </c>
      <c r="K284" s="31">
        <v>364.55</v>
      </c>
      <c r="L284" s="31">
        <v>348.2</v>
      </c>
      <c r="M284" s="31">
        <v>13.49654</v>
      </c>
      <c r="N284" s="1"/>
      <c r="O284" s="1"/>
    </row>
    <row r="285" spans="1:15" ht="12.75" customHeight="1">
      <c r="A285" s="33">
        <v>275</v>
      </c>
      <c r="B285" s="53" t="s">
        <v>416</v>
      </c>
      <c r="C285" s="31">
        <v>1588.75</v>
      </c>
      <c r="D285" s="36">
        <v>1594.25</v>
      </c>
      <c r="E285" s="36">
        <v>1549.85</v>
      </c>
      <c r="F285" s="36">
        <v>1510.9499999999998</v>
      </c>
      <c r="G285" s="36">
        <v>1466.5499999999997</v>
      </c>
      <c r="H285" s="36">
        <v>1633.15</v>
      </c>
      <c r="I285" s="36">
        <v>1677.5500000000002</v>
      </c>
      <c r="J285" s="36">
        <v>1716.4500000000003</v>
      </c>
      <c r="K285" s="31">
        <v>1638.65</v>
      </c>
      <c r="L285" s="31">
        <v>1555.35</v>
      </c>
      <c r="M285" s="31">
        <v>26.20495</v>
      </c>
      <c r="N285" s="1"/>
      <c r="O285" s="1"/>
    </row>
    <row r="286" spans="1:15" ht="12.75" customHeight="1">
      <c r="A286" s="33">
        <v>276</v>
      </c>
      <c r="B286" s="53" t="s">
        <v>417</v>
      </c>
      <c r="C286" s="31">
        <v>297.7</v>
      </c>
      <c r="D286" s="36">
        <v>300.8</v>
      </c>
      <c r="E286" s="36">
        <v>293.90000000000003</v>
      </c>
      <c r="F286" s="36">
        <v>290.10000000000002</v>
      </c>
      <c r="G286" s="36">
        <v>283.20000000000005</v>
      </c>
      <c r="H286" s="36">
        <v>304.60000000000002</v>
      </c>
      <c r="I286" s="36">
        <v>311.5</v>
      </c>
      <c r="J286" s="36">
        <v>315.3</v>
      </c>
      <c r="K286" s="31">
        <v>307.7</v>
      </c>
      <c r="L286" s="31">
        <v>297</v>
      </c>
      <c r="M286" s="31">
        <v>15.291449999999999</v>
      </c>
      <c r="N286" s="1"/>
      <c r="O286" s="1"/>
    </row>
    <row r="287" spans="1:15" ht="12.75" customHeight="1">
      <c r="A287" s="33">
        <v>277</v>
      </c>
      <c r="B287" s="53" t="s">
        <v>799</v>
      </c>
      <c r="C287" s="31">
        <v>4780.55</v>
      </c>
      <c r="D287" s="36">
        <v>4743.9333333333334</v>
      </c>
      <c r="E287" s="36">
        <v>4687.916666666667</v>
      </c>
      <c r="F287" s="36">
        <v>4595.2833333333338</v>
      </c>
      <c r="G287" s="36">
        <v>4539.2666666666673</v>
      </c>
      <c r="H287" s="36">
        <v>4836.5666666666666</v>
      </c>
      <c r="I287" s="36">
        <v>4892.583333333333</v>
      </c>
      <c r="J287" s="36">
        <v>4985.2166666666662</v>
      </c>
      <c r="K287" s="31">
        <v>4799.95</v>
      </c>
      <c r="L287" s="31">
        <v>4651.3</v>
      </c>
      <c r="M287" s="31">
        <v>0.35286000000000001</v>
      </c>
      <c r="N287" s="1"/>
      <c r="O287" s="1"/>
    </row>
    <row r="288" spans="1:15" ht="12.75" customHeight="1">
      <c r="A288" s="33">
        <v>278</v>
      </c>
      <c r="B288" s="53" t="s">
        <v>418</v>
      </c>
      <c r="C288" s="31">
        <v>1351.5</v>
      </c>
      <c r="D288" s="36">
        <v>1354.75</v>
      </c>
      <c r="E288" s="36">
        <v>1338</v>
      </c>
      <c r="F288" s="36">
        <v>1324.5</v>
      </c>
      <c r="G288" s="36">
        <v>1307.75</v>
      </c>
      <c r="H288" s="36">
        <v>1368.25</v>
      </c>
      <c r="I288" s="36">
        <v>1385</v>
      </c>
      <c r="J288" s="36">
        <v>1398.5</v>
      </c>
      <c r="K288" s="31">
        <v>1371.5</v>
      </c>
      <c r="L288" s="31">
        <v>1341.25</v>
      </c>
      <c r="M288" s="31">
        <v>2.4827900000000001</v>
      </c>
      <c r="N288" s="1"/>
      <c r="O288" s="1"/>
    </row>
    <row r="289" spans="1:15" ht="12.75" customHeight="1">
      <c r="A289" s="33">
        <v>279</v>
      </c>
      <c r="B289" s="53" t="s">
        <v>787</v>
      </c>
      <c r="C289" s="31">
        <v>1156.8499999999999</v>
      </c>
      <c r="D289" s="36">
        <v>1159.9666666666665</v>
      </c>
      <c r="E289" s="36">
        <v>1141.883333333333</v>
      </c>
      <c r="F289" s="36">
        <v>1126.9166666666665</v>
      </c>
      <c r="G289" s="36">
        <v>1108.833333333333</v>
      </c>
      <c r="H289" s="36">
        <v>1174.9333333333329</v>
      </c>
      <c r="I289" s="36">
        <v>1193.0166666666664</v>
      </c>
      <c r="J289" s="36">
        <v>1207.9833333333329</v>
      </c>
      <c r="K289" s="31">
        <v>1178.05</v>
      </c>
      <c r="L289" s="31">
        <v>1145</v>
      </c>
      <c r="M289" s="31">
        <v>5.27597</v>
      </c>
      <c r="N289" s="1"/>
      <c r="O289" s="1"/>
    </row>
    <row r="290" spans="1:15" ht="12.75" customHeight="1">
      <c r="A290" s="33">
        <v>280</v>
      </c>
      <c r="B290" s="53" t="s">
        <v>419</v>
      </c>
      <c r="C290" s="31">
        <v>453</v>
      </c>
      <c r="D290" s="36">
        <v>449.65000000000003</v>
      </c>
      <c r="E290" s="36">
        <v>434.35000000000008</v>
      </c>
      <c r="F290" s="36">
        <v>415.70000000000005</v>
      </c>
      <c r="G290" s="36">
        <v>400.40000000000009</v>
      </c>
      <c r="H290" s="36">
        <v>468.30000000000007</v>
      </c>
      <c r="I290" s="36">
        <v>483.6</v>
      </c>
      <c r="J290" s="36">
        <v>502.25000000000006</v>
      </c>
      <c r="K290" s="31">
        <v>464.95</v>
      </c>
      <c r="L290" s="31">
        <v>431</v>
      </c>
      <c r="M290" s="31">
        <v>168.0377</v>
      </c>
      <c r="N290" s="1"/>
      <c r="O290" s="1"/>
    </row>
    <row r="291" spans="1:15" ht="12.75" customHeight="1">
      <c r="A291" s="33">
        <v>281</v>
      </c>
      <c r="B291" s="53" t="s">
        <v>420</v>
      </c>
      <c r="C291" s="31">
        <v>274.14999999999998</v>
      </c>
      <c r="D291" s="36">
        <v>277.2833333333333</v>
      </c>
      <c r="E291" s="36">
        <v>270.36666666666662</v>
      </c>
      <c r="F291" s="36">
        <v>266.58333333333331</v>
      </c>
      <c r="G291" s="36">
        <v>259.66666666666663</v>
      </c>
      <c r="H291" s="36">
        <v>281.06666666666661</v>
      </c>
      <c r="I291" s="36">
        <v>287.98333333333335</v>
      </c>
      <c r="J291" s="36">
        <v>291.76666666666659</v>
      </c>
      <c r="K291" s="31">
        <v>284.2</v>
      </c>
      <c r="L291" s="31">
        <v>273.5</v>
      </c>
      <c r="M291" s="31">
        <v>13.00386</v>
      </c>
      <c r="N291" s="1"/>
      <c r="O291" s="1"/>
    </row>
    <row r="292" spans="1:15" ht="12.75" customHeight="1">
      <c r="A292" s="33">
        <v>282</v>
      </c>
      <c r="B292" s="53" t="s">
        <v>421</v>
      </c>
      <c r="C292" s="31">
        <v>210.08</v>
      </c>
      <c r="D292" s="36">
        <v>210.99333333333334</v>
      </c>
      <c r="E292" s="36">
        <v>208.08666666666667</v>
      </c>
      <c r="F292" s="36">
        <v>206.09333333333333</v>
      </c>
      <c r="G292" s="36">
        <v>203.18666666666667</v>
      </c>
      <c r="H292" s="36">
        <v>212.98666666666668</v>
      </c>
      <c r="I292" s="36">
        <v>215.89333333333332</v>
      </c>
      <c r="J292" s="36">
        <v>217.88666666666668</v>
      </c>
      <c r="K292" s="31">
        <v>213.9</v>
      </c>
      <c r="L292" s="31">
        <v>209</v>
      </c>
      <c r="M292" s="31">
        <v>15.78355</v>
      </c>
      <c r="N292" s="1"/>
      <c r="O292" s="1"/>
    </row>
    <row r="293" spans="1:15" ht="12.75" customHeight="1">
      <c r="A293" s="33">
        <v>283</v>
      </c>
      <c r="B293" s="53" t="s">
        <v>833</v>
      </c>
      <c r="C293" s="31">
        <v>3902.75</v>
      </c>
      <c r="D293" s="36">
        <v>3871.7166666666667</v>
      </c>
      <c r="E293" s="36">
        <v>3829.7333333333336</v>
      </c>
      <c r="F293" s="36">
        <v>3756.7166666666667</v>
      </c>
      <c r="G293" s="36">
        <v>3714.7333333333336</v>
      </c>
      <c r="H293" s="36">
        <v>3944.7333333333336</v>
      </c>
      <c r="I293" s="36">
        <v>3986.7166666666662</v>
      </c>
      <c r="J293" s="36">
        <v>4059.7333333333336</v>
      </c>
      <c r="K293" s="31">
        <v>3913.7</v>
      </c>
      <c r="L293" s="31">
        <v>3798.7</v>
      </c>
      <c r="M293" s="31">
        <v>1.8618399999999999</v>
      </c>
      <c r="N293" s="1"/>
      <c r="O293" s="1"/>
    </row>
    <row r="294" spans="1:15" ht="12.75" customHeight="1">
      <c r="A294" s="33">
        <v>284</v>
      </c>
      <c r="B294" s="53" t="s">
        <v>422</v>
      </c>
      <c r="C294" s="31">
        <v>868.45</v>
      </c>
      <c r="D294" s="36">
        <v>866.08333333333337</v>
      </c>
      <c r="E294" s="36">
        <v>854.4666666666667</v>
      </c>
      <c r="F294" s="36">
        <v>840.48333333333335</v>
      </c>
      <c r="G294" s="36">
        <v>828.86666666666667</v>
      </c>
      <c r="H294" s="36">
        <v>880.06666666666672</v>
      </c>
      <c r="I294" s="36">
        <v>891.68333333333328</v>
      </c>
      <c r="J294" s="36">
        <v>905.66666666666674</v>
      </c>
      <c r="K294" s="31">
        <v>877.7</v>
      </c>
      <c r="L294" s="31">
        <v>852.1</v>
      </c>
      <c r="M294" s="31">
        <v>6.1534800000000001</v>
      </c>
      <c r="N294" s="1"/>
      <c r="O294" s="1"/>
    </row>
    <row r="295" spans="1:15" ht="12.75" customHeight="1">
      <c r="A295" s="33">
        <v>285</v>
      </c>
      <c r="B295" s="53" t="s">
        <v>798</v>
      </c>
      <c r="C295" s="31">
        <v>700.6</v>
      </c>
      <c r="D295" s="36">
        <v>695.41666666666663</v>
      </c>
      <c r="E295" s="36">
        <v>683.58333333333326</v>
      </c>
      <c r="F295" s="36">
        <v>666.56666666666661</v>
      </c>
      <c r="G295" s="36">
        <v>654.73333333333323</v>
      </c>
      <c r="H295" s="36">
        <v>712.43333333333328</v>
      </c>
      <c r="I295" s="36">
        <v>724.26666666666654</v>
      </c>
      <c r="J295" s="36">
        <v>741.2833333333333</v>
      </c>
      <c r="K295" s="31">
        <v>707.25</v>
      </c>
      <c r="L295" s="31">
        <v>678.4</v>
      </c>
      <c r="M295" s="31">
        <v>5.9724199999999996</v>
      </c>
      <c r="N295" s="1"/>
      <c r="O295" s="1"/>
    </row>
    <row r="296" spans="1:15" ht="12.75" customHeight="1">
      <c r="A296" s="33">
        <v>286</v>
      </c>
      <c r="B296" s="53" t="s">
        <v>159</v>
      </c>
      <c r="C296" s="31">
        <v>1775.65</v>
      </c>
      <c r="D296" s="36">
        <v>1769.9833333333333</v>
      </c>
      <c r="E296" s="36">
        <v>1750.9666666666667</v>
      </c>
      <c r="F296" s="36">
        <v>1726.2833333333333</v>
      </c>
      <c r="G296" s="36">
        <v>1707.2666666666667</v>
      </c>
      <c r="H296" s="36">
        <v>1794.6666666666667</v>
      </c>
      <c r="I296" s="36">
        <v>1813.6833333333336</v>
      </c>
      <c r="J296" s="36">
        <v>1838.3666666666668</v>
      </c>
      <c r="K296" s="31">
        <v>1789</v>
      </c>
      <c r="L296" s="31">
        <v>1745.3</v>
      </c>
      <c r="M296" s="31">
        <v>190.31689</v>
      </c>
      <c r="N296" s="1"/>
      <c r="O296" s="1"/>
    </row>
    <row r="297" spans="1:15" ht="12.75" customHeight="1">
      <c r="A297" s="33">
        <v>287</v>
      </c>
      <c r="B297" s="53" t="s">
        <v>423</v>
      </c>
      <c r="C297" s="31">
        <v>2054.15</v>
      </c>
      <c r="D297" s="36">
        <v>2063.2333333333336</v>
      </c>
      <c r="E297" s="36">
        <v>2036.5166666666673</v>
      </c>
      <c r="F297" s="36">
        <v>2018.8833333333337</v>
      </c>
      <c r="G297" s="36">
        <v>1992.1666666666674</v>
      </c>
      <c r="H297" s="36">
        <v>2080.8666666666672</v>
      </c>
      <c r="I297" s="36">
        <v>2107.5833333333335</v>
      </c>
      <c r="J297" s="36">
        <v>2125.2166666666672</v>
      </c>
      <c r="K297" s="31">
        <v>2089.9499999999998</v>
      </c>
      <c r="L297" s="31">
        <v>2045.6</v>
      </c>
      <c r="M297" s="31">
        <v>0.29472999999999999</v>
      </c>
      <c r="N297" s="1"/>
      <c r="O297" s="1"/>
    </row>
    <row r="298" spans="1:15" ht="12.75" customHeight="1">
      <c r="A298" s="33">
        <v>288</v>
      </c>
      <c r="B298" s="53" t="s">
        <v>846</v>
      </c>
      <c r="C298" s="31">
        <v>183.04</v>
      </c>
      <c r="D298" s="36">
        <v>183.78333333333333</v>
      </c>
      <c r="E298" s="36">
        <v>180.86666666666667</v>
      </c>
      <c r="F298" s="36">
        <v>178.69333333333336</v>
      </c>
      <c r="G298" s="36">
        <v>175.7766666666667</v>
      </c>
      <c r="H298" s="36">
        <v>185.95666666666665</v>
      </c>
      <c r="I298" s="36">
        <v>188.87333333333333</v>
      </c>
      <c r="J298" s="36">
        <v>191.04666666666662</v>
      </c>
      <c r="K298" s="31">
        <v>186.7</v>
      </c>
      <c r="L298" s="31">
        <v>181.61</v>
      </c>
      <c r="M298" s="31">
        <v>210.84054</v>
      </c>
      <c r="N298" s="1"/>
      <c r="O298" s="1"/>
    </row>
    <row r="299" spans="1:15" ht="12.75" customHeight="1">
      <c r="A299" s="33">
        <v>289</v>
      </c>
      <c r="B299" s="53" t="s">
        <v>165</v>
      </c>
      <c r="C299" s="31">
        <v>4888.6499999999996</v>
      </c>
      <c r="D299" s="36">
        <v>4923.2333333333336</v>
      </c>
      <c r="E299" s="36">
        <v>4826.4666666666672</v>
      </c>
      <c r="F299" s="36">
        <v>4764.2833333333338</v>
      </c>
      <c r="G299" s="36">
        <v>4667.5166666666673</v>
      </c>
      <c r="H299" s="36">
        <v>4985.416666666667</v>
      </c>
      <c r="I299" s="36">
        <v>5082.1833333333334</v>
      </c>
      <c r="J299" s="36">
        <v>5144.3666666666668</v>
      </c>
      <c r="K299" s="31">
        <v>5020</v>
      </c>
      <c r="L299" s="31">
        <v>4861.05</v>
      </c>
      <c r="M299" s="31">
        <v>4.1250999999999998</v>
      </c>
      <c r="N299" s="1"/>
      <c r="O299" s="1"/>
    </row>
    <row r="300" spans="1:15" ht="12.75" customHeight="1">
      <c r="A300" s="33">
        <v>290</v>
      </c>
      <c r="B300" s="53" t="s">
        <v>162</v>
      </c>
      <c r="C300" s="31">
        <v>731.75</v>
      </c>
      <c r="D300" s="36">
        <v>734.15</v>
      </c>
      <c r="E300" s="36">
        <v>724.9</v>
      </c>
      <c r="F300" s="36">
        <v>718.05</v>
      </c>
      <c r="G300" s="36">
        <v>708.8</v>
      </c>
      <c r="H300" s="36">
        <v>741</v>
      </c>
      <c r="I300" s="36">
        <v>750.25</v>
      </c>
      <c r="J300" s="36">
        <v>757.1</v>
      </c>
      <c r="K300" s="31">
        <v>743.4</v>
      </c>
      <c r="L300" s="31">
        <v>727.3</v>
      </c>
      <c r="M300" s="31">
        <v>22.388120000000001</v>
      </c>
      <c r="N300" s="1"/>
      <c r="O300" s="1"/>
    </row>
    <row r="301" spans="1:15" ht="12.75" customHeight="1">
      <c r="A301" s="33">
        <v>291</v>
      </c>
      <c r="B301" s="53" t="s">
        <v>164</v>
      </c>
      <c r="C301" s="31">
        <v>5125.45</v>
      </c>
      <c r="D301" s="36">
        <v>5169.9666666666662</v>
      </c>
      <c r="E301" s="36">
        <v>5066.0833333333321</v>
      </c>
      <c r="F301" s="36">
        <v>5006.7166666666662</v>
      </c>
      <c r="G301" s="36">
        <v>4902.8333333333321</v>
      </c>
      <c r="H301" s="36">
        <v>5229.3333333333321</v>
      </c>
      <c r="I301" s="36">
        <v>5333.2166666666653</v>
      </c>
      <c r="J301" s="36">
        <v>5392.5833333333321</v>
      </c>
      <c r="K301" s="31">
        <v>5273.85</v>
      </c>
      <c r="L301" s="31">
        <v>5110.6000000000004</v>
      </c>
      <c r="M301" s="31">
        <v>14.178459999999999</v>
      </c>
      <c r="N301" s="1"/>
      <c r="O301" s="1"/>
    </row>
    <row r="302" spans="1:15" ht="12.75" customHeight="1">
      <c r="A302" s="33">
        <v>292</v>
      </c>
      <c r="B302" s="53" t="s">
        <v>163</v>
      </c>
      <c r="C302" s="31">
        <v>3535</v>
      </c>
      <c r="D302" s="36">
        <v>3553.6666666666665</v>
      </c>
      <c r="E302" s="36">
        <v>3497.333333333333</v>
      </c>
      <c r="F302" s="36">
        <v>3459.6666666666665</v>
      </c>
      <c r="G302" s="36">
        <v>3403.333333333333</v>
      </c>
      <c r="H302" s="36">
        <v>3591.333333333333</v>
      </c>
      <c r="I302" s="36">
        <v>3647.6666666666661</v>
      </c>
      <c r="J302" s="36">
        <v>3685.333333333333</v>
      </c>
      <c r="K302" s="31">
        <v>3610</v>
      </c>
      <c r="L302" s="31">
        <v>3516</v>
      </c>
      <c r="M302" s="31">
        <v>45.085079999999998</v>
      </c>
      <c r="N302" s="1"/>
      <c r="O302" s="1"/>
    </row>
    <row r="303" spans="1:15" ht="12.75" customHeight="1">
      <c r="A303" s="33">
        <v>293</v>
      </c>
      <c r="B303" s="53" t="s">
        <v>424</v>
      </c>
      <c r="C303" s="31">
        <v>517.6</v>
      </c>
      <c r="D303" s="36">
        <v>516.1</v>
      </c>
      <c r="E303" s="36">
        <v>505.5</v>
      </c>
      <c r="F303" s="36">
        <v>493.4</v>
      </c>
      <c r="G303" s="36">
        <v>482.79999999999995</v>
      </c>
      <c r="H303" s="36">
        <v>528.20000000000005</v>
      </c>
      <c r="I303" s="36">
        <v>538.80000000000018</v>
      </c>
      <c r="J303" s="36">
        <v>550.90000000000009</v>
      </c>
      <c r="K303" s="31">
        <v>526.70000000000005</v>
      </c>
      <c r="L303" s="31">
        <v>504</v>
      </c>
      <c r="M303" s="31">
        <v>4.8128599999999997</v>
      </c>
      <c r="N303" s="1"/>
      <c r="O303" s="1"/>
    </row>
    <row r="304" spans="1:15" ht="12.75" customHeight="1">
      <c r="A304" s="33">
        <v>294</v>
      </c>
      <c r="B304" s="53" t="s">
        <v>161</v>
      </c>
      <c r="C304" s="31">
        <v>430</v>
      </c>
      <c r="D304" s="36">
        <v>432.2166666666667</v>
      </c>
      <c r="E304" s="36">
        <v>426.73333333333341</v>
      </c>
      <c r="F304" s="36">
        <v>423.4666666666667</v>
      </c>
      <c r="G304" s="36">
        <v>417.98333333333341</v>
      </c>
      <c r="H304" s="36">
        <v>435.48333333333341</v>
      </c>
      <c r="I304" s="36">
        <v>440.96666666666675</v>
      </c>
      <c r="J304" s="36">
        <v>444.23333333333341</v>
      </c>
      <c r="K304" s="31">
        <v>437.7</v>
      </c>
      <c r="L304" s="31">
        <v>428.95</v>
      </c>
      <c r="M304" s="31">
        <v>10.86195</v>
      </c>
      <c r="N304" s="1"/>
      <c r="O304" s="1"/>
    </row>
    <row r="305" spans="1:15" ht="12.75" customHeight="1">
      <c r="A305" s="33">
        <v>295</v>
      </c>
      <c r="B305" s="53" t="s">
        <v>425</v>
      </c>
      <c r="C305" s="31">
        <v>264.67</v>
      </c>
      <c r="D305" s="36">
        <v>266.45666666666665</v>
      </c>
      <c r="E305" s="36">
        <v>261.71333333333331</v>
      </c>
      <c r="F305" s="36">
        <v>258.75666666666666</v>
      </c>
      <c r="G305" s="36">
        <v>254.01333333333332</v>
      </c>
      <c r="H305" s="36">
        <v>269.4133333333333</v>
      </c>
      <c r="I305" s="36">
        <v>274.15666666666664</v>
      </c>
      <c r="J305" s="36">
        <v>277.11333333333329</v>
      </c>
      <c r="K305" s="31">
        <v>271.2</v>
      </c>
      <c r="L305" s="31">
        <v>263.5</v>
      </c>
      <c r="M305" s="31">
        <v>44.053100000000001</v>
      </c>
      <c r="N305" s="1"/>
      <c r="O305" s="1"/>
    </row>
    <row r="306" spans="1:15" ht="12.75" customHeight="1">
      <c r="A306" s="33">
        <v>296</v>
      </c>
      <c r="B306" s="53" t="s">
        <v>426</v>
      </c>
      <c r="C306" s="31">
        <v>148.13</v>
      </c>
      <c r="D306" s="36">
        <v>149.06</v>
      </c>
      <c r="E306" s="36">
        <v>145.37</v>
      </c>
      <c r="F306" s="36">
        <v>142.61000000000001</v>
      </c>
      <c r="G306" s="36">
        <v>138.92000000000002</v>
      </c>
      <c r="H306" s="36">
        <v>151.82</v>
      </c>
      <c r="I306" s="36">
        <v>155.51</v>
      </c>
      <c r="J306" s="36">
        <v>158.26999999999998</v>
      </c>
      <c r="K306" s="31">
        <v>152.75</v>
      </c>
      <c r="L306" s="31">
        <v>146.30000000000001</v>
      </c>
      <c r="M306" s="31">
        <v>70.355559999999997</v>
      </c>
      <c r="N306" s="1"/>
      <c r="O306" s="1"/>
    </row>
    <row r="307" spans="1:15" ht="12.75" customHeight="1">
      <c r="A307" s="33">
        <v>297</v>
      </c>
      <c r="B307" s="53" t="s">
        <v>279</v>
      </c>
      <c r="C307" s="31">
        <v>1023.95</v>
      </c>
      <c r="D307" s="36">
        <v>1028.2666666666667</v>
      </c>
      <c r="E307" s="36">
        <v>1010.7333333333333</v>
      </c>
      <c r="F307" s="36">
        <v>997.51666666666665</v>
      </c>
      <c r="G307" s="36">
        <v>979.98333333333335</v>
      </c>
      <c r="H307" s="36">
        <v>1041.4833333333333</v>
      </c>
      <c r="I307" s="36">
        <v>1059.0166666666667</v>
      </c>
      <c r="J307" s="36">
        <v>1072.2333333333333</v>
      </c>
      <c r="K307" s="31">
        <v>1045.8</v>
      </c>
      <c r="L307" s="31">
        <v>1015.05</v>
      </c>
      <c r="M307" s="31">
        <v>24.88419</v>
      </c>
      <c r="N307" s="1"/>
      <c r="O307" s="1"/>
    </row>
    <row r="308" spans="1:15" ht="12.75" customHeight="1">
      <c r="A308" s="33">
        <v>298</v>
      </c>
      <c r="B308" s="53" t="s">
        <v>280</v>
      </c>
      <c r="C308" s="31">
        <v>8362.2000000000007</v>
      </c>
      <c r="D308" s="36">
        <v>8515.7166666666672</v>
      </c>
      <c r="E308" s="36">
        <v>8181.4833333333336</v>
      </c>
      <c r="F308" s="36">
        <v>8000.7666666666664</v>
      </c>
      <c r="G308" s="36">
        <v>7666.5333333333328</v>
      </c>
      <c r="H308" s="36">
        <v>8696.4333333333343</v>
      </c>
      <c r="I308" s="36">
        <v>9030.6666666666679</v>
      </c>
      <c r="J308" s="36">
        <v>9211.383333333335</v>
      </c>
      <c r="K308" s="31">
        <v>8849.9500000000007</v>
      </c>
      <c r="L308" s="31">
        <v>8335</v>
      </c>
      <c r="M308" s="31">
        <v>3.0842800000000001</v>
      </c>
      <c r="N308" s="1"/>
      <c r="O308" s="1"/>
    </row>
    <row r="309" spans="1:15" ht="12.75" customHeight="1">
      <c r="A309" s="33">
        <v>299</v>
      </c>
      <c r="B309" s="53" t="s">
        <v>879</v>
      </c>
      <c r="C309" s="31">
        <v>734.65</v>
      </c>
      <c r="D309" s="36">
        <v>737.48333333333323</v>
      </c>
      <c r="E309" s="36">
        <v>727.06666666666649</v>
      </c>
      <c r="F309" s="36">
        <v>719.48333333333323</v>
      </c>
      <c r="G309" s="36">
        <v>709.06666666666649</v>
      </c>
      <c r="H309" s="36">
        <v>745.06666666666649</v>
      </c>
      <c r="I309" s="36">
        <v>755.48333333333323</v>
      </c>
      <c r="J309" s="36">
        <v>763.06666666666649</v>
      </c>
      <c r="K309" s="31">
        <v>747.9</v>
      </c>
      <c r="L309" s="31">
        <v>729.9</v>
      </c>
      <c r="M309" s="31">
        <v>2.5787399999999998</v>
      </c>
      <c r="N309" s="1"/>
      <c r="O309" s="1"/>
    </row>
    <row r="310" spans="1:15" ht="12.75" customHeight="1">
      <c r="A310" s="33">
        <v>300</v>
      </c>
      <c r="B310" s="53" t="s">
        <v>166</v>
      </c>
      <c r="C310" s="31">
        <v>1561</v>
      </c>
      <c r="D310" s="36">
        <v>1561.0333333333335</v>
      </c>
      <c r="E310" s="36">
        <v>1542.9666666666672</v>
      </c>
      <c r="F310" s="36">
        <v>1524.9333333333336</v>
      </c>
      <c r="G310" s="36">
        <v>1506.8666666666672</v>
      </c>
      <c r="H310" s="36">
        <v>1579.0666666666671</v>
      </c>
      <c r="I310" s="36">
        <v>1597.1333333333332</v>
      </c>
      <c r="J310" s="36">
        <v>1615.166666666667</v>
      </c>
      <c r="K310" s="31">
        <v>1579.1</v>
      </c>
      <c r="L310" s="31">
        <v>1543</v>
      </c>
      <c r="M310" s="31">
        <v>16.643439999999998</v>
      </c>
      <c r="N310" s="1"/>
      <c r="O310" s="1"/>
    </row>
    <row r="311" spans="1:15" ht="12.75" customHeight="1">
      <c r="A311" s="33">
        <v>301</v>
      </c>
      <c r="B311" s="53" t="s">
        <v>427</v>
      </c>
      <c r="C311" s="31">
        <v>80.94</v>
      </c>
      <c r="D311" s="36">
        <v>81.756666666666661</v>
      </c>
      <c r="E311" s="36">
        <v>79.683333333333323</v>
      </c>
      <c r="F311" s="36">
        <v>78.426666666666662</v>
      </c>
      <c r="G311" s="36">
        <v>76.353333333333325</v>
      </c>
      <c r="H311" s="36">
        <v>83.013333333333321</v>
      </c>
      <c r="I311" s="36">
        <v>85.086666666666645</v>
      </c>
      <c r="J311" s="36">
        <v>86.34333333333332</v>
      </c>
      <c r="K311" s="31">
        <v>83.83</v>
      </c>
      <c r="L311" s="31">
        <v>80.5</v>
      </c>
      <c r="M311" s="31">
        <v>53.923090000000002</v>
      </c>
      <c r="N311" s="1"/>
      <c r="O311" s="1"/>
    </row>
    <row r="312" spans="1:15" ht="12.75" customHeight="1">
      <c r="A312" s="33">
        <v>302</v>
      </c>
      <c r="B312" s="53" t="s">
        <v>179</v>
      </c>
      <c r="C312" s="31">
        <v>125289.3</v>
      </c>
      <c r="D312" s="36">
        <v>125796.43333333333</v>
      </c>
      <c r="E312" s="36">
        <v>124492.86666666667</v>
      </c>
      <c r="F312" s="36">
        <v>123696.43333333333</v>
      </c>
      <c r="G312" s="36">
        <v>122392.86666666667</v>
      </c>
      <c r="H312" s="36">
        <v>126592.86666666667</v>
      </c>
      <c r="I312" s="36">
        <v>127896.43333333335</v>
      </c>
      <c r="J312" s="36">
        <v>128692.86666666667</v>
      </c>
      <c r="K312" s="31">
        <v>127100</v>
      </c>
      <c r="L312" s="31">
        <v>125000</v>
      </c>
      <c r="M312" s="31">
        <v>7.8780000000000003E-2</v>
      </c>
      <c r="N312" s="1"/>
      <c r="O312" s="1"/>
    </row>
    <row r="313" spans="1:15" ht="12.75" customHeight="1">
      <c r="A313" s="33">
        <v>303</v>
      </c>
      <c r="B313" s="53" t="s">
        <v>428</v>
      </c>
      <c r="C313" s="31">
        <v>1889.65</v>
      </c>
      <c r="D313" s="36">
        <v>1897.8666666666668</v>
      </c>
      <c r="E313" s="36">
        <v>1860.8333333333335</v>
      </c>
      <c r="F313" s="36">
        <v>1832.0166666666667</v>
      </c>
      <c r="G313" s="36">
        <v>1794.9833333333333</v>
      </c>
      <c r="H313" s="36">
        <v>1926.6833333333336</v>
      </c>
      <c r="I313" s="36">
        <v>1963.7166666666669</v>
      </c>
      <c r="J313" s="36">
        <v>1992.5333333333338</v>
      </c>
      <c r="K313" s="31">
        <v>1934.9</v>
      </c>
      <c r="L313" s="31">
        <v>1869.05</v>
      </c>
      <c r="M313" s="31">
        <v>4.6576000000000004</v>
      </c>
      <c r="N313" s="1"/>
      <c r="O313" s="1"/>
    </row>
    <row r="314" spans="1:15" ht="12.75" customHeight="1">
      <c r="A314" s="33">
        <v>304</v>
      </c>
      <c r="B314" s="53" t="s">
        <v>429</v>
      </c>
      <c r="C314" s="31">
        <v>1594.8</v>
      </c>
      <c r="D314" s="36">
        <v>1594.8833333333332</v>
      </c>
      <c r="E314" s="36">
        <v>1574.9666666666665</v>
      </c>
      <c r="F314" s="36">
        <v>1555.1333333333332</v>
      </c>
      <c r="G314" s="36">
        <v>1535.2166666666665</v>
      </c>
      <c r="H314" s="36">
        <v>1614.7166666666665</v>
      </c>
      <c r="I314" s="36">
        <v>1634.6333333333334</v>
      </c>
      <c r="J314" s="36">
        <v>1654.4666666666665</v>
      </c>
      <c r="K314" s="31">
        <v>1614.8</v>
      </c>
      <c r="L314" s="31">
        <v>1575.05</v>
      </c>
      <c r="M314" s="31">
        <v>31.097020000000001</v>
      </c>
      <c r="N314" s="1"/>
      <c r="O314" s="1"/>
    </row>
    <row r="315" spans="1:15" ht="12.75" customHeight="1">
      <c r="A315" s="33">
        <v>305</v>
      </c>
      <c r="B315" s="53" t="s">
        <v>176</v>
      </c>
      <c r="C315" s="31">
        <v>1487.45</v>
      </c>
      <c r="D315" s="36">
        <v>1497.1499999999999</v>
      </c>
      <c r="E315" s="36">
        <v>1465.2999999999997</v>
      </c>
      <c r="F315" s="36">
        <v>1443.1499999999999</v>
      </c>
      <c r="G315" s="36">
        <v>1411.2999999999997</v>
      </c>
      <c r="H315" s="36">
        <v>1519.2999999999997</v>
      </c>
      <c r="I315" s="36">
        <v>1551.1499999999996</v>
      </c>
      <c r="J315" s="36">
        <v>1573.2999999999997</v>
      </c>
      <c r="K315" s="31">
        <v>1529</v>
      </c>
      <c r="L315" s="31">
        <v>1475</v>
      </c>
      <c r="M315" s="31">
        <v>10.447329999999999</v>
      </c>
      <c r="N315" s="1"/>
      <c r="O315" s="1"/>
    </row>
    <row r="316" spans="1:15" ht="12.75" customHeight="1">
      <c r="A316" s="33">
        <v>306</v>
      </c>
      <c r="B316" s="53" t="s">
        <v>880</v>
      </c>
      <c r="C316" s="31">
        <v>685.75</v>
      </c>
      <c r="D316" s="36">
        <v>684.1</v>
      </c>
      <c r="E316" s="36">
        <v>676.95</v>
      </c>
      <c r="F316" s="36">
        <v>668.15</v>
      </c>
      <c r="G316" s="36">
        <v>661</v>
      </c>
      <c r="H316" s="36">
        <v>692.90000000000009</v>
      </c>
      <c r="I316" s="36">
        <v>700.05</v>
      </c>
      <c r="J316" s="36">
        <v>708.85000000000014</v>
      </c>
      <c r="K316" s="31">
        <v>691.25</v>
      </c>
      <c r="L316" s="31">
        <v>675.3</v>
      </c>
      <c r="M316" s="31">
        <v>2.1371799999999999</v>
      </c>
      <c r="N316" s="1"/>
      <c r="O316" s="1"/>
    </row>
    <row r="317" spans="1:15" ht="12.75" customHeight="1">
      <c r="A317" s="33">
        <v>307</v>
      </c>
      <c r="B317" s="53" t="s">
        <v>168</v>
      </c>
      <c r="C317" s="31">
        <v>306.05</v>
      </c>
      <c r="D317" s="36">
        <v>305.25</v>
      </c>
      <c r="E317" s="36">
        <v>302.3</v>
      </c>
      <c r="F317" s="36">
        <v>298.55</v>
      </c>
      <c r="G317" s="36">
        <v>295.60000000000002</v>
      </c>
      <c r="H317" s="36">
        <v>309</v>
      </c>
      <c r="I317" s="36">
        <v>311.95000000000005</v>
      </c>
      <c r="J317" s="36">
        <v>315.7</v>
      </c>
      <c r="K317" s="31">
        <v>308.2</v>
      </c>
      <c r="L317" s="31">
        <v>301.5</v>
      </c>
      <c r="M317" s="31">
        <v>28.076989999999999</v>
      </c>
      <c r="N317" s="1"/>
      <c r="O317" s="1"/>
    </row>
    <row r="318" spans="1:15" ht="12.75" customHeight="1">
      <c r="A318" s="33">
        <v>308</v>
      </c>
      <c r="B318" s="53" t="s">
        <v>167</v>
      </c>
      <c r="C318" s="31">
        <v>2839.95</v>
      </c>
      <c r="D318" s="36">
        <v>2861.9666666666672</v>
      </c>
      <c r="E318" s="36">
        <v>2803.0333333333342</v>
      </c>
      <c r="F318" s="36">
        <v>2766.1166666666672</v>
      </c>
      <c r="G318" s="36">
        <v>2707.1833333333343</v>
      </c>
      <c r="H318" s="36">
        <v>2898.8833333333341</v>
      </c>
      <c r="I318" s="36">
        <v>2957.8166666666666</v>
      </c>
      <c r="J318" s="36">
        <v>2994.733333333334</v>
      </c>
      <c r="K318" s="31">
        <v>2920.9</v>
      </c>
      <c r="L318" s="31">
        <v>2825.05</v>
      </c>
      <c r="M318" s="31">
        <v>84.00461</v>
      </c>
      <c r="N318" s="1"/>
      <c r="O318" s="1"/>
    </row>
    <row r="319" spans="1:15" ht="12.75" customHeight="1">
      <c r="A319" s="33">
        <v>309</v>
      </c>
      <c r="B319" s="53" t="s">
        <v>430</v>
      </c>
      <c r="C319" s="31">
        <v>480.8</v>
      </c>
      <c r="D319" s="36">
        <v>485.38333333333338</v>
      </c>
      <c r="E319" s="36">
        <v>465.76666666666677</v>
      </c>
      <c r="F319" s="36">
        <v>450.73333333333341</v>
      </c>
      <c r="G319" s="36">
        <v>431.11666666666679</v>
      </c>
      <c r="H319" s="36">
        <v>500.41666666666674</v>
      </c>
      <c r="I319" s="36">
        <v>520.03333333333342</v>
      </c>
      <c r="J319" s="36">
        <v>535.06666666666672</v>
      </c>
      <c r="K319" s="31">
        <v>505</v>
      </c>
      <c r="L319" s="31">
        <v>470.35</v>
      </c>
      <c r="M319" s="31">
        <v>24.284520000000001</v>
      </c>
      <c r="N319" s="1"/>
      <c r="O319" s="1"/>
    </row>
    <row r="320" spans="1:15" ht="12.75" customHeight="1">
      <c r="A320" s="33">
        <v>310</v>
      </c>
      <c r="B320" s="53" t="s">
        <v>431</v>
      </c>
      <c r="C320" s="31">
        <v>621.4</v>
      </c>
      <c r="D320" s="36">
        <v>624.4666666666667</v>
      </c>
      <c r="E320" s="36">
        <v>614.93333333333339</v>
      </c>
      <c r="F320" s="36">
        <v>608.4666666666667</v>
      </c>
      <c r="G320" s="36">
        <v>598.93333333333339</v>
      </c>
      <c r="H320" s="36">
        <v>630.93333333333339</v>
      </c>
      <c r="I320" s="36">
        <v>640.4666666666667</v>
      </c>
      <c r="J320" s="36">
        <v>646.93333333333339</v>
      </c>
      <c r="K320" s="31">
        <v>634</v>
      </c>
      <c r="L320" s="31">
        <v>618</v>
      </c>
      <c r="M320" s="31">
        <v>2.6807599999999998</v>
      </c>
      <c r="N320" s="1"/>
      <c r="O320" s="1"/>
    </row>
    <row r="321" spans="1:15" ht="12.75" customHeight="1">
      <c r="A321" s="33">
        <v>311</v>
      </c>
      <c r="B321" s="53" t="s">
        <v>169</v>
      </c>
      <c r="C321" s="31">
        <v>190.81</v>
      </c>
      <c r="D321" s="36">
        <v>191.65333333333334</v>
      </c>
      <c r="E321" s="36">
        <v>189.10666666666668</v>
      </c>
      <c r="F321" s="36">
        <v>187.40333333333334</v>
      </c>
      <c r="G321" s="36">
        <v>184.85666666666668</v>
      </c>
      <c r="H321" s="36">
        <v>193.35666666666668</v>
      </c>
      <c r="I321" s="36">
        <v>195.90333333333336</v>
      </c>
      <c r="J321" s="36">
        <v>197.60666666666668</v>
      </c>
      <c r="K321" s="31">
        <v>194.2</v>
      </c>
      <c r="L321" s="31">
        <v>189.95</v>
      </c>
      <c r="M321" s="31">
        <v>82.485789999999994</v>
      </c>
      <c r="N321" s="1"/>
      <c r="O321" s="1"/>
    </row>
    <row r="322" spans="1:15" ht="12.75" customHeight="1">
      <c r="A322" s="33">
        <v>312</v>
      </c>
      <c r="B322" s="53" t="s">
        <v>432</v>
      </c>
      <c r="C322" s="31">
        <v>212.66</v>
      </c>
      <c r="D322" s="36">
        <v>213.97</v>
      </c>
      <c r="E322" s="36">
        <v>210.06</v>
      </c>
      <c r="F322" s="36">
        <v>207.46</v>
      </c>
      <c r="G322" s="36">
        <v>203.55</v>
      </c>
      <c r="H322" s="36">
        <v>216.57</v>
      </c>
      <c r="I322" s="36">
        <v>220.48000000000002</v>
      </c>
      <c r="J322" s="36">
        <v>223.07999999999998</v>
      </c>
      <c r="K322" s="31">
        <v>217.88</v>
      </c>
      <c r="L322" s="31">
        <v>211.37</v>
      </c>
      <c r="M322" s="31">
        <v>25.07593</v>
      </c>
      <c r="N322" s="1"/>
      <c r="O322" s="1"/>
    </row>
    <row r="323" spans="1:15" ht="12.75" customHeight="1">
      <c r="A323" s="33">
        <v>313</v>
      </c>
      <c r="B323" s="53" t="s">
        <v>804</v>
      </c>
      <c r="C323" s="31">
        <v>2166.35</v>
      </c>
      <c r="D323" s="36">
        <v>2185.75</v>
      </c>
      <c r="E323" s="36">
        <v>2138.6999999999998</v>
      </c>
      <c r="F323" s="36">
        <v>2111.0499999999997</v>
      </c>
      <c r="G323" s="36">
        <v>2063.9999999999995</v>
      </c>
      <c r="H323" s="36">
        <v>2213.4</v>
      </c>
      <c r="I323" s="36">
        <v>2260.4500000000003</v>
      </c>
      <c r="J323" s="36">
        <v>2288.1000000000004</v>
      </c>
      <c r="K323" s="31">
        <v>2232.8000000000002</v>
      </c>
      <c r="L323" s="31">
        <v>2158.1</v>
      </c>
      <c r="M323" s="31">
        <v>4.06846</v>
      </c>
      <c r="N323" s="1"/>
      <c r="O323" s="1"/>
    </row>
    <row r="324" spans="1:15" ht="12.75" customHeight="1">
      <c r="A324" s="33">
        <v>314</v>
      </c>
      <c r="B324" s="53" t="s">
        <v>170</v>
      </c>
      <c r="C324" s="31">
        <v>609.79999999999995</v>
      </c>
      <c r="D324" s="36">
        <v>616.11666666666667</v>
      </c>
      <c r="E324" s="36">
        <v>602.68333333333339</v>
      </c>
      <c r="F324" s="36">
        <v>595.56666666666672</v>
      </c>
      <c r="G324" s="36">
        <v>582.13333333333344</v>
      </c>
      <c r="H324" s="36">
        <v>623.23333333333335</v>
      </c>
      <c r="I324" s="36">
        <v>636.66666666666652</v>
      </c>
      <c r="J324" s="36">
        <v>643.7833333333333</v>
      </c>
      <c r="K324" s="31">
        <v>629.54999999999995</v>
      </c>
      <c r="L324" s="31">
        <v>609</v>
      </c>
      <c r="M324" s="31">
        <v>20.293759999999999</v>
      </c>
      <c r="N324" s="1"/>
      <c r="O324" s="1"/>
    </row>
    <row r="325" spans="1:15" ht="12.75" customHeight="1">
      <c r="A325" s="33">
        <v>315</v>
      </c>
      <c r="B325" s="53" t="s">
        <v>171</v>
      </c>
      <c r="C325" s="31">
        <v>12201.5</v>
      </c>
      <c r="D325" s="36">
        <v>12217.083333333334</v>
      </c>
      <c r="E325" s="36">
        <v>12067.916666666668</v>
      </c>
      <c r="F325" s="36">
        <v>11934.333333333334</v>
      </c>
      <c r="G325" s="36">
        <v>11785.166666666668</v>
      </c>
      <c r="H325" s="36">
        <v>12350.666666666668</v>
      </c>
      <c r="I325" s="36">
        <v>12499.833333333336</v>
      </c>
      <c r="J325" s="36">
        <v>12633.416666666668</v>
      </c>
      <c r="K325" s="31">
        <v>12366.25</v>
      </c>
      <c r="L325" s="31">
        <v>12083.5</v>
      </c>
      <c r="M325" s="31">
        <v>9.4779999999999998</v>
      </c>
      <c r="N325" s="1"/>
      <c r="O325" s="1"/>
    </row>
    <row r="326" spans="1:15" ht="12.75" customHeight="1">
      <c r="A326" s="33">
        <v>316</v>
      </c>
      <c r="B326" s="53" t="s">
        <v>433</v>
      </c>
      <c r="C326" s="31">
        <v>2743</v>
      </c>
      <c r="D326" s="36">
        <v>2775.9833333333336</v>
      </c>
      <c r="E326" s="36">
        <v>2692.0166666666673</v>
      </c>
      <c r="F326" s="36">
        <v>2641.0333333333338</v>
      </c>
      <c r="G326" s="36">
        <v>2557.0666666666675</v>
      </c>
      <c r="H326" s="36">
        <v>2826.9666666666672</v>
      </c>
      <c r="I326" s="36">
        <v>2910.9333333333334</v>
      </c>
      <c r="J326" s="36">
        <v>2961.916666666667</v>
      </c>
      <c r="K326" s="31">
        <v>2859.95</v>
      </c>
      <c r="L326" s="31">
        <v>2725</v>
      </c>
      <c r="M326" s="31">
        <v>4.2493400000000001</v>
      </c>
      <c r="N326" s="1"/>
      <c r="O326" s="1"/>
    </row>
    <row r="327" spans="1:15" ht="12.75" customHeight="1">
      <c r="A327" s="33">
        <v>317</v>
      </c>
      <c r="B327" s="53" t="s">
        <v>175</v>
      </c>
      <c r="C327" s="31">
        <v>989.25</v>
      </c>
      <c r="D327" s="36">
        <v>991.25</v>
      </c>
      <c r="E327" s="36">
        <v>981.7</v>
      </c>
      <c r="F327" s="36">
        <v>974.15000000000009</v>
      </c>
      <c r="G327" s="36">
        <v>964.60000000000014</v>
      </c>
      <c r="H327" s="36">
        <v>998.8</v>
      </c>
      <c r="I327" s="36">
        <v>1008.3499999999999</v>
      </c>
      <c r="J327" s="36">
        <v>1015.8999999999999</v>
      </c>
      <c r="K327" s="31">
        <v>1000.8</v>
      </c>
      <c r="L327" s="31">
        <v>983.7</v>
      </c>
      <c r="M327" s="31">
        <v>9.2184899999999992</v>
      </c>
      <c r="N327" s="1"/>
      <c r="O327" s="1"/>
    </row>
    <row r="328" spans="1:15" ht="12.75" customHeight="1">
      <c r="A328" s="33">
        <v>318</v>
      </c>
      <c r="B328" s="53" t="s">
        <v>281</v>
      </c>
      <c r="C328" s="31">
        <v>928.25</v>
      </c>
      <c r="D328" s="36">
        <v>940.1</v>
      </c>
      <c r="E328" s="36">
        <v>900.30000000000007</v>
      </c>
      <c r="F328" s="36">
        <v>872.35</v>
      </c>
      <c r="G328" s="36">
        <v>832.55000000000007</v>
      </c>
      <c r="H328" s="36">
        <v>968.05000000000007</v>
      </c>
      <c r="I328" s="36">
        <v>1007.85</v>
      </c>
      <c r="J328" s="36">
        <v>1035.8000000000002</v>
      </c>
      <c r="K328" s="31">
        <v>979.9</v>
      </c>
      <c r="L328" s="31">
        <v>912.15</v>
      </c>
      <c r="M328" s="31">
        <v>39.331710000000001</v>
      </c>
      <c r="N328" s="1"/>
      <c r="O328" s="1"/>
    </row>
    <row r="329" spans="1:15" ht="12.75" customHeight="1">
      <c r="A329" s="33">
        <v>319</v>
      </c>
      <c r="B329" s="53" t="s">
        <v>434</v>
      </c>
      <c r="C329" s="31">
        <v>3894.2</v>
      </c>
      <c r="D329" s="36">
        <v>3916.4</v>
      </c>
      <c r="E329" s="36">
        <v>3817.8</v>
      </c>
      <c r="F329" s="36">
        <v>3741.4</v>
      </c>
      <c r="G329" s="36">
        <v>3642.8</v>
      </c>
      <c r="H329" s="36">
        <v>3992.8</v>
      </c>
      <c r="I329" s="36">
        <v>4091.3999999999996</v>
      </c>
      <c r="J329" s="36">
        <v>4167.8</v>
      </c>
      <c r="K329" s="31">
        <v>4015</v>
      </c>
      <c r="L329" s="31">
        <v>3840</v>
      </c>
      <c r="M329" s="31">
        <v>23.964839999999999</v>
      </c>
      <c r="N329" s="1"/>
      <c r="O329" s="1"/>
    </row>
    <row r="330" spans="1:15" ht="12.75" customHeight="1">
      <c r="A330" s="33">
        <v>320</v>
      </c>
      <c r="B330" s="53" t="s">
        <v>435</v>
      </c>
      <c r="C330" s="31">
        <v>684.55</v>
      </c>
      <c r="D330" s="36">
        <v>688.16666666666663</v>
      </c>
      <c r="E330" s="36">
        <v>678.38333333333321</v>
      </c>
      <c r="F330" s="36">
        <v>672.21666666666658</v>
      </c>
      <c r="G330" s="36">
        <v>662.43333333333317</v>
      </c>
      <c r="H330" s="36">
        <v>694.33333333333326</v>
      </c>
      <c r="I330" s="36">
        <v>704.11666666666679</v>
      </c>
      <c r="J330" s="36">
        <v>710.2833333333333</v>
      </c>
      <c r="K330" s="31">
        <v>697.95</v>
      </c>
      <c r="L330" s="31">
        <v>682</v>
      </c>
      <c r="M330" s="31">
        <v>1.2822100000000001</v>
      </c>
      <c r="N330" s="1"/>
      <c r="O330" s="1"/>
    </row>
    <row r="331" spans="1:15" ht="12.75" customHeight="1">
      <c r="A331" s="33">
        <v>321</v>
      </c>
      <c r="B331" s="53" t="s">
        <v>436</v>
      </c>
      <c r="C331" s="31">
        <v>1260.25</v>
      </c>
      <c r="D331" s="36">
        <v>1272.8</v>
      </c>
      <c r="E331" s="36">
        <v>1237.5</v>
      </c>
      <c r="F331" s="36">
        <v>1214.75</v>
      </c>
      <c r="G331" s="36">
        <v>1179.45</v>
      </c>
      <c r="H331" s="36">
        <v>1295.55</v>
      </c>
      <c r="I331" s="36">
        <v>1330.8499999999997</v>
      </c>
      <c r="J331" s="36">
        <v>1353.6</v>
      </c>
      <c r="K331" s="31">
        <v>1308.0999999999999</v>
      </c>
      <c r="L331" s="31">
        <v>1250.05</v>
      </c>
      <c r="M331" s="31">
        <v>0.91974</v>
      </c>
      <c r="N331" s="1"/>
      <c r="O331" s="1"/>
    </row>
    <row r="332" spans="1:15" ht="12.75" customHeight="1">
      <c r="A332" s="33">
        <v>322</v>
      </c>
      <c r="B332" s="53" t="s">
        <v>174</v>
      </c>
      <c r="C332" s="31">
        <v>1940</v>
      </c>
      <c r="D332" s="36">
        <v>1954.9833333333333</v>
      </c>
      <c r="E332" s="36">
        <v>1920.0666666666666</v>
      </c>
      <c r="F332" s="36">
        <v>1900.1333333333332</v>
      </c>
      <c r="G332" s="36">
        <v>1865.2166666666665</v>
      </c>
      <c r="H332" s="36">
        <v>1974.9166666666667</v>
      </c>
      <c r="I332" s="36">
        <v>2009.8333333333333</v>
      </c>
      <c r="J332" s="36">
        <v>2029.7666666666669</v>
      </c>
      <c r="K332" s="31">
        <v>1989.9</v>
      </c>
      <c r="L332" s="31">
        <v>1935.05</v>
      </c>
      <c r="M332" s="31">
        <v>1.9319599999999999</v>
      </c>
      <c r="N332" s="1"/>
      <c r="O332" s="1"/>
    </row>
    <row r="333" spans="1:15" ht="12.75" customHeight="1">
      <c r="A333" s="33">
        <v>323</v>
      </c>
      <c r="B333" s="53" t="s">
        <v>803</v>
      </c>
      <c r="C333" s="31">
        <v>473.9</v>
      </c>
      <c r="D333" s="36">
        <v>475.59999999999997</v>
      </c>
      <c r="E333" s="36">
        <v>469.79999999999995</v>
      </c>
      <c r="F333" s="36">
        <v>465.7</v>
      </c>
      <c r="G333" s="36">
        <v>459.9</v>
      </c>
      <c r="H333" s="36">
        <v>479.69999999999993</v>
      </c>
      <c r="I333" s="36">
        <v>485.5</v>
      </c>
      <c r="J333" s="36">
        <v>489.59999999999991</v>
      </c>
      <c r="K333" s="31">
        <v>481.4</v>
      </c>
      <c r="L333" s="31">
        <v>471.5</v>
      </c>
      <c r="M333" s="31">
        <v>3.5475300000000001</v>
      </c>
      <c r="N333" s="1"/>
      <c r="O333" s="1"/>
    </row>
    <row r="334" spans="1:15" ht="12.75" customHeight="1">
      <c r="A334" s="33">
        <v>324</v>
      </c>
      <c r="B334" s="53" t="s">
        <v>282</v>
      </c>
      <c r="C334" s="31">
        <v>76.09</v>
      </c>
      <c r="D334" s="36">
        <v>76.096666666666678</v>
      </c>
      <c r="E334" s="36">
        <v>74.743333333333354</v>
      </c>
      <c r="F334" s="36">
        <v>73.396666666666675</v>
      </c>
      <c r="G334" s="36">
        <v>72.043333333333351</v>
      </c>
      <c r="H334" s="36">
        <v>77.443333333333356</v>
      </c>
      <c r="I334" s="36">
        <v>78.796666666666681</v>
      </c>
      <c r="J334" s="36">
        <v>80.143333333333359</v>
      </c>
      <c r="K334" s="31">
        <v>77.45</v>
      </c>
      <c r="L334" s="31">
        <v>74.75</v>
      </c>
      <c r="M334" s="31">
        <v>142.70278999999999</v>
      </c>
      <c r="N334" s="1"/>
      <c r="O334" s="1"/>
    </row>
    <row r="335" spans="1:15" ht="12.75" customHeight="1">
      <c r="A335" s="33">
        <v>325</v>
      </c>
      <c r="B335" s="53" t="s">
        <v>437</v>
      </c>
      <c r="C335" s="31">
        <v>676.3</v>
      </c>
      <c r="D335" s="36">
        <v>670.41666666666663</v>
      </c>
      <c r="E335" s="36">
        <v>660.88333333333321</v>
      </c>
      <c r="F335" s="36">
        <v>645.46666666666658</v>
      </c>
      <c r="G335" s="36">
        <v>635.93333333333317</v>
      </c>
      <c r="H335" s="36">
        <v>685.83333333333326</v>
      </c>
      <c r="I335" s="36">
        <v>695.36666666666679</v>
      </c>
      <c r="J335" s="36">
        <v>710.7833333333333</v>
      </c>
      <c r="K335" s="31">
        <v>679.95</v>
      </c>
      <c r="L335" s="31">
        <v>655</v>
      </c>
      <c r="M335" s="31">
        <v>11.60366</v>
      </c>
      <c r="N335" s="1"/>
      <c r="O335" s="1"/>
    </row>
    <row r="336" spans="1:15" ht="12.75" customHeight="1">
      <c r="A336" s="33">
        <v>326</v>
      </c>
      <c r="B336" s="53" t="s">
        <v>178</v>
      </c>
      <c r="C336" s="31">
        <v>2429.75</v>
      </c>
      <c r="D336" s="36">
        <v>2446.2833333333333</v>
      </c>
      <c r="E336" s="36">
        <v>2403.5666666666666</v>
      </c>
      <c r="F336" s="36">
        <v>2377.3833333333332</v>
      </c>
      <c r="G336" s="36">
        <v>2334.6666666666665</v>
      </c>
      <c r="H336" s="36">
        <v>2472.4666666666667</v>
      </c>
      <c r="I336" s="36">
        <v>2515.1833333333329</v>
      </c>
      <c r="J336" s="36">
        <v>2541.3666666666668</v>
      </c>
      <c r="K336" s="31">
        <v>2489</v>
      </c>
      <c r="L336" s="31">
        <v>2420.1</v>
      </c>
      <c r="M336" s="31">
        <v>17.273769999999999</v>
      </c>
      <c r="N336" s="1"/>
      <c r="O336" s="1"/>
    </row>
    <row r="337" spans="1:15" ht="12.75" customHeight="1">
      <c r="A337" s="33">
        <v>327</v>
      </c>
      <c r="B337" s="53" t="s">
        <v>173</v>
      </c>
      <c r="C337" s="31">
        <v>3808.85</v>
      </c>
      <c r="D337" s="36">
        <v>3831.8333333333335</v>
      </c>
      <c r="E337" s="36">
        <v>3762.7666666666669</v>
      </c>
      <c r="F337" s="36">
        <v>3716.6833333333334</v>
      </c>
      <c r="G337" s="36">
        <v>3647.6166666666668</v>
      </c>
      <c r="H337" s="36">
        <v>3877.916666666667</v>
      </c>
      <c r="I337" s="36">
        <v>3946.9833333333336</v>
      </c>
      <c r="J337" s="36">
        <v>3993.0666666666671</v>
      </c>
      <c r="K337" s="31">
        <v>3900.9</v>
      </c>
      <c r="L337" s="31">
        <v>3785.75</v>
      </c>
      <c r="M337" s="31">
        <v>2.9222899999999998</v>
      </c>
      <c r="N337" s="1"/>
      <c r="O337" s="1"/>
    </row>
    <row r="338" spans="1:15" ht="12.75" customHeight="1">
      <c r="A338" s="33">
        <v>328</v>
      </c>
      <c r="B338" s="53" t="s">
        <v>180</v>
      </c>
      <c r="C338" s="31">
        <v>1717.35</v>
      </c>
      <c r="D338" s="36">
        <v>1729.05</v>
      </c>
      <c r="E338" s="36">
        <v>1700.35</v>
      </c>
      <c r="F338" s="36">
        <v>1683.35</v>
      </c>
      <c r="G338" s="36">
        <v>1654.6499999999999</v>
      </c>
      <c r="H338" s="36">
        <v>1746.05</v>
      </c>
      <c r="I338" s="36">
        <v>1774.7500000000002</v>
      </c>
      <c r="J338" s="36">
        <v>1791.75</v>
      </c>
      <c r="K338" s="31">
        <v>1757.75</v>
      </c>
      <c r="L338" s="31">
        <v>1712.05</v>
      </c>
      <c r="M338" s="31">
        <v>3.9582199999999998</v>
      </c>
      <c r="N338" s="1"/>
      <c r="O338" s="1"/>
    </row>
    <row r="339" spans="1:15" ht="12.75" customHeight="1">
      <c r="A339" s="33">
        <v>329</v>
      </c>
      <c r="B339" s="53" t="s">
        <v>438</v>
      </c>
      <c r="C339" s="31">
        <v>1200.6500000000001</v>
      </c>
      <c r="D339" s="36">
        <v>1195.45</v>
      </c>
      <c r="E339" s="36">
        <v>1175.9000000000001</v>
      </c>
      <c r="F339" s="36">
        <v>1151.1500000000001</v>
      </c>
      <c r="G339" s="36">
        <v>1131.6000000000001</v>
      </c>
      <c r="H339" s="36">
        <v>1220.2</v>
      </c>
      <c r="I339" s="36">
        <v>1239.7499999999998</v>
      </c>
      <c r="J339" s="36">
        <v>1264.5</v>
      </c>
      <c r="K339" s="31">
        <v>1215</v>
      </c>
      <c r="L339" s="31">
        <v>1170.7</v>
      </c>
      <c r="M339" s="31">
        <v>14.15292</v>
      </c>
      <c r="N339" s="1"/>
      <c r="O339" s="1"/>
    </row>
    <row r="340" spans="1:15" ht="12.75" customHeight="1">
      <c r="A340" s="33">
        <v>330</v>
      </c>
      <c r="B340" s="53" t="s">
        <v>439</v>
      </c>
      <c r="C340" s="31">
        <v>166.07</v>
      </c>
      <c r="D340" s="36">
        <v>167.69</v>
      </c>
      <c r="E340" s="36">
        <v>162.38</v>
      </c>
      <c r="F340" s="36">
        <v>158.69</v>
      </c>
      <c r="G340" s="36">
        <v>153.38</v>
      </c>
      <c r="H340" s="36">
        <v>171.38</v>
      </c>
      <c r="I340" s="36">
        <v>176.69</v>
      </c>
      <c r="J340" s="36">
        <v>180.38</v>
      </c>
      <c r="K340" s="31">
        <v>173</v>
      </c>
      <c r="L340" s="31">
        <v>164</v>
      </c>
      <c r="M340" s="31">
        <v>500.56128999999999</v>
      </c>
      <c r="N340" s="1"/>
      <c r="O340" s="1"/>
    </row>
    <row r="341" spans="1:15" ht="12.75" customHeight="1">
      <c r="A341" s="33">
        <v>331</v>
      </c>
      <c r="B341" s="53" t="s">
        <v>440</v>
      </c>
      <c r="C341" s="31">
        <v>323.7</v>
      </c>
      <c r="D341" s="36">
        <v>325.51666666666665</v>
      </c>
      <c r="E341" s="36">
        <v>318.68333333333328</v>
      </c>
      <c r="F341" s="36">
        <v>313.66666666666663</v>
      </c>
      <c r="G341" s="36">
        <v>306.83333333333326</v>
      </c>
      <c r="H341" s="36">
        <v>330.5333333333333</v>
      </c>
      <c r="I341" s="36">
        <v>337.36666666666667</v>
      </c>
      <c r="J341" s="36">
        <v>342.38333333333333</v>
      </c>
      <c r="K341" s="31">
        <v>332.35</v>
      </c>
      <c r="L341" s="31">
        <v>320.5</v>
      </c>
      <c r="M341" s="31">
        <v>59.445770000000003</v>
      </c>
      <c r="N341" s="1"/>
      <c r="O341" s="1"/>
    </row>
    <row r="342" spans="1:15" ht="12.75" customHeight="1">
      <c r="A342" s="33">
        <v>332</v>
      </c>
      <c r="B342" s="53" t="s">
        <v>441</v>
      </c>
      <c r="C342" s="31">
        <v>100.76</v>
      </c>
      <c r="D342" s="36">
        <v>100.80333333333334</v>
      </c>
      <c r="E342" s="36">
        <v>99.90666666666668</v>
      </c>
      <c r="F342" s="36">
        <v>99.053333333333342</v>
      </c>
      <c r="G342" s="36">
        <v>98.15666666666668</v>
      </c>
      <c r="H342" s="36">
        <v>101.65666666666668</v>
      </c>
      <c r="I342" s="36">
        <v>102.55333333333333</v>
      </c>
      <c r="J342" s="36">
        <v>103.40666666666668</v>
      </c>
      <c r="K342" s="31">
        <v>101.7</v>
      </c>
      <c r="L342" s="31">
        <v>99.95</v>
      </c>
      <c r="M342" s="31">
        <v>473.41955000000002</v>
      </c>
      <c r="N342" s="1"/>
      <c r="O342" s="1"/>
    </row>
    <row r="343" spans="1:15" ht="12.75" customHeight="1">
      <c r="A343" s="33">
        <v>333</v>
      </c>
      <c r="B343" s="53" t="s">
        <v>442</v>
      </c>
      <c r="C343" s="31">
        <v>234.62</v>
      </c>
      <c r="D343" s="36">
        <v>233.72333333333333</v>
      </c>
      <c r="E343" s="36">
        <v>231.99666666666667</v>
      </c>
      <c r="F343" s="36">
        <v>229.37333333333333</v>
      </c>
      <c r="G343" s="36">
        <v>227.64666666666668</v>
      </c>
      <c r="H343" s="36">
        <v>236.34666666666666</v>
      </c>
      <c r="I343" s="36">
        <v>238.0733333333333</v>
      </c>
      <c r="J343" s="36">
        <v>240.69666666666666</v>
      </c>
      <c r="K343" s="31">
        <v>235.45</v>
      </c>
      <c r="L343" s="31">
        <v>231.1</v>
      </c>
      <c r="M343" s="31">
        <v>27.02055</v>
      </c>
      <c r="N343" s="1"/>
      <c r="O343" s="1"/>
    </row>
    <row r="344" spans="1:15" ht="12.75" customHeight="1">
      <c r="A344" s="33">
        <v>334</v>
      </c>
      <c r="B344" s="53" t="s">
        <v>185</v>
      </c>
      <c r="C344" s="31">
        <v>269.7</v>
      </c>
      <c r="D344" s="36">
        <v>270.98333333333335</v>
      </c>
      <c r="E344" s="36">
        <v>266.76666666666671</v>
      </c>
      <c r="F344" s="36">
        <v>263.83333333333337</v>
      </c>
      <c r="G344" s="36">
        <v>259.61666666666673</v>
      </c>
      <c r="H344" s="36">
        <v>273.91666666666669</v>
      </c>
      <c r="I344" s="36">
        <v>278.13333333333338</v>
      </c>
      <c r="J344" s="36">
        <v>281.06666666666666</v>
      </c>
      <c r="K344" s="31">
        <v>275.2</v>
      </c>
      <c r="L344" s="31">
        <v>268.05</v>
      </c>
      <c r="M344" s="31">
        <v>95.638069999999999</v>
      </c>
      <c r="N344" s="1"/>
      <c r="O344" s="1"/>
    </row>
    <row r="345" spans="1:15" ht="12.75" customHeight="1">
      <c r="A345" s="33">
        <v>335</v>
      </c>
      <c r="B345" s="53" t="s">
        <v>801</v>
      </c>
      <c r="C345" s="31">
        <v>58.62</v>
      </c>
      <c r="D345" s="36">
        <v>59.16</v>
      </c>
      <c r="E345" s="36">
        <v>57.959999999999994</v>
      </c>
      <c r="F345" s="36">
        <v>57.3</v>
      </c>
      <c r="G345" s="36">
        <v>56.099999999999994</v>
      </c>
      <c r="H345" s="36">
        <v>59.819999999999993</v>
      </c>
      <c r="I345" s="36">
        <v>61.019999999999996</v>
      </c>
      <c r="J345" s="36">
        <v>61.679999999999993</v>
      </c>
      <c r="K345" s="31">
        <v>60.36</v>
      </c>
      <c r="L345" s="31">
        <v>58.5</v>
      </c>
      <c r="M345" s="31">
        <v>73.254170000000002</v>
      </c>
      <c r="N345" s="1"/>
      <c r="O345" s="1"/>
    </row>
    <row r="346" spans="1:15" ht="12.75" customHeight="1">
      <c r="A346" s="33">
        <v>336</v>
      </c>
      <c r="B346" s="53" t="s">
        <v>187</v>
      </c>
      <c r="C346" s="31">
        <v>359.8</v>
      </c>
      <c r="D346" s="36">
        <v>359.83333333333331</v>
      </c>
      <c r="E346" s="36">
        <v>356.71666666666664</v>
      </c>
      <c r="F346" s="36">
        <v>353.63333333333333</v>
      </c>
      <c r="G346" s="36">
        <v>350.51666666666665</v>
      </c>
      <c r="H346" s="36">
        <v>362.91666666666663</v>
      </c>
      <c r="I346" s="36">
        <v>366.0333333333333</v>
      </c>
      <c r="J346" s="36">
        <v>369.11666666666662</v>
      </c>
      <c r="K346" s="31">
        <v>362.95</v>
      </c>
      <c r="L346" s="31">
        <v>356.75</v>
      </c>
      <c r="M346" s="31">
        <v>179.31844000000001</v>
      </c>
      <c r="N346" s="1"/>
      <c r="O346" s="1"/>
    </row>
    <row r="347" spans="1:15" ht="12.75" customHeight="1">
      <c r="A347" s="33">
        <v>337</v>
      </c>
      <c r="B347" s="53" t="s">
        <v>444</v>
      </c>
      <c r="C347" s="31">
        <v>1200.3</v>
      </c>
      <c r="D347" s="36">
        <v>1211.1000000000001</v>
      </c>
      <c r="E347" s="36">
        <v>1186.2000000000003</v>
      </c>
      <c r="F347" s="36">
        <v>1172.1000000000001</v>
      </c>
      <c r="G347" s="36">
        <v>1147.2000000000003</v>
      </c>
      <c r="H347" s="36">
        <v>1225.2000000000003</v>
      </c>
      <c r="I347" s="36">
        <v>1250.1000000000004</v>
      </c>
      <c r="J347" s="36">
        <v>1264.2000000000003</v>
      </c>
      <c r="K347" s="31">
        <v>1236</v>
      </c>
      <c r="L347" s="31">
        <v>1197</v>
      </c>
      <c r="M347" s="31">
        <v>7.7214900000000002</v>
      </c>
      <c r="N347" s="1"/>
      <c r="O347" s="1"/>
    </row>
    <row r="348" spans="1:15" ht="12.75" customHeight="1">
      <c r="A348" s="33">
        <v>338</v>
      </c>
      <c r="B348" s="53" t="s">
        <v>181</v>
      </c>
      <c r="C348" s="31">
        <v>193.98</v>
      </c>
      <c r="D348" s="36">
        <v>193.91</v>
      </c>
      <c r="E348" s="36">
        <v>191.07</v>
      </c>
      <c r="F348" s="36">
        <v>188.16</v>
      </c>
      <c r="G348" s="36">
        <v>185.32</v>
      </c>
      <c r="H348" s="36">
        <v>196.82</v>
      </c>
      <c r="I348" s="36">
        <v>199.65999999999997</v>
      </c>
      <c r="J348" s="36">
        <v>202.57</v>
      </c>
      <c r="K348" s="31">
        <v>196.75</v>
      </c>
      <c r="L348" s="31">
        <v>191</v>
      </c>
      <c r="M348" s="31">
        <v>197.26411999999999</v>
      </c>
      <c r="N348" s="1"/>
      <c r="O348" s="1"/>
    </row>
    <row r="349" spans="1:15" ht="12.75" customHeight="1">
      <c r="A349" s="33">
        <v>339</v>
      </c>
      <c r="B349" s="53" t="s">
        <v>183</v>
      </c>
      <c r="C349" s="31">
        <v>3690.85</v>
      </c>
      <c r="D349" s="36">
        <v>3737.9666666666667</v>
      </c>
      <c r="E349" s="36">
        <v>3628.2333333333336</v>
      </c>
      <c r="F349" s="36">
        <v>3565.6166666666668</v>
      </c>
      <c r="G349" s="36">
        <v>3455.8833333333337</v>
      </c>
      <c r="H349" s="36">
        <v>3800.5833333333335</v>
      </c>
      <c r="I349" s="36">
        <v>3910.3166666666662</v>
      </c>
      <c r="J349" s="36">
        <v>3972.9333333333334</v>
      </c>
      <c r="K349" s="31">
        <v>3847.7</v>
      </c>
      <c r="L349" s="31">
        <v>3675.35</v>
      </c>
      <c r="M349" s="31">
        <v>4.44435</v>
      </c>
      <c r="N349" s="1"/>
      <c r="O349" s="1"/>
    </row>
    <row r="350" spans="1:15" ht="12.75" customHeight="1">
      <c r="A350" s="33">
        <v>340</v>
      </c>
      <c r="B350" s="53" t="s">
        <v>184</v>
      </c>
      <c r="C350" s="31">
        <v>2498.4</v>
      </c>
      <c r="D350" s="36">
        <v>2511.6333333333332</v>
      </c>
      <c r="E350" s="36">
        <v>2475.2666666666664</v>
      </c>
      <c r="F350" s="36">
        <v>2452.1333333333332</v>
      </c>
      <c r="G350" s="36">
        <v>2415.7666666666664</v>
      </c>
      <c r="H350" s="36">
        <v>2534.7666666666664</v>
      </c>
      <c r="I350" s="36">
        <v>2571.1333333333332</v>
      </c>
      <c r="J350" s="36">
        <v>2594.2666666666664</v>
      </c>
      <c r="K350" s="31">
        <v>2548</v>
      </c>
      <c r="L350" s="31">
        <v>2488.5</v>
      </c>
      <c r="M350" s="31">
        <v>12.715439999999999</v>
      </c>
      <c r="N350" s="1"/>
      <c r="O350" s="1"/>
    </row>
    <row r="351" spans="1:15" ht="12.75" customHeight="1">
      <c r="A351" s="33">
        <v>341</v>
      </c>
      <c r="B351" s="53" t="s">
        <v>445</v>
      </c>
      <c r="C351" s="31">
        <v>83.45</v>
      </c>
      <c r="D351" s="36">
        <v>84.443333333333342</v>
      </c>
      <c r="E351" s="36">
        <v>81.90666666666668</v>
      </c>
      <c r="F351" s="36">
        <v>80.363333333333344</v>
      </c>
      <c r="G351" s="36">
        <v>77.826666666666682</v>
      </c>
      <c r="H351" s="36">
        <v>85.986666666666679</v>
      </c>
      <c r="I351" s="36">
        <v>88.523333333333341</v>
      </c>
      <c r="J351" s="36">
        <v>90.066666666666677</v>
      </c>
      <c r="K351" s="31">
        <v>86.98</v>
      </c>
      <c r="L351" s="31">
        <v>82.9</v>
      </c>
      <c r="M351" s="31">
        <v>17.243379999999998</v>
      </c>
      <c r="N351" s="1"/>
      <c r="O351" s="1"/>
    </row>
    <row r="352" spans="1:15" ht="12.75" customHeight="1">
      <c r="A352" s="33">
        <v>342</v>
      </c>
      <c r="B352" s="53" t="s">
        <v>283</v>
      </c>
      <c r="C352" s="31">
        <v>664.45</v>
      </c>
      <c r="D352" s="36">
        <v>663.25</v>
      </c>
      <c r="E352" s="36">
        <v>651.70000000000005</v>
      </c>
      <c r="F352" s="36">
        <v>638.95000000000005</v>
      </c>
      <c r="G352" s="36">
        <v>627.40000000000009</v>
      </c>
      <c r="H352" s="36">
        <v>676</v>
      </c>
      <c r="I352" s="36">
        <v>687.55</v>
      </c>
      <c r="J352" s="36">
        <v>700.3</v>
      </c>
      <c r="K352" s="31">
        <v>674.8</v>
      </c>
      <c r="L352" s="31">
        <v>650.5</v>
      </c>
      <c r="M352" s="31">
        <v>23.738489999999999</v>
      </c>
      <c r="N352" s="1"/>
      <c r="O352" s="1"/>
    </row>
    <row r="353" spans="1:15" ht="12.75" customHeight="1">
      <c r="A353" s="33">
        <v>343</v>
      </c>
      <c r="B353" s="53" t="s">
        <v>881</v>
      </c>
      <c r="C353" s="31">
        <v>5098.8</v>
      </c>
      <c r="D353" s="36">
        <v>5132.95</v>
      </c>
      <c r="E353" s="36">
        <v>4991</v>
      </c>
      <c r="F353" s="36">
        <v>4883.2</v>
      </c>
      <c r="G353" s="36">
        <v>4741.25</v>
      </c>
      <c r="H353" s="36">
        <v>5240.75</v>
      </c>
      <c r="I353" s="36">
        <v>5382.6999999999989</v>
      </c>
      <c r="J353" s="36">
        <v>5490.5</v>
      </c>
      <c r="K353" s="31">
        <v>5274.9</v>
      </c>
      <c r="L353" s="31">
        <v>5025.1499999999996</v>
      </c>
      <c r="M353" s="31">
        <v>0.57615000000000005</v>
      </c>
      <c r="N353" s="1"/>
      <c r="O353" s="1"/>
    </row>
    <row r="354" spans="1:15" ht="12.75" customHeight="1">
      <c r="A354" s="33">
        <v>344</v>
      </c>
      <c r="B354" s="53" t="s">
        <v>446</v>
      </c>
      <c r="C354" s="31">
        <v>350.45</v>
      </c>
      <c r="D354" s="36">
        <v>350.76666666666665</v>
      </c>
      <c r="E354" s="36">
        <v>346.68333333333328</v>
      </c>
      <c r="F354" s="36">
        <v>342.91666666666663</v>
      </c>
      <c r="G354" s="36">
        <v>338.83333333333326</v>
      </c>
      <c r="H354" s="36">
        <v>354.5333333333333</v>
      </c>
      <c r="I354" s="36">
        <v>358.61666666666667</v>
      </c>
      <c r="J354" s="36">
        <v>362.38333333333333</v>
      </c>
      <c r="K354" s="31">
        <v>354.85</v>
      </c>
      <c r="L354" s="31">
        <v>347</v>
      </c>
      <c r="M354" s="31">
        <v>1.64795</v>
      </c>
      <c r="N354" s="1"/>
      <c r="O354" s="1"/>
    </row>
    <row r="355" spans="1:15" ht="12.75" customHeight="1">
      <c r="A355" s="33">
        <v>345</v>
      </c>
      <c r="B355" s="53" t="s">
        <v>188</v>
      </c>
      <c r="C355" s="31">
        <v>1885.8</v>
      </c>
      <c r="D355" s="36">
        <v>1890.4499999999998</v>
      </c>
      <c r="E355" s="36">
        <v>1871.0499999999997</v>
      </c>
      <c r="F355" s="36">
        <v>1856.3</v>
      </c>
      <c r="G355" s="36">
        <v>1836.8999999999999</v>
      </c>
      <c r="H355" s="36">
        <v>1905.1999999999996</v>
      </c>
      <c r="I355" s="36">
        <v>1924.5999999999997</v>
      </c>
      <c r="J355" s="36">
        <v>1939.3499999999995</v>
      </c>
      <c r="K355" s="31">
        <v>1909.85</v>
      </c>
      <c r="L355" s="31">
        <v>1875.7</v>
      </c>
      <c r="M355" s="31">
        <v>5.9785500000000003</v>
      </c>
      <c r="N355" s="1"/>
      <c r="O355" s="1"/>
    </row>
    <row r="356" spans="1:15" ht="12.75" customHeight="1">
      <c r="A356" s="33">
        <v>346</v>
      </c>
      <c r="B356" s="53" t="s">
        <v>190</v>
      </c>
      <c r="C356" s="31">
        <v>269.64999999999998</v>
      </c>
      <c r="D356" s="36">
        <v>271.09999999999997</v>
      </c>
      <c r="E356" s="36">
        <v>267.44999999999993</v>
      </c>
      <c r="F356" s="36">
        <v>265.24999999999994</v>
      </c>
      <c r="G356" s="36">
        <v>261.59999999999991</v>
      </c>
      <c r="H356" s="36">
        <v>273.29999999999995</v>
      </c>
      <c r="I356" s="36">
        <v>276.94999999999993</v>
      </c>
      <c r="J356" s="36">
        <v>279.14999999999998</v>
      </c>
      <c r="K356" s="31">
        <v>274.75</v>
      </c>
      <c r="L356" s="31">
        <v>268.89999999999998</v>
      </c>
      <c r="M356" s="31">
        <v>174.06415999999999</v>
      </c>
      <c r="N356" s="1"/>
      <c r="O356" s="1"/>
    </row>
    <row r="357" spans="1:15" ht="12.75" customHeight="1">
      <c r="A357" s="33">
        <v>347</v>
      </c>
      <c r="B357" s="53" t="s">
        <v>284</v>
      </c>
      <c r="C357" s="31">
        <v>699.8</v>
      </c>
      <c r="D357" s="36">
        <v>696.4666666666667</v>
      </c>
      <c r="E357" s="36">
        <v>688.43333333333339</v>
      </c>
      <c r="F357" s="36">
        <v>677.06666666666672</v>
      </c>
      <c r="G357" s="36">
        <v>669.03333333333342</v>
      </c>
      <c r="H357" s="36">
        <v>707.83333333333337</v>
      </c>
      <c r="I357" s="36">
        <v>715.86666666666667</v>
      </c>
      <c r="J357" s="36">
        <v>727.23333333333335</v>
      </c>
      <c r="K357" s="31">
        <v>704.5</v>
      </c>
      <c r="L357" s="31">
        <v>685.1</v>
      </c>
      <c r="M357" s="31">
        <v>53.87509</v>
      </c>
      <c r="N357" s="1"/>
      <c r="O357" s="1"/>
    </row>
    <row r="358" spans="1:15" ht="12.75" customHeight="1">
      <c r="A358" s="33">
        <v>348</v>
      </c>
      <c r="B358" s="53" t="s">
        <v>447</v>
      </c>
      <c r="C358" s="31">
        <v>1771.1</v>
      </c>
      <c r="D358" s="36">
        <v>1769.3666666666668</v>
      </c>
      <c r="E358" s="36">
        <v>1746.7333333333336</v>
      </c>
      <c r="F358" s="36">
        <v>1722.3666666666668</v>
      </c>
      <c r="G358" s="36">
        <v>1699.7333333333336</v>
      </c>
      <c r="H358" s="36">
        <v>1793.7333333333336</v>
      </c>
      <c r="I358" s="36">
        <v>1816.3666666666668</v>
      </c>
      <c r="J358" s="36">
        <v>1840.7333333333336</v>
      </c>
      <c r="K358" s="31">
        <v>1792</v>
      </c>
      <c r="L358" s="31">
        <v>1745</v>
      </c>
      <c r="M358" s="31">
        <v>4.96556</v>
      </c>
      <c r="N358" s="1"/>
      <c r="O358" s="1"/>
    </row>
    <row r="359" spans="1:15" ht="12.75" customHeight="1">
      <c r="A359" s="33">
        <v>349</v>
      </c>
      <c r="B359" s="53" t="s">
        <v>285</v>
      </c>
      <c r="C359" s="31">
        <v>411.15</v>
      </c>
      <c r="D359" s="36">
        <v>409.45</v>
      </c>
      <c r="E359" s="36">
        <v>404.2</v>
      </c>
      <c r="F359" s="36">
        <v>397.25</v>
      </c>
      <c r="G359" s="36">
        <v>392</v>
      </c>
      <c r="H359" s="36">
        <v>416.4</v>
      </c>
      <c r="I359" s="36">
        <v>421.65</v>
      </c>
      <c r="J359" s="36">
        <v>428.59999999999997</v>
      </c>
      <c r="K359" s="31">
        <v>414.7</v>
      </c>
      <c r="L359" s="31">
        <v>402.5</v>
      </c>
      <c r="M359" s="31">
        <v>25.353359999999999</v>
      </c>
      <c r="N359" s="1"/>
      <c r="O359" s="1"/>
    </row>
    <row r="360" spans="1:15" ht="12.75" customHeight="1">
      <c r="A360" s="33">
        <v>350</v>
      </c>
      <c r="B360" s="53" t="s">
        <v>189</v>
      </c>
      <c r="C360" s="31">
        <v>9738.9</v>
      </c>
      <c r="D360" s="36">
        <v>9798.0833333333321</v>
      </c>
      <c r="E360" s="36">
        <v>9630.866666666665</v>
      </c>
      <c r="F360" s="36">
        <v>9522.8333333333321</v>
      </c>
      <c r="G360" s="36">
        <v>9355.616666666665</v>
      </c>
      <c r="H360" s="36">
        <v>9906.116666666665</v>
      </c>
      <c r="I360" s="36">
        <v>10073.333333333332</v>
      </c>
      <c r="J360" s="36">
        <v>10181.366666666665</v>
      </c>
      <c r="K360" s="31">
        <v>9965.2999999999993</v>
      </c>
      <c r="L360" s="31">
        <v>9690.0499999999993</v>
      </c>
      <c r="M360" s="31">
        <v>3.0158200000000002</v>
      </c>
      <c r="N360" s="1"/>
      <c r="O360" s="1"/>
    </row>
    <row r="361" spans="1:15" ht="12.75" customHeight="1">
      <c r="A361" s="33">
        <v>351</v>
      </c>
      <c r="B361" s="53" t="s">
        <v>286</v>
      </c>
      <c r="C361" s="31">
        <v>1335.2</v>
      </c>
      <c r="D361" s="36">
        <v>1341.1666666666667</v>
      </c>
      <c r="E361" s="36">
        <v>1316.0333333333335</v>
      </c>
      <c r="F361" s="36">
        <v>1296.8666666666668</v>
      </c>
      <c r="G361" s="36">
        <v>1271.7333333333336</v>
      </c>
      <c r="H361" s="36">
        <v>1360.3333333333335</v>
      </c>
      <c r="I361" s="36">
        <v>1385.4666666666667</v>
      </c>
      <c r="J361" s="36">
        <v>1404.6333333333334</v>
      </c>
      <c r="K361" s="31">
        <v>1366.3</v>
      </c>
      <c r="L361" s="31">
        <v>1322</v>
      </c>
      <c r="M361" s="31">
        <v>11.870039999999999</v>
      </c>
      <c r="N361" s="1"/>
      <c r="O361" s="1"/>
    </row>
    <row r="362" spans="1:15" ht="12.75" customHeight="1">
      <c r="A362" s="33">
        <v>352</v>
      </c>
      <c r="B362" s="53" t="s">
        <v>448</v>
      </c>
      <c r="C362" s="31">
        <v>266.2</v>
      </c>
      <c r="D362" s="36">
        <v>264.08</v>
      </c>
      <c r="E362" s="36">
        <v>258.16999999999996</v>
      </c>
      <c r="F362" s="36">
        <v>250.14</v>
      </c>
      <c r="G362" s="36">
        <v>244.22999999999996</v>
      </c>
      <c r="H362" s="36">
        <v>272.10999999999996</v>
      </c>
      <c r="I362" s="36">
        <v>278.01999999999992</v>
      </c>
      <c r="J362" s="36">
        <v>286.04999999999995</v>
      </c>
      <c r="K362" s="31">
        <v>269.99</v>
      </c>
      <c r="L362" s="31">
        <v>256.05</v>
      </c>
      <c r="M362" s="31">
        <v>48.008249999999997</v>
      </c>
      <c r="N362" s="1"/>
      <c r="O362" s="1"/>
    </row>
    <row r="363" spans="1:15" ht="12.75" customHeight="1">
      <c r="A363" s="33">
        <v>353</v>
      </c>
      <c r="B363" s="53" t="s">
        <v>197</v>
      </c>
      <c r="C363" s="31">
        <v>3753.7</v>
      </c>
      <c r="D363" s="36">
        <v>3761.5333333333333</v>
      </c>
      <c r="E363" s="36">
        <v>3717.1666666666665</v>
      </c>
      <c r="F363" s="36">
        <v>3680.6333333333332</v>
      </c>
      <c r="G363" s="36">
        <v>3636.2666666666664</v>
      </c>
      <c r="H363" s="36">
        <v>3798.0666666666666</v>
      </c>
      <c r="I363" s="36">
        <v>3842.4333333333334</v>
      </c>
      <c r="J363" s="36">
        <v>3878.9666666666667</v>
      </c>
      <c r="K363" s="31">
        <v>3805.9</v>
      </c>
      <c r="L363" s="31">
        <v>3725</v>
      </c>
      <c r="M363" s="31">
        <v>5.48454</v>
      </c>
      <c r="N363" s="1"/>
      <c r="O363" s="1"/>
    </row>
    <row r="364" spans="1:15" ht="12.75" customHeight="1">
      <c r="A364" s="33">
        <v>354</v>
      </c>
      <c r="B364" s="53" t="s">
        <v>449</v>
      </c>
      <c r="C364" s="31">
        <v>783.5</v>
      </c>
      <c r="D364" s="36">
        <v>789.23333333333323</v>
      </c>
      <c r="E364" s="36">
        <v>773.46666666666647</v>
      </c>
      <c r="F364" s="36">
        <v>763.43333333333328</v>
      </c>
      <c r="G364" s="36">
        <v>747.66666666666652</v>
      </c>
      <c r="H364" s="36">
        <v>799.26666666666642</v>
      </c>
      <c r="I364" s="36">
        <v>815.03333333333308</v>
      </c>
      <c r="J364" s="36">
        <v>825.06666666666638</v>
      </c>
      <c r="K364" s="31">
        <v>805</v>
      </c>
      <c r="L364" s="31">
        <v>779.2</v>
      </c>
      <c r="M364" s="31">
        <v>23.166840000000001</v>
      </c>
      <c r="N364" s="1"/>
      <c r="O364" s="1"/>
    </row>
    <row r="365" spans="1:15" ht="12.75" customHeight="1">
      <c r="A365" s="33">
        <v>355</v>
      </c>
      <c r="B365" s="53" t="s">
        <v>450</v>
      </c>
      <c r="C365" s="31">
        <v>469.95</v>
      </c>
      <c r="D365" s="36">
        <v>471.9666666666667</v>
      </c>
      <c r="E365" s="36">
        <v>462.33333333333337</v>
      </c>
      <c r="F365" s="36">
        <v>454.7166666666667</v>
      </c>
      <c r="G365" s="36">
        <v>445.08333333333337</v>
      </c>
      <c r="H365" s="36">
        <v>479.58333333333337</v>
      </c>
      <c r="I365" s="36">
        <v>489.2166666666667</v>
      </c>
      <c r="J365" s="36">
        <v>496.83333333333337</v>
      </c>
      <c r="K365" s="31">
        <v>481.6</v>
      </c>
      <c r="L365" s="31">
        <v>464.35</v>
      </c>
      <c r="M365" s="31">
        <v>13.84234</v>
      </c>
      <c r="N365" s="1"/>
      <c r="O365" s="1"/>
    </row>
    <row r="366" spans="1:15" ht="12.75" customHeight="1">
      <c r="A366" s="33">
        <v>356</v>
      </c>
      <c r="B366" s="53" t="s">
        <v>202</v>
      </c>
      <c r="C366" s="31">
        <v>1436.85</v>
      </c>
      <c r="D366" s="36">
        <v>1424.9333333333334</v>
      </c>
      <c r="E366" s="36">
        <v>1394.8666666666668</v>
      </c>
      <c r="F366" s="36">
        <v>1352.8833333333334</v>
      </c>
      <c r="G366" s="36">
        <v>1322.8166666666668</v>
      </c>
      <c r="H366" s="36">
        <v>1466.9166666666667</v>
      </c>
      <c r="I366" s="36">
        <v>1496.9833333333333</v>
      </c>
      <c r="J366" s="36">
        <v>1538.9666666666667</v>
      </c>
      <c r="K366" s="31">
        <v>1455</v>
      </c>
      <c r="L366" s="31">
        <v>1382.95</v>
      </c>
      <c r="M366" s="31">
        <v>19.078220000000002</v>
      </c>
      <c r="N366" s="1"/>
      <c r="O366" s="1"/>
    </row>
    <row r="367" spans="1:15" ht="12.75" customHeight="1">
      <c r="A367" s="33">
        <v>357</v>
      </c>
      <c r="B367" s="53" t="s">
        <v>191</v>
      </c>
      <c r="C367" s="31">
        <v>39808.400000000001</v>
      </c>
      <c r="D367" s="36">
        <v>39559.26666666667</v>
      </c>
      <c r="E367" s="36">
        <v>39149.133333333339</v>
      </c>
      <c r="F367" s="36">
        <v>38489.866666666669</v>
      </c>
      <c r="G367" s="36">
        <v>38079.733333333337</v>
      </c>
      <c r="H367" s="36">
        <v>40218.53333333334</v>
      </c>
      <c r="I367" s="36">
        <v>40628.666666666672</v>
      </c>
      <c r="J367" s="36">
        <v>41287.933333333342</v>
      </c>
      <c r="K367" s="31">
        <v>39969.4</v>
      </c>
      <c r="L367" s="31">
        <v>38900</v>
      </c>
      <c r="M367" s="31">
        <v>0.20473</v>
      </c>
      <c r="N367" s="1"/>
      <c r="O367" s="1"/>
    </row>
    <row r="368" spans="1:15" ht="12.75" customHeight="1">
      <c r="A368" s="33">
        <v>358</v>
      </c>
      <c r="B368" s="53" t="s">
        <v>287</v>
      </c>
      <c r="C368" s="31">
        <v>1466.3</v>
      </c>
      <c r="D368" s="36">
        <v>1465.45</v>
      </c>
      <c r="E368" s="36">
        <v>1458.9</v>
      </c>
      <c r="F368" s="36">
        <v>1451.5</v>
      </c>
      <c r="G368" s="36">
        <v>1444.95</v>
      </c>
      <c r="H368" s="36">
        <v>1472.8500000000001</v>
      </c>
      <c r="I368" s="36">
        <v>1479.3999999999999</v>
      </c>
      <c r="J368" s="36">
        <v>1486.8000000000002</v>
      </c>
      <c r="K368" s="31">
        <v>1472</v>
      </c>
      <c r="L368" s="31">
        <v>1458.05</v>
      </c>
      <c r="M368" s="31">
        <v>2.5128699999999999</v>
      </c>
      <c r="N368" s="1"/>
      <c r="O368" s="1"/>
    </row>
    <row r="369" spans="1:15" ht="12.75" customHeight="1">
      <c r="A369" s="33">
        <v>359</v>
      </c>
      <c r="B369" s="53" t="s">
        <v>193</v>
      </c>
      <c r="C369" s="31">
        <v>3944.45</v>
      </c>
      <c r="D369" s="36">
        <v>3991.1333333333332</v>
      </c>
      <c r="E369" s="36">
        <v>3879.9666666666662</v>
      </c>
      <c r="F369" s="36">
        <v>3815.4833333333331</v>
      </c>
      <c r="G369" s="36">
        <v>3704.3166666666662</v>
      </c>
      <c r="H369" s="36">
        <v>4055.6166666666663</v>
      </c>
      <c r="I369" s="36">
        <v>4166.7833333333328</v>
      </c>
      <c r="J369" s="36">
        <v>4231.2666666666664</v>
      </c>
      <c r="K369" s="31">
        <v>4102.3</v>
      </c>
      <c r="L369" s="31">
        <v>3926.65</v>
      </c>
      <c r="M369" s="31">
        <v>12.87631</v>
      </c>
      <c r="N369" s="1"/>
      <c r="O369" s="1"/>
    </row>
    <row r="370" spans="1:15" ht="12.75" customHeight="1">
      <c r="A370" s="33">
        <v>360</v>
      </c>
      <c r="B370" s="53" t="s">
        <v>194</v>
      </c>
      <c r="C370" s="31">
        <v>320.25</v>
      </c>
      <c r="D370" s="36">
        <v>319.01666666666671</v>
      </c>
      <c r="E370" s="36">
        <v>314.83333333333343</v>
      </c>
      <c r="F370" s="36">
        <v>309.41666666666674</v>
      </c>
      <c r="G370" s="36">
        <v>305.23333333333346</v>
      </c>
      <c r="H370" s="36">
        <v>324.43333333333339</v>
      </c>
      <c r="I370" s="36">
        <v>328.61666666666667</v>
      </c>
      <c r="J370" s="36">
        <v>334.03333333333336</v>
      </c>
      <c r="K370" s="31">
        <v>323.2</v>
      </c>
      <c r="L370" s="31">
        <v>313.60000000000002</v>
      </c>
      <c r="M370" s="31">
        <v>75.887469999999993</v>
      </c>
      <c r="N370" s="1"/>
      <c r="O370" s="1"/>
    </row>
    <row r="371" spans="1:15" ht="12.75" customHeight="1">
      <c r="A371" s="33">
        <v>361</v>
      </c>
      <c r="B371" s="53" t="s">
        <v>451</v>
      </c>
      <c r="C371" s="31">
        <v>3597.9</v>
      </c>
      <c r="D371" s="36">
        <v>3609.2999999999997</v>
      </c>
      <c r="E371" s="36">
        <v>3518.5999999999995</v>
      </c>
      <c r="F371" s="36">
        <v>3439.2999999999997</v>
      </c>
      <c r="G371" s="36">
        <v>3348.5999999999995</v>
      </c>
      <c r="H371" s="36">
        <v>3688.5999999999995</v>
      </c>
      <c r="I371" s="36">
        <v>3779.2999999999993</v>
      </c>
      <c r="J371" s="36">
        <v>3858.5999999999995</v>
      </c>
      <c r="K371" s="31">
        <v>3700</v>
      </c>
      <c r="L371" s="31">
        <v>3530</v>
      </c>
      <c r="M371" s="31">
        <v>4.0648099999999996</v>
      </c>
      <c r="N371" s="1"/>
      <c r="O371" s="1"/>
    </row>
    <row r="372" spans="1:15" ht="12.75" customHeight="1">
      <c r="A372" s="33">
        <v>362</v>
      </c>
      <c r="B372" s="53" t="s">
        <v>196</v>
      </c>
      <c r="C372" s="31">
        <v>3144.45</v>
      </c>
      <c r="D372" s="36">
        <v>3137.3166666666671</v>
      </c>
      <c r="E372" s="36">
        <v>3121.1833333333343</v>
      </c>
      <c r="F372" s="36">
        <v>3097.9166666666674</v>
      </c>
      <c r="G372" s="36">
        <v>3081.7833333333347</v>
      </c>
      <c r="H372" s="36">
        <v>3160.5833333333339</v>
      </c>
      <c r="I372" s="36">
        <v>3176.7166666666662</v>
      </c>
      <c r="J372" s="36">
        <v>3199.9833333333336</v>
      </c>
      <c r="K372" s="31">
        <v>3153.45</v>
      </c>
      <c r="L372" s="31">
        <v>3114.05</v>
      </c>
      <c r="M372" s="31">
        <v>4.1429999999999998</v>
      </c>
      <c r="N372" s="1"/>
      <c r="O372" s="1"/>
    </row>
    <row r="373" spans="1:15" ht="12.75" customHeight="1">
      <c r="A373" s="33">
        <v>363</v>
      </c>
      <c r="B373" s="53" t="s">
        <v>192</v>
      </c>
      <c r="C373" s="31">
        <v>886.9</v>
      </c>
      <c r="D373" s="36">
        <v>893.16666666666663</v>
      </c>
      <c r="E373" s="36">
        <v>874.33333333333326</v>
      </c>
      <c r="F373" s="36">
        <v>861.76666666666665</v>
      </c>
      <c r="G373" s="36">
        <v>842.93333333333328</v>
      </c>
      <c r="H373" s="36">
        <v>905.73333333333323</v>
      </c>
      <c r="I373" s="36">
        <v>924.56666666666649</v>
      </c>
      <c r="J373" s="36">
        <v>937.13333333333321</v>
      </c>
      <c r="K373" s="31">
        <v>912</v>
      </c>
      <c r="L373" s="31">
        <v>880.6</v>
      </c>
      <c r="M373" s="31">
        <v>9.2661700000000007</v>
      </c>
      <c r="N373" s="1"/>
      <c r="O373" s="1"/>
    </row>
    <row r="374" spans="1:15" ht="12.75" customHeight="1">
      <c r="A374" s="33">
        <v>364</v>
      </c>
      <c r="B374" s="53" t="s">
        <v>452</v>
      </c>
      <c r="C374" s="31">
        <v>156.6</v>
      </c>
      <c r="D374" s="36">
        <v>156.03333333333333</v>
      </c>
      <c r="E374" s="36">
        <v>153.96666666666667</v>
      </c>
      <c r="F374" s="36">
        <v>151.33333333333334</v>
      </c>
      <c r="G374" s="36">
        <v>149.26666666666668</v>
      </c>
      <c r="H374" s="36">
        <v>158.66666666666666</v>
      </c>
      <c r="I374" s="36">
        <v>160.73333333333332</v>
      </c>
      <c r="J374" s="36">
        <v>163.36666666666665</v>
      </c>
      <c r="K374" s="31">
        <v>158.1</v>
      </c>
      <c r="L374" s="31">
        <v>153.4</v>
      </c>
      <c r="M374" s="31">
        <v>76.865340000000003</v>
      </c>
      <c r="N374" s="1"/>
      <c r="O374" s="1"/>
    </row>
    <row r="375" spans="1:15" ht="12.75" customHeight="1">
      <c r="A375" s="33">
        <v>365</v>
      </c>
      <c r="B375" s="53" t="s">
        <v>453</v>
      </c>
      <c r="C375" s="31">
        <v>2067.8000000000002</v>
      </c>
      <c r="D375" s="36">
        <v>2035.9000000000003</v>
      </c>
      <c r="E375" s="36">
        <v>1981.9000000000005</v>
      </c>
      <c r="F375" s="36">
        <v>1896.0000000000002</v>
      </c>
      <c r="G375" s="36">
        <v>1842.0000000000005</v>
      </c>
      <c r="H375" s="36">
        <v>2121.8000000000006</v>
      </c>
      <c r="I375" s="36">
        <v>2175.8000000000002</v>
      </c>
      <c r="J375" s="36">
        <v>2261.7000000000007</v>
      </c>
      <c r="K375" s="31">
        <v>2089.9</v>
      </c>
      <c r="L375" s="31">
        <v>1950</v>
      </c>
      <c r="M375" s="31">
        <v>25.767859999999999</v>
      </c>
      <c r="N375" s="1"/>
      <c r="O375" s="1"/>
    </row>
    <row r="376" spans="1:15" ht="12.75" customHeight="1">
      <c r="A376" s="33">
        <v>366</v>
      </c>
      <c r="B376" s="53" t="s">
        <v>199</v>
      </c>
      <c r="C376" s="31">
        <v>7091.55</v>
      </c>
      <c r="D376" s="36">
        <v>7084.5666666666657</v>
      </c>
      <c r="E376" s="36">
        <v>6954.1333333333314</v>
      </c>
      <c r="F376" s="36">
        <v>6816.7166666666653</v>
      </c>
      <c r="G376" s="36">
        <v>6686.283333333331</v>
      </c>
      <c r="H376" s="36">
        <v>7221.9833333333318</v>
      </c>
      <c r="I376" s="36">
        <v>7352.4166666666661</v>
      </c>
      <c r="J376" s="36">
        <v>7489.8333333333321</v>
      </c>
      <c r="K376" s="31">
        <v>7215</v>
      </c>
      <c r="L376" s="31">
        <v>6947.15</v>
      </c>
      <c r="M376" s="31">
        <v>7.7640099999999999</v>
      </c>
      <c r="N376" s="1"/>
      <c r="O376" s="1"/>
    </row>
    <row r="377" spans="1:15" ht="12.75" customHeight="1">
      <c r="A377" s="33">
        <v>367</v>
      </c>
      <c r="B377" s="53" t="s">
        <v>288</v>
      </c>
      <c r="C377" s="31">
        <v>421.15</v>
      </c>
      <c r="D377" s="36">
        <v>422.23333333333335</v>
      </c>
      <c r="E377" s="36">
        <v>416.41666666666669</v>
      </c>
      <c r="F377" s="36">
        <v>411.68333333333334</v>
      </c>
      <c r="G377" s="36">
        <v>405.86666666666667</v>
      </c>
      <c r="H377" s="36">
        <v>426.9666666666667</v>
      </c>
      <c r="I377" s="36">
        <v>432.7833333333333</v>
      </c>
      <c r="J377" s="36">
        <v>437.51666666666671</v>
      </c>
      <c r="K377" s="31">
        <v>428.05</v>
      </c>
      <c r="L377" s="31">
        <v>417.5</v>
      </c>
      <c r="M377" s="31">
        <v>18.482119999999998</v>
      </c>
      <c r="N377" s="1"/>
      <c r="O377" s="1"/>
    </row>
    <row r="378" spans="1:15" ht="12.75" customHeight="1">
      <c r="A378" s="33">
        <v>368</v>
      </c>
      <c r="B378" s="53" t="s">
        <v>195</v>
      </c>
      <c r="C378" s="31">
        <v>482.3</v>
      </c>
      <c r="D378" s="36">
        <v>485.55</v>
      </c>
      <c r="E378" s="36">
        <v>477.75</v>
      </c>
      <c r="F378" s="36">
        <v>473.2</v>
      </c>
      <c r="G378" s="36">
        <v>465.4</v>
      </c>
      <c r="H378" s="36">
        <v>490.1</v>
      </c>
      <c r="I378" s="36">
        <v>497.90000000000009</v>
      </c>
      <c r="J378" s="36">
        <v>502.45000000000005</v>
      </c>
      <c r="K378" s="31">
        <v>493.35</v>
      </c>
      <c r="L378" s="31">
        <v>481</v>
      </c>
      <c r="M378" s="31">
        <v>140.67511999999999</v>
      </c>
      <c r="N378" s="1"/>
      <c r="O378" s="1"/>
    </row>
    <row r="379" spans="1:15" ht="12.75" customHeight="1">
      <c r="A379" s="33">
        <v>369</v>
      </c>
      <c r="B379" s="53" t="s">
        <v>200</v>
      </c>
      <c r="C379" s="31">
        <v>325.95</v>
      </c>
      <c r="D379" s="36">
        <v>326.18333333333334</v>
      </c>
      <c r="E379" s="36">
        <v>322.76666666666665</v>
      </c>
      <c r="F379" s="36">
        <v>319.58333333333331</v>
      </c>
      <c r="G379" s="36">
        <v>316.16666666666663</v>
      </c>
      <c r="H379" s="36">
        <v>329.36666666666667</v>
      </c>
      <c r="I379" s="36">
        <v>332.7833333333333</v>
      </c>
      <c r="J379" s="36">
        <v>335.9666666666667</v>
      </c>
      <c r="K379" s="31">
        <v>329.6</v>
      </c>
      <c r="L379" s="31">
        <v>323</v>
      </c>
      <c r="M379" s="31">
        <v>172.09540999999999</v>
      </c>
      <c r="N379" s="1"/>
      <c r="O379" s="1"/>
    </row>
    <row r="380" spans="1:15" ht="12.75" customHeight="1">
      <c r="A380" s="33">
        <v>370</v>
      </c>
      <c r="B380" s="53" t="s">
        <v>454</v>
      </c>
      <c r="C380" s="31">
        <v>688.6</v>
      </c>
      <c r="D380" s="36">
        <v>692.9666666666667</v>
      </c>
      <c r="E380" s="36">
        <v>677.13333333333344</v>
      </c>
      <c r="F380" s="36">
        <v>665.66666666666674</v>
      </c>
      <c r="G380" s="36">
        <v>649.83333333333348</v>
      </c>
      <c r="H380" s="36">
        <v>704.43333333333339</v>
      </c>
      <c r="I380" s="36">
        <v>720.26666666666665</v>
      </c>
      <c r="J380" s="36">
        <v>731.73333333333335</v>
      </c>
      <c r="K380" s="31">
        <v>708.8</v>
      </c>
      <c r="L380" s="31">
        <v>681.5</v>
      </c>
      <c r="M380" s="31">
        <v>12.086080000000001</v>
      </c>
      <c r="N380" s="1"/>
      <c r="O380" s="1"/>
    </row>
    <row r="381" spans="1:15" ht="12.75" customHeight="1">
      <c r="A381" s="33">
        <v>371</v>
      </c>
      <c r="B381" s="53" t="s">
        <v>289</v>
      </c>
      <c r="C381" s="31">
        <v>1983.2</v>
      </c>
      <c r="D381" s="36">
        <v>1998.9833333333333</v>
      </c>
      <c r="E381" s="36">
        <v>1959.2166666666667</v>
      </c>
      <c r="F381" s="36">
        <v>1935.2333333333333</v>
      </c>
      <c r="G381" s="36">
        <v>1895.4666666666667</v>
      </c>
      <c r="H381" s="36">
        <v>2022.9666666666667</v>
      </c>
      <c r="I381" s="36">
        <v>2062.7333333333336</v>
      </c>
      <c r="J381" s="36">
        <v>2086.7166666666667</v>
      </c>
      <c r="K381" s="31">
        <v>2038.75</v>
      </c>
      <c r="L381" s="31">
        <v>1975</v>
      </c>
      <c r="M381" s="31">
        <v>24.24858</v>
      </c>
      <c r="N381" s="1"/>
      <c r="O381" s="1"/>
    </row>
    <row r="382" spans="1:15" ht="12.75" customHeight="1">
      <c r="A382" s="33">
        <v>372</v>
      </c>
      <c r="B382" s="53" t="s">
        <v>455</v>
      </c>
      <c r="C382" s="31">
        <v>692.15</v>
      </c>
      <c r="D382" s="36">
        <v>691.79999999999984</v>
      </c>
      <c r="E382" s="36">
        <v>686.29999999999973</v>
      </c>
      <c r="F382" s="36">
        <v>680.44999999999993</v>
      </c>
      <c r="G382" s="36">
        <v>674.94999999999982</v>
      </c>
      <c r="H382" s="36">
        <v>697.64999999999964</v>
      </c>
      <c r="I382" s="36">
        <v>703.14999999999986</v>
      </c>
      <c r="J382" s="36">
        <v>708.99999999999955</v>
      </c>
      <c r="K382" s="31">
        <v>697.3</v>
      </c>
      <c r="L382" s="31">
        <v>685.95</v>
      </c>
      <c r="M382" s="31">
        <v>1.84198</v>
      </c>
      <c r="N382" s="1"/>
      <c r="O382" s="1"/>
    </row>
    <row r="383" spans="1:15" ht="12.75" customHeight="1">
      <c r="A383" s="33">
        <v>373</v>
      </c>
      <c r="B383" s="53" t="s">
        <v>456</v>
      </c>
      <c r="C383" s="31">
        <v>170.75</v>
      </c>
      <c r="D383" s="36">
        <v>171.61666666666667</v>
      </c>
      <c r="E383" s="36">
        <v>168.23333333333335</v>
      </c>
      <c r="F383" s="36">
        <v>165.71666666666667</v>
      </c>
      <c r="G383" s="36">
        <v>162.33333333333334</v>
      </c>
      <c r="H383" s="36">
        <v>174.13333333333335</v>
      </c>
      <c r="I383" s="36">
        <v>177.51666666666668</v>
      </c>
      <c r="J383" s="36">
        <v>180.03333333333336</v>
      </c>
      <c r="K383" s="31">
        <v>175</v>
      </c>
      <c r="L383" s="31">
        <v>169.1</v>
      </c>
      <c r="M383" s="31">
        <v>3.6768800000000001</v>
      </c>
      <c r="N383" s="1"/>
      <c r="O383" s="1"/>
    </row>
    <row r="384" spans="1:15" ht="12.75" customHeight="1">
      <c r="A384" s="33">
        <v>374</v>
      </c>
      <c r="B384" s="53" t="s">
        <v>290</v>
      </c>
      <c r="C384" s="31">
        <v>16221.4</v>
      </c>
      <c r="D384" s="36">
        <v>16291.15</v>
      </c>
      <c r="E384" s="36">
        <v>15992.3</v>
      </c>
      <c r="F384" s="36">
        <v>15763.199999999999</v>
      </c>
      <c r="G384" s="36">
        <v>15464.349999999999</v>
      </c>
      <c r="H384" s="36">
        <v>16520.25</v>
      </c>
      <c r="I384" s="36">
        <v>16819.100000000002</v>
      </c>
      <c r="J384" s="36">
        <v>17048.2</v>
      </c>
      <c r="K384" s="31">
        <v>16590</v>
      </c>
      <c r="L384" s="31">
        <v>16062.05</v>
      </c>
      <c r="M384" s="31">
        <v>6.1379999999999997E-2</v>
      </c>
      <c r="N384" s="1"/>
      <c r="O384" s="1"/>
    </row>
    <row r="385" spans="1:15" ht="12.75" customHeight="1">
      <c r="A385" s="33">
        <v>375</v>
      </c>
      <c r="B385" s="53" t="s">
        <v>198</v>
      </c>
      <c r="C385" s="31">
        <v>125.8</v>
      </c>
      <c r="D385" s="36">
        <v>126.36666666666667</v>
      </c>
      <c r="E385" s="36">
        <v>124.93333333333335</v>
      </c>
      <c r="F385" s="36">
        <v>124.06666666666668</v>
      </c>
      <c r="G385" s="36">
        <v>122.63333333333335</v>
      </c>
      <c r="H385" s="36">
        <v>127.23333333333335</v>
      </c>
      <c r="I385" s="36">
        <v>128.66666666666669</v>
      </c>
      <c r="J385" s="36">
        <v>129.53333333333336</v>
      </c>
      <c r="K385" s="31">
        <v>127.8</v>
      </c>
      <c r="L385" s="31">
        <v>125.5</v>
      </c>
      <c r="M385" s="31">
        <v>240.71503000000001</v>
      </c>
      <c r="N385" s="1"/>
      <c r="O385" s="1"/>
    </row>
    <row r="386" spans="1:15" ht="12.75" customHeight="1">
      <c r="A386" s="33">
        <v>376</v>
      </c>
      <c r="B386" s="53" t="s">
        <v>457</v>
      </c>
      <c r="C386" s="31">
        <v>603.15</v>
      </c>
      <c r="D386" s="36">
        <v>603.46666666666658</v>
      </c>
      <c r="E386" s="36">
        <v>597.73333333333312</v>
      </c>
      <c r="F386" s="36">
        <v>592.31666666666649</v>
      </c>
      <c r="G386" s="36">
        <v>586.58333333333303</v>
      </c>
      <c r="H386" s="36">
        <v>608.88333333333321</v>
      </c>
      <c r="I386" s="36">
        <v>614.61666666666656</v>
      </c>
      <c r="J386" s="36">
        <v>620.0333333333333</v>
      </c>
      <c r="K386" s="31">
        <v>609.20000000000005</v>
      </c>
      <c r="L386" s="31">
        <v>598.04999999999995</v>
      </c>
      <c r="M386" s="31">
        <v>1.0798000000000001</v>
      </c>
      <c r="N386" s="1"/>
      <c r="O386" s="1"/>
    </row>
    <row r="387" spans="1:15" ht="12.75" customHeight="1">
      <c r="A387" s="33">
        <v>377</v>
      </c>
      <c r="B387" s="53" t="s">
        <v>882</v>
      </c>
      <c r="C387" s="31">
        <v>1752.05</v>
      </c>
      <c r="D387" s="36">
        <v>1745.7666666666667</v>
      </c>
      <c r="E387" s="36">
        <v>1731.5833333333333</v>
      </c>
      <c r="F387" s="36">
        <v>1711.1166666666666</v>
      </c>
      <c r="G387" s="36">
        <v>1696.9333333333332</v>
      </c>
      <c r="H387" s="36">
        <v>1766.2333333333333</v>
      </c>
      <c r="I387" s="36">
        <v>1780.4166666666667</v>
      </c>
      <c r="J387" s="36">
        <v>1800.8833333333334</v>
      </c>
      <c r="K387" s="31">
        <v>1759.95</v>
      </c>
      <c r="L387" s="31">
        <v>1725.3</v>
      </c>
      <c r="M387" s="31">
        <v>1.03037</v>
      </c>
      <c r="N387" s="1"/>
      <c r="O387" s="1"/>
    </row>
    <row r="388" spans="1:15" ht="12.75" customHeight="1">
      <c r="A388" s="33">
        <v>378</v>
      </c>
      <c r="B388" s="53" t="s">
        <v>204</v>
      </c>
      <c r="C388" s="31">
        <v>263.62</v>
      </c>
      <c r="D388" s="36">
        <v>264.96999999999997</v>
      </c>
      <c r="E388" s="36">
        <v>261.54999999999995</v>
      </c>
      <c r="F388" s="36">
        <v>259.47999999999996</v>
      </c>
      <c r="G388" s="36">
        <v>256.05999999999995</v>
      </c>
      <c r="H388" s="36">
        <v>267.03999999999996</v>
      </c>
      <c r="I388" s="36">
        <v>270.45999999999992</v>
      </c>
      <c r="J388" s="36">
        <v>272.52999999999997</v>
      </c>
      <c r="K388" s="31">
        <v>268.39</v>
      </c>
      <c r="L388" s="31">
        <v>262.89999999999998</v>
      </c>
      <c r="M388" s="31">
        <v>39.274430000000002</v>
      </c>
      <c r="N388" s="1"/>
      <c r="O388" s="1"/>
    </row>
    <row r="389" spans="1:15" ht="12.75" customHeight="1">
      <c r="A389" s="33">
        <v>379</v>
      </c>
      <c r="B389" s="53" t="s">
        <v>205</v>
      </c>
      <c r="C389" s="31">
        <v>510.5</v>
      </c>
      <c r="D389" s="36">
        <v>512.65</v>
      </c>
      <c r="E389" s="36">
        <v>503</v>
      </c>
      <c r="F389" s="36">
        <v>495.5</v>
      </c>
      <c r="G389" s="36">
        <v>485.85</v>
      </c>
      <c r="H389" s="36">
        <v>520.15</v>
      </c>
      <c r="I389" s="36">
        <v>529.79999999999984</v>
      </c>
      <c r="J389" s="36">
        <v>537.29999999999995</v>
      </c>
      <c r="K389" s="31">
        <v>522.29999999999995</v>
      </c>
      <c r="L389" s="31">
        <v>505.15</v>
      </c>
      <c r="M389" s="31">
        <v>154.71249</v>
      </c>
      <c r="N389" s="1"/>
      <c r="O389" s="1"/>
    </row>
    <row r="390" spans="1:15" ht="12.75" customHeight="1">
      <c r="A390" s="33">
        <v>380</v>
      </c>
      <c r="B390" s="53" t="s">
        <v>458</v>
      </c>
      <c r="C390" s="31">
        <v>673.7</v>
      </c>
      <c r="D390" s="36">
        <v>669.26666666666677</v>
      </c>
      <c r="E390" s="36">
        <v>661.93333333333351</v>
      </c>
      <c r="F390" s="36">
        <v>650.16666666666674</v>
      </c>
      <c r="G390" s="36">
        <v>642.83333333333348</v>
      </c>
      <c r="H390" s="36">
        <v>681.03333333333353</v>
      </c>
      <c r="I390" s="36">
        <v>688.36666666666679</v>
      </c>
      <c r="J390" s="36">
        <v>700.13333333333355</v>
      </c>
      <c r="K390" s="31">
        <v>676.6</v>
      </c>
      <c r="L390" s="31">
        <v>657.5</v>
      </c>
      <c r="M390" s="31">
        <v>1.9275</v>
      </c>
      <c r="N390" s="1"/>
      <c r="O390" s="1"/>
    </row>
    <row r="391" spans="1:15" ht="12.75" customHeight="1">
      <c r="A391" s="33">
        <v>381</v>
      </c>
      <c r="B391" s="53" t="s">
        <v>459</v>
      </c>
      <c r="C391" s="31">
        <v>708.8</v>
      </c>
      <c r="D391" s="36">
        <v>712.6</v>
      </c>
      <c r="E391" s="36">
        <v>691.2</v>
      </c>
      <c r="F391" s="36">
        <v>673.6</v>
      </c>
      <c r="G391" s="36">
        <v>652.20000000000005</v>
      </c>
      <c r="H391" s="36">
        <v>730.2</v>
      </c>
      <c r="I391" s="36">
        <v>751.59999999999991</v>
      </c>
      <c r="J391" s="36">
        <v>769.2</v>
      </c>
      <c r="K391" s="31">
        <v>734</v>
      </c>
      <c r="L391" s="31">
        <v>695</v>
      </c>
      <c r="M391" s="31">
        <v>43.21067</v>
      </c>
      <c r="N391" s="1"/>
      <c r="O391" s="1"/>
    </row>
    <row r="392" spans="1:15" ht="12.75" customHeight="1">
      <c r="A392" s="33">
        <v>382</v>
      </c>
      <c r="B392" s="53" t="s">
        <v>460</v>
      </c>
      <c r="C392" s="31">
        <v>1782.1</v>
      </c>
      <c r="D392" s="36">
        <v>1787.6833333333334</v>
      </c>
      <c r="E392" s="36">
        <v>1754.4166666666667</v>
      </c>
      <c r="F392" s="36">
        <v>1726.7333333333333</v>
      </c>
      <c r="G392" s="36">
        <v>1693.4666666666667</v>
      </c>
      <c r="H392" s="36">
        <v>1815.3666666666668</v>
      </c>
      <c r="I392" s="36">
        <v>1848.6333333333332</v>
      </c>
      <c r="J392" s="36">
        <v>1876.3166666666668</v>
      </c>
      <c r="K392" s="31">
        <v>1820.95</v>
      </c>
      <c r="L392" s="31">
        <v>1760</v>
      </c>
      <c r="M392" s="31">
        <v>3.2934000000000001</v>
      </c>
      <c r="N392" s="1"/>
      <c r="O392" s="1"/>
    </row>
    <row r="393" spans="1:15" ht="12.75" customHeight="1">
      <c r="A393" s="33">
        <v>383</v>
      </c>
      <c r="B393" s="53" t="s">
        <v>461</v>
      </c>
      <c r="C393" s="31">
        <v>409.75</v>
      </c>
      <c r="D393" s="36">
        <v>403.7166666666667</v>
      </c>
      <c r="E393" s="36">
        <v>390.03333333333342</v>
      </c>
      <c r="F393" s="36">
        <v>370.31666666666672</v>
      </c>
      <c r="G393" s="36">
        <v>356.63333333333344</v>
      </c>
      <c r="H393" s="36">
        <v>423.43333333333339</v>
      </c>
      <c r="I393" s="36">
        <v>437.11666666666667</v>
      </c>
      <c r="J393" s="36">
        <v>456.83333333333337</v>
      </c>
      <c r="K393" s="31">
        <v>417.4</v>
      </c>
      <c r="L393" s="31">
        <v>384</v>
      </c>
      <c r="M393" s="31">
        <v>754.48395000000005</v>
      </c>
      <c r="N393" s="1"/>
      <c r="O393" s="1"/>
    </row>
    <row r="394" spans="1:15" ht="12.75" customHeight="1">
      <c r="A394" s="33">
        <v>384</v>
      </c>
      <c r="B394" s="53" t="s">
        <v>883</v>
      </c>
      <c r="C394" s="31">
        <v>476</v>
      </c>
      <c r="D394" s="36">
        <v>467.41666666666669</v>
      </c>
      <c r="E394" s="36">
        <v>444.83333333333337</v>
      </c>
      <c r="F394" s="36">
        <v>413.66666666666669</v>
      </c>
      <c r="G394" s="36">
        <v>391.08333333333337</v>
      </c>
      <c r="H394" s="36">
        <v>498.58333333333337</v>
      </c>
      <c r="I394" s="36">
        <v>521.16666666666674</v>
      </c>
      <c r="J394" s="36">
        <v>552.33333333333337</v>
      </c>
      <c r="K394" s="31">
        <v>490</v>
      </c>
      <c r="L394" s="31">
        <v>436.25</v>
      </c>
      <c r="M394" s="31">
        <v>517.95971999999995</v>
      </c>
      <c r="N394" s="1"/>
      <c r="O394" s="1"/>
    </row>
    <row r="395" spans="1:15" ht="12.75" customHeight="1">
      <c r="A395" s="33">
        <v>385</v>
      </c>
      <c r="B395" s="53" t="s">
        <v>462</v>
      </c>
      <c r="C395" s="31">
        <v>1300.3499999999999</v>
      </c>
      <c r="D395" s="36">
        <v>1297.3499999999999</v>
      </c>
      <c r="E395" s="36">
        <v>1284.0999999999999</v>
      </c>
      <c r="F395" s="36">
        <v>1267.8499999999999</v>
      </c>
      <c r="G395" s="36">
        <v>1254.5999999999999</v>
      </c>
      <c r="H395" s="36">
        <v>1313.6</v>
      </c>
      <c r="I395" s="36">
        <v>1326.85</v>
      </c>
      <c r="J395" s="36">
        <v>1343.1</v>
      </c>
      <c r="K395" s="31">
        <v>1310.5999999999999</v>
      </c>
      <c r="L395" s="31">
        <v>1281.0999999999999</v>
      </c>
      <c r="M395" s="31">
        <v>1.07572</v>
      </c>
      <c r="N395" s="1"/>
      <c r="O395" s="1"/>
    </row>
    <row r="396" spans="1:15" ht="12.75" customHeight="1">
      <c r="A396" s="33">
        <v>386</v>
      </c>
      <c r="B396" s="53" t="s">
        <v>463</v>
      </c>
      <c r="C396" s="31">
        <v>288.7</v>
      </c>
      <c r="D396" s="36">
        <v>291.05</v>
      </c>
      <c r="E396" s="36">
        <v>283.85000000000002</v>
      </c>
      <c r="F396" s="36">
        <v>279</v>
      </c>
      <c r="G396" s="36">
        <v>271.8</v>
      </c>
      <c r="H396" s="36">
        <v>295.90000000000003</v>
      </c>
      <c r="I396" s="36">
        <v>303.09999999999997</v>
      </c>
      <c r="J396" s="36">
        <v>307.95000000000005</v>
      </c>
      <c r="K396" s="31">
        <v>298.25</v>
      </c>
      <c r="L396" s="31">
        <v>286.2</v>
      </c>
      <c r="M396" s="31">
        <v>8.8806600000000007</v>
      </c>
      <c r="N396" s="1"/>
      <c r="O396" s="1"/>
    </row>
    <row r="397" spans="1:15" ht="12.75" customHeight="1">
      <c r="A397" s="33">
        <v>387</v>
      </c>
      <c r="B397" s="53" t="s">
        <v>805</v>
      </c>
      <c r="C397" s="31">
        <v>899.1</v>
      </c>
      <c r="D397" s="36">
        <v>896.63333333333321</v>
      </c>
      <c r="E397" s="36">
        <v>863.26666666666642</v>
      </c>
      <c r="F397" s="36">
        <v>827.43333333333317</v>
      </c>
      <c r="G397" s="36">
        <v>794.06666666666638</v>
      </c>
      <c r="H397" s="36">
        <v>932.46666666666647</v>
      </c>
      <c r="I397" s="36">
        <v>965.83333333333326</v>
      </c>
      <c r="J397" s="36">
        <v>1001.6666666666665</v>
      </c>
      <c r="K397" s="31">
        <v>930</v>
      </c>
      <c r="L397" s="31">
        <v>860.8</v>
      </c>
      <c r="M397" s="31">
        <v>35.118679999999998</v>
      </c>
      <c r="N397" s="1"/>
      <c r="O397" s="1"/>
    </row>
    <row r="398" spans="1:15" ht="12.75" customHeight="1">
      <c r="A398" s="33">
        <v>388</v>
      </c>
      <c r="B398" s="53" t="s">
        <v>464</v>
      </c>
      <c r="C398" s="31">
        <v>207.79</v>
      </c>
      <c r="D398" s="36">
        <v>213.94000000000003</v>
      </c>
      <c r="E398" s="36">
        <v>200.18000000000006</v>
      </c>
      <c r="F398" s="36">
        <v>192.57000000000005</v>
      </c>
      <c r="G398" s="36">
        <v>178.81000000000009</v>
      </c>
      <c r="H398" s="36">
        <v>221.55000000000004</v>
      </c>
      <c r="I398" s="36">
        <v>235.30999999999997</v>
      </c>
      <c r="J398" s="36">
        <v>242.92000000000002</v>
      </c>
      <c r="K398" s="31">
        <v>227.7</v>
      </c>
      <c r="L398" s="31">
        <v>206.33</v>
      </c>
      <c r="M398" s="31">
        <v>568.52351999999996</v>
      </c>
      <c r="N398" s="1"/>
      <c r="O398" s="1"/>
    </row>
    <row r="399" spans="1:15" ht="12.75" customHeight="1">
      <c r="A399" s="33">
        <v>389</v>
      </c>
      <c r="B399" s="53" t="s">
        <v>465</v>
      </c>
      <c r="C399" s="31">
        <v>3537.55</v>
      </c>
      <c r="D399" s="36">
        <v>3533.7333333333336</v>
      </c>
      <c r="E399" s="36">
        <v>3487.4666666666672</v>
      </c>
      <c r="F399" s="36">
        <v>3437.3833333333337</v>
      </c>
      <c r="G399" s="36">
        <v>3391.1166666666672</v>
      </c>
      <c r="H399" s="36">
        <v>3583.8166666666671</v>
      </c>
      <c r="I399" s="36">
        <v>3630.0833333333335</v>
      </c>
      <c r="J399" s="36">
        <v>3680.166666666667</v>
      </c>
      <c r="K399" s="31">
        <v>3580</v>
      </c>
      <c r="L399" s="31">
        <v>3483.65</v>
      </c>
      <c r="M399" s="31">
        <v>0.48576000000000003</v>
      </c>
      <c r="N399" s="1"/>
      <c r="O399" s="1"/>
    </row>
    <row r="400" spans="1:15" ht="12.75" customHeight="1">
      <c r="A400" s="33">
        <v>390</v>
      </c>
      <c r="B400" s="53" t="s">
        <v>466</v>
      </c>
      <c r="C400" s="31">
        <v>80.569999999999993</v>
      </c>
      <c r="D400" s="36">
        <v>81.36666666666666</v>
      </c>
      <c r="E400" s="36">
        <v>79.363333333333316</v>
      </c>
      <c r="F400" s="36">
        <v>78.156666666666652</v>
      </c>
      <c r="G400" s="36">
        <v>76.153333333333308</v>
      </c>
      <c r="H400" s="36">
        <v>82.573333333333323</v>
      </c>
      <c r="I400" s="36">
        <v>84.576666666666682</v>
      </c>
      <c r="J400" s="36">
        <v>85.783333333333331</v>
      </c>
      <c r="K400" s="31">
        <v>83.37</v>
      </c>
      <c r="L400" s="31">
        <v>80.16</v>
      </c>
      <c r="M400" s="31">
        <v>46.756830000000001</v>
      </c>
      <c r="N400" s="1"/>
      <c r="O400" s="1"/>
    </row>
    <row r="401" spans="1:15" ht="12.75" customHeight="1">
      <c r="A401" s="33">
        <v>391</v>
      </c>
      <c r="B401" s="53" t="s">
        <v>467</v>
      </c>
      <c r="C401" s="31">
        <v>2527.9</v>
      </c>
      <c r="D401" s="36">
        <v>2543.0499999999997</v>
      </c>
      <c r="E401" s="36">
        <v>2391.0999999999995</v>
      </c>
      <c r="F401" s="36">
        <v>2254.2999999999997</v>
      </c>
      <c r="G401" s="36">
        <v>2102.3499999999995</v>
      </c>
      <c r="H401" s="36">
        <v>2679.8499999999995</v>
      </c>
      <c r="I401" s="36">
        <v>2831.7999999999993</v>
      </c>
      <c r="J401" s="36">
        <v>2968.5999999999995</v>
      </c>
      <c r="K401" s="31">
        <v>2695</v>
      </c>
      <c r="L401" s="31">
        <v>2406.25</v>
      </c>
      <c r="M401" s="31">
        <v>18.163989999999998</v>
      </c>
      <c r="N401" s="1"/>
      <c r="O401" s="1"/>
    </row>
    <row r="402" spans="1:15" ht="12.75" customHeight="1">
      <c r="A402" s="33">
        <v>392</v>
      </c>
      <c r="B402" s="53" t="s">
        <v>468</v>
      </c>
      <c r="C402" s="31">
        <v>216.52</v>
      </c>
      <c r="D402" s="36">
        <v>216.36</v>
      </c>
      <c r="E402" s="36">
        <v>214.66000000000003</v>
      </c>
      <c r="F402" s="36">
        <v>212.8</v>
      </c>
      <c r="G402" s="36">
        <v>211.10000000000002</v>
      </c>
      <c r="H402" s="36">
        <v>218.22000000000003</v>
      </c>
      <c r="I402" s="36">
        <v>219.92000000000002</v>
      </c>
      <c r="J402" s="36">
        <v>221.78000000000003</v>
      </c>
      <c r="K402" s="31">
        <v>218.06</v>
      </c>
      <c r="L402" s="31">
        <v>214.5</v>
      </c>
      <c r="M402" s="31">
        <v>14.30189</v>
      </c>
      <c r="N402" s="1"/>
      <c r="O402" s="1"/>
    </row>
    <row r="403" spans="1:15" ht="12.75" customHeight="1">
      <c r="A403" s="33">
        <v>393</v>
      </c>
      <c r="B403" s="53" t="s">
        <v>206</v>
      </c>
      <c r="C403" s="31">
        <v>2908.4</v>
      </c>
      <c r="D403" s="36">
        <v>2912.9833333333336</v>
      </c>
      <c r="E403" s="36">
        <v>2876.5666666666671</v>
      </c>
      <c r="F403" s="36">
        <v>2844.7333333333336</v>
      </c>
      <c r="G403" s="36">
        <v>2808.3166666666671</v>
      </c>
      <c r="H403" s="36">
        <v>2944.8166666666671</v>
      </c>
      <c r="I403" s="36">
        <v>2981.2333333333331</v>
      </c>
      <c r="J403" s="36">
        <v>3013.0666666666671</v>
      </c>
      <c r="K403" s="31">
        <v>2949.4</v>
      </c>
      <c r="L403" s="31">
        <v>2881.15</v>
      </c>
      <c r="M403" s="31">
        <v>155.8518</v>
      </c>
      <c r="N403" s="1"/>
      <c r="O403" s="1"/>
    </row>
    <row r="404" spans="1:15" ht="12.75" customHeight="1">
      <c r="A404" s="33">
        <v>394</v>
      </c>
      <c r="B404" s="53" t="s">
        <v>469</v>
      </c>
      <c r="C404" s="31">
        <v>107.54</v>
      </c>
      <c r="D404" s="36">
        <v>107.68333333333334</v>
      </c>
      <c r="E404" s="36">
        <v>106.36666666666667</v>
      </c>
      <c r="F404" s="36">
        <v>105.19333333333334</v>
      </c>
      <c r="G404" s="36">
        <v>103.87666666666668</v>
      </c>
      <c r="H404" s="36">
        <v>108.85666666666667</v>
      </c>
      <c r="I404" s="36">
        <v>110.17333333333333</v>
      </c>
      <c r="J404" s="36">
        <v>111.34666666666666</v>
      </c>
      <c r="K404" s="31">
        <v>109</v>
      </c>
      <c r="L404" s="31">
        <v>106.51</v>
      </c>
      <c r="M404" s="31">
        <v>15.62778</v>
      </c>
      <c r="N404" s="1"/>
      <c r="O404" s="1"/>
    </row>
    <row r="405" spans="1:15" ht="12.75" customHeight="1">
      <c r="A405" s="33">
        <v>395</v>
      </c>
      <c r="B405" s="53" t="s">
        <v>470</v>
      </c>
      <c r="C405" s="31">
        <v>1529.8</v>
      </c>
      <c r="D405" s="36">
        <v>1530.55</v>
      </c>
      <c r="E405" s="36">
        <v>1512.1</v>
      </c>
      <c r="F405" s="36">
        <v>1494.3999999999999</v>
      </c>
      <c r="G405" s="36">
        <v>1475.9499999999998</v>
      </c>
      <c r="H405" s="36">
        <v>1548.25</v>
      </c>
      <c r="I405" s="36">
        <v>1566.7000000000003</v>
      </c>
      <c r="J405" s="36">
        <v>1584.4</v>
      </c>
      <c r="K405" s="31">
        <v>1549</v>
      </c>
      <c r="L405" s="31">
        <v>1512.85</v>
      </c>
      <c r="M405" s="31">
        <v>0.74043999999999999</v>
      </c>
      <c r="N405" s="1"/>
      <c r="O405" s="1"/>
    </row>
    <row r="406" spans="1:15" ht="12.75" customHeight="1">
      <c r="A406" s="33">
        <v>396</v>
      </c>
      <c r="B406" s="53" t="s">
        <v>884</v>
      </c>
      <c r="C406" s="31">
        <v>85.22</v>
      </c>
      <c r="D406" s="36">
        <v>85.83</v>
      </c>
      <c r="E406" s="36">
        <v>84.39</v>
      </c>
      <c r="F406" s="36">
        <v>83.56</v>
      </c>
      <c r="G406" s="36">
        <v>82.12</v>
      </c>
      <c r="H406" s="36">
        <v>86.66</v>
      </c>
      <c r="I406" s="36">
        <v>88.1</v>
      </c>
      <c r="J406" s="36">
        <v>88.929999999999993</v>
      </c>
      <c r="K406" s="31">
        <v>87.27</v>
      </c>
      <c r="L406" s="31">
        <v>85</v>
      </c>
      <c r="M406" s="31">
        <v>16.150559999999999</v>
      </c>
      <c r="N406" s="1"/>
      <c r="O406" s="1"/>
    </row>
    <row r="407" spans="1:15" ht="12.75" customHeight="1">
      <c r="A407" s="33">
        <v>397</v>
      </c>
      <c r="B407" s="53" t="s">
        <v>208</v>
      </c>
      <c r="C407" s="31">
        <v>725.35</v>
      </c>
      <c r="D407" s="36">
        <v>728.4</v>
      </c>
      <c r="E407" s="36">
        <v>720.9</v>
      </c>
      <c r="F407" s="36">
        <v>716.45</v>
      </c>
      <c r="G407" s="36">
        <v>708.95</v>
      </c>
      <c r="H407" s="36">
        <v>732.84999999999991</v>
      </c>
      <c r="I407" s="36">
        <v>740.34999999999991</v>
      </c>
      <c r="J407" s="36">
        <v>744.79999999999984</v>
      </c>
      <c r="K407" s="31">
        <v>735.9</v>
      </c>
      <c r="L407" s="31">
        <v>723.95</v>
      </c>
      <c r="M407" s="31">
        <v>7.5805899999999999</v>
      </c>
      <c r="N407" s="1"/>
      <c r="O407" s="1"/>
    </row>
    <row r="408" spans="1:15" ht="12.75" customHeight="1">
      <c r="A408" s="33">
        <v>398</v>
      </c>
      <c r="B408" t="s">
        <v>209</v>
      </c>
      <c r="C408" s="31">
        <v>1464.15</v>
      </c>
      <c r="D408" s="36">
        <v>1462.6166666666668</v>
      </c>
      <c r="E408" s="36">
        <v>1446.6833333333336</v>
      </c>
      <c r="F408" s="36">
        <v>1429.2166666666669</v>
      </c>
      <c r="G408" s="36">
        <v>1413.2833333333338</v>
      </c>
      <c r="H408" s="36">
        <v>1480.0833333333335</v>
      </c>
      <c r="I408" s="36">
        <v>1496.0166666666669</v>
      </c>
      <c r="J408" s="36">
        <v>1513.4833333333333</v>
      </c>
      <c r="K408" s="31">
        <v>1478.55</v>
      </c>
      <c r="L408" s="31">
        <v>1445.15</v>
      </c>
      <c r="M408" s="31">
        <v>11.843870000000001</v>
      </c>
      <c r="N408" s="1"/>
      <c r="O408" s="1"/>
    </row>
    <row r="409" spans="1:15" ht="12.75" customHeight="1">
      <c r="A409" s="33">
        <v>399</v>
      </c>
      <c r="B409" s="53" t="s">
        <v>471</v>
      </c>
      <c r="C409" s="31">
        <v>131.94</v>
      </c>
      <c r="D409" s="36">
        <v>132.46666666666667</v>
      </c>
      <c r="E409" s="36">
        <v>130.73333333333335</v>
      </c>
      <c r="F409" s="36">
        <v>129.52666666666667</v>
      </c>
      <c r="G409" s="36">
        <v>127.79333333333335</v>
      </c>
      <c r="H409" s="36">
        <v>133.67333333333335</v>
      </c>
      <c r="I409" s="36">
        <v>135.40666666666664</v>
      </c>
      <c r="J409" s="36">
        <v>136.61333333333334</v>
      </c>
      <c r="K409" s="31">
        <v>134.19999999999999</v>
      </c>
      <c r="L409" s="31">
        <v>131.26</v>
      </c>
      <c r="M409" s="31">
        <v>115.34887000000001</v>
      </c>
      <c r="N409" s="1"/>
      <c r="O409" s="1"/>
    </row>
    <row r="410" spans="1:15" ht="12.75" customHeight="1">
      <c r="A410" s="33">
        <v>400</v>
      </c>
      <c r="B410" s="53" t="s">
        <v>472</v>
      </c>
      <c r="C410" s="31">
        <v>6795.7</v>
      </c>
      <c r="D410" s="36">
        <v>6767.8833333333341</v>
      </c>
      <c r="E410" s="36">
        <v>6692.8166666666684</v>
      </c>
      <c r="F410" s="36">
        <v>6589.9333333333343</v>
      </c>
      <c r="G410" s="36">
        <v>6514.8666666666686</v>
      </c>
      <c r="H410" s="36">
        <v>6870.7666666666682</v>
      </c>
      <c r="I410" s="36">
        <v>6945.8333333333339</v>
      </c>
      <c r="J410" s="36">
        <v>7048.7166666666681</v>
      </c>
      <c r="K410" s="31">
        <v>6842.95</v>
      </c>
      <c r="L410" s="31">
        <v>6665</v>
      </c>
      <c r="M410" s="31">
        <v>0.48175000000000001</v>
      </c>
      <c r="N410" s="1"/>
      <c r="O410" s="1"/>
    </row>
    <row r="411" spans="1:15" ht="12.75" customHeight="1">
      <c r="A411" s="33">
        <v>401</v>
      </c>
      <c r="B411" s="53" t="s">
        <v>213</v>
      </c>
      <c r="C411" s="31">
        <v>2460.0500000000002</v>
      </c>
      <c r="D411" s="36">
        <v>2476.7666666666669</v>
      </c>
      <c r="E411" s="36">
        <v>2433.3333333333339</v>
      </c>
      <c r="F411" s="36">
        <v>2406.6166666666672</v>
      </c>
      <c r="G411" s="36">
        <v>2363.1833333333343</v>
      </c>
      <c r="H411" s="36">
        <v>2503.4833333333336</v>
      </c>
      <c r="I411" s="36">
        <v>2546.916666666667</v>
      </c>
      <c r="J411" s="36">
        <v>2573.6333333333332</v>
      </c>
      <c r="K411" s="31">
        <v>2520.1999999999998</v>
      </c>
      <c r="L411" s="31">
        <v>2450.0500000000002</v>
      </c>
      <c r="M411" s="31">
        <v>5.7266300000000001</v>
      </c>
      <c r="N411" s="1"/>
      <c r="O411" s="1"/>
    </row>
    <row r="412" spans="1:15" ht="12.75" customHeight="1">
      <c r="A412" s="33">
        <v>402</v>
      </c>
      <c r="B412" s="53" t="s">
        <v>834</v>
      </c>
      <c r="C412" s="31">
        <v>2130.5</v>
      </c>
      <c r="D412" s="36">
        <v>2134.2833333333333</v>
      </c>
      <c r="E412" s="36">
        <v>2048.5666666666666</v>
      </c>
      <c r="F412" s="36">
        <v>1966.6333333333332</v>
      </c>
      <c r="G412" s="36">
        <v>1880.9166666666665</v>
      </c>
      <c r="H412" s="36">
        <v>2216.2166666666667</v>
      </c>
      <c r="I412" s="36">
        <v>2301.9333333333329</v>
      </c>
      <c r="J412" s="36">
        <v>2383.8666666666668</v>
      </c>
      <c r="K412" s="31">
        <v>2220</v>
      </c>
      <c r="L412" s="31">
        <v>2052.35</v>
      </c>
      <c r="M412" s="31">
        <v>2.51831</v>
      </c>
      <c r="N412" s="1"/>
      <c r="O412" s="1"/>
    </row>
    <row r="413" spans="1:15" ht="12.75" customHeight="1">
      <c r="A413" s="33">
        <v>403</v>
      </c>
      <c r="B413" s="53" t="s">
        <v>177</v>
      </c>
      <c r="C413" s="31">
        <v>187.72</v>
      </c>
      <c r="D413" s="36">
        <v>186.77666666666664</v>
      </c>
      <c r="E413" s="36">
        <v>184.25333333333327</v>
      </c>
      <c r="F413" s="36">
        <v>180.78666666666663</v>
      </c>
      <c r="G413" s="36">
        <v>178.26333333333326</v>
      </c>
      <c r="H413" s="36">
        <v>190.24333333333328</v>
      </c>
      <c r="I413" s="36">
        <v>192.76666666666665</v>
      </c>
      <c r="J413" s="36">
        <v>196.23333333333329</v>
      </c>
      <c r="K413" s="31">
        <v>189.3</v>
      </c>
      <c r="L413" s="31">
        <v>183.31</v>
      </c>
      <c r="M413" s="31">
        <v>330.95037000000002</v>
      </c>
      <c r="N413" s="1"/>
      <c r="O413" s="1"/>
    </row>
    <row r="414" spans="1:15" ht="12.75" customHeight="1">
      <c r="A414" s="33">
        <v>404</v>
      </c>
      <c r="B414" s="53" t="s">
        <v>473</v>
      </c>
      <c r="C414" s="31">
        <v>6848.2</v>
      </c>
      <c r="D414" s="36">
        <v>6926.0666666666666</v>
      </c>
      <c r="E414" s="36">
        <v>6702.1333333333332</v>
      </c>
      <c r="F414" s="36">
        <v>6556.0666666666666</v>
      </c>
      <c r="G414" s="36">
        <v>6332.1333333333332</v>
      </c>
      <c r="H414" s="36">
        <v>7072.1333333333332</v>
      </c>
      <c r="I414" s="36">
        <v>7296.0666666666657</v>
      </c>
      <c r="J414" s="36">
        <v>7442.1333333333332</v>
      </c>
      <c r="K414" s="31">
        <v>7150</v>
      </c>
      <c r="L414" s="31">
        <v>6780</v>
      </c>
      <c r="M414" s="31">
        <v>0.11040999999999999</v>
      </c>
      <c r="N414" s="1"/>
      <c r="O414" s="1"/>
    </row>
    <row r="415" spans="1:15" ht="12.75" customHeight="1">
      <c r="A415" s="33">
        <v>405</v>
      </c>
      <c r="B415" s="53" t="s">
        <v>474</v>
      </c>
      <c r="C415" s="31">
        <v>1590.2</v>
      </c>
      <c r="D415" s="36">
        <v>1586.3166666666668</v>
      </c>
      <c r="E415" s="36">
        <v>1562.2833333333338</v>
      </c>
      <c r="F415" s="36">
        <v>1534.366666666667</v>
      </c>
      <c r="G415" s="36">
        <v>1510.3333333333339</v>
      </c>
      <c r="H415" s="36">
        <v>1614.2333333333336</v>
      </c>
      <c r="I415" s="36">
        <v>1638.2666666666669</v>
      </c>
      <c r="J415" s="36">
        <v>1666.1833333333334</v>
      </c>
      <c r="K415" s="31">
        <v>1610.35</v>
      </c>
      <c r="L415" s="31">
        <v>1558.4</v>
      </c>
      <c r="M415" s="31">
        <v>1.5988199999999999</v>
      </c>
      <c r="N415" s="1"/>
      <c r="O415" s="1"/>
    </row>
    <row r="416" spans="1:15" ht="12.75" customHeight="1">
      <c r="A416" s="33">
        <v>406</v>
      </c>
      <c r="B416" s="53" t="s">
        <v>835</v>
      </c>
      <c r="C416" s="31">
        <v>555.85</v>
      </c>
      <c r="D416" s="36">
        <v>563.63333333333333</v>
      </c>
      <c r="E416" s="36">
        <v>545.86666666666667</v>
      </c>
      <c r="F416" s="36">
        <v>535.88333333333333</v>
      </c>
      <c r="G416" s="36">
        <v>518.11666666666667</v>
      </c>
      <c r="H416" s="36">
        <v>573.61666666666667</v>
      </c>
      <c r="I416" s="36">
        <v>591.38333333333333</v>
      </c>
      <c r="J416" s="36">
        <v>601.36666666666667</v>
      </c>
      <c r="K416" s="31">
        <v>581.4</v>
      </c>
      <c r="L416" s="31">
        <v>553.65</v>
      </c>
      <c r="M416" s="31">
        <v>7.2142799999999996</v>
      </c>
      <c r="N416" s="1"/>
      <c r="O416" s="1"/>
    </row>
    <row r="417" spans="1:15" ht="12.75" customHeight="1">
      <c r="A417" s="33">
        <v>407</v>
      </c>
      <c r="B417" s="53" t="s">
        <v>475</v>
      </c>
      <c r="C417" s="31">
        <v>4717.6499999999996</v>
      </c>
      <c r="D417" s="36">
        <v>4722.2166666666662</v>
      </c>
      <c r="E417" s="36">
        <v>4624.4333333333325</v>
      </c>
      <c r="F417" s="36">
        <v>4531.2166666666662</v>
      </c>
      <c r="G417" s="36">
        <v>4433.4333333333325</v>
      </c>
      <c r="H417" s="36">
        <v>4815.4333333333325</v>
      </c>
      <c r="I417" s="36">
        <v>4913.2166666666672</v>
      </c>
      <c r="J417" s="36">
        <v>5006.4333333333325</v>
      </c>
      <c r="K417" s="31">
        <v>4820</v>
      </c>
      <c r="L417" s="31">
        <v>4629</v>
      </c>
      <c r="M417" s="31">
        <v>2.90646</v>
      </c>
      <c r="N417" s="1"/>
      <c r="O417" s="1"/>
    </row>
    <row r="418" spans="1:15" ht="12.75" customHeight="1">
      <c r="A418" s="33">
        <v>408</v>
      </c>
      <c r="B418" s="53" t="s">
        <v>885</v>
      </c>
      <c r="C418" s="31">
        <v>904.05</v>
      </c>
      <c r="D418" s="36">
        <v>912.25</v>
      </c>
      <c r="E418" s="36">
        <v>888.55</v>
      </c>
      <c r="F418" s="36">
        <v>873.05</v>
      </c>
      <c r="G418" s="36">
        <v>849.34999999999991</v>
      </c>
      <c r="H418" s="36">
        <v>927.75</v>
      </c>
      <c r="I418" s="36">
        <v>951.45</v>
      </c>
      <c r="J418" s="36">
        <v>966.95</v>
      </c>
      <c r="K418" s="31">
        <v>935.95</v>
      </c>
      <c r="L418" s="31">
        <v>896.75</v>
      </c>
      <c r="M418" s="31">
        <v>1.8451</v>
      </c>
      <c r="N418" s="1"/>
      <c r="O418" s="1"/>
    </row>
    <row r="419" spans="1:15" ht="12.75" customHeight="1">
      <c r="A419" s="33">
        <v>409</v>
      </c>
      <c r="B419" s="53" t="s">
        <v>211</v>
      </c>
      <c r="C419" s="31">
        <v>27403.8</v>
      </c>
      <c r="D419" s="36">
        <v>27492.45</v>
      </c>
      <c r="E419" s="36">
        <v>27134.9</v>
      </c>
      <c r="F419" s="36">
        <v>26866</v>
      </c>
      <c r="G419" s="36">
        <v>26508.45</v>
      </c>
      <c r="H419" s="36">
        <v>27761.350000000002</v>
      </c>
      <c r="I419" s="36">
        <v>28118.899999999998</v>
      </c>
      <c r="J419" s="36">
        <v>28387.800000000003</v>
      </c>
      <c r="K419" s="31">
        <v>27850</v>
      </c>
      <c r="L419" s="31">
        <v>27223.55</v>
      </c>
      <c r="M419" s="31">
        <v>0.59053999999999995</v>
      </c>
      <c r="N419" s="1"/>
      <c r="O419" s="1"/>
    </row>
    <row r="420" spans="1:15" ht="12.75" customHeight="1">
      <c r="A420" s="33">
        <v>410</v>
      </c>
      <c r="B420" s="53" t="s">
        <v>476</v>
      </c>
      <c r="C420" s="31">
        <v>51.63</v>
      </c>
      <c r="D420" s="36">
        <v>51.966666666666669</v>
      </c>
      <c r="E420" s="36">
        <v>50.583333333333336</v>
      </c>
      <c r="F420" s="36">
        <v>49.536666666666669</v>
      </c>
      <c r="G420" s="36">
        <v>48.153333333333336</v>
      </c>
      <c r="H420" s="36">
        <v>53.013333333333335</v>
      </c>
      <c r="I420" s="36">
        <v>54.396666666666661</v>
      </c>
      <c r="J420" s="36">
        <v>55.443333333333335</v>
      </c>
      <c r="K420" s="31">
        <v>53.35</v>
      </c>
      <c r="L420" s="31">
        <v>50.92</v>
      </c>
      <c r="M420" s="31">
        <v>623.79953</v>
      </c>
      <c r="N420" s="1"/>
      <c r="O420" s="1"/>
    </row>
    <row r="421" spans="1:15" ht="12.75" customHeight="1">
      <c r="A421" s="33">
        <v>411</v>
      </c>
      <c r="B421" s="53" t="s">
        <v>214</v>
      </c>
      <c r="C421" s="31">
        <v>2821.65</v>
      </c>
      <c r="D421" s="36">
        <v>2819.5499999999997</v>
      </c>
      <c r="E421" s="36">
        <v>2797.0999999999995</v>
      </c>
      <c r="F421" s="36">
        <v>2772.5499999999997</v>
      </c>
      <c r="G421" s="36">
        <v>2750.0999999999995</v>
      </c>
      <c r="H421" s="36">
        <v>2844.0999999999995</v>
      </c>
      <c r="I421" s="36">
        <v>2866.5499999999993</v>
      </c>
      <c r="J421" s="36">
        <v>2891.0999999999995</v>
      </c>
      <c r="K421" s="31">
        <v>2842</v>
      </c>
      <c r="L421" s="31">
        <v>2795</v>
      </c>
      <c r="M421" s="31">
        <v>19.34468</v>
      </c>
      <c r="N421" s="1"/>
      <c r="O421" s="1"/>
    </row>
    <row r="422" spans="1:15" ht="12.75" customHeight="1">
      <c r="A422" s="33">
        <v>412</v>
      </c>
      <c r="B422" s="53" t="s">
        <v>477</v>
      </c>
      <c r="C422" s="31">
        <v>658.95</v>
      </c>
      <c r="D422" s="36">
        <v>664.81666666666672</v>
      </c>
      <c r="E422" s="36">
        <v>651.63333333333344</v>
      </c>
      <c r="F422" s="36">
        <v>644.31666666666672</v>
      </c>
      <c r="G422" s="36">
        <v>631.13333333333344</v>
      </c>
      <c r="H422" s="36">
        <v>672.13333333333344</v>
      </c>
      <c r="I422" s="36">
        <v>685.31666666666661</v>
      </c>
      <c r="J422" s="36">
        <v>692.63333333333344</v>
      </c>
      <c r="K422" s="31">
        <v>678</v>
      </c>
      <c r="L422" s="31">
        <v>657.5</v>
      </c>
      <c r="M422" s="31">
        <v>3.32735</v>
      </c>
      <c r="N422" s="1"/>
      <c r="O422" s="1"/>
    </row>
    <row r="423" spans="1:15" ht="12.75" customHeight="1">
      <c r="A423" s="33">
        <v>413</v>
      </c>
      <c r="B423" s="53" t="s">
        <v>212</v>
      </c>
      <c r="C423" s="31">
        <v>7436.3</v>
      </c>
      <c r="D423" s="36">
        <v>7479.0166666666664</v>
      </c>
      <c r="E423" s="36">
        <v>7358.0333333333328</v>
      </c>
      <c r="F423" s="36">
        <v>7279.7666666666664</v>
      </c>
      <c r="G423" s="36">
        <v>7158.7833333333328</v>
      </c>
      <c r="H423" s="36">
        <v>7557.2833333333328</v>
      </c>
      <c r="I423" s="36">
        <v>7678.2666666666664</v>
      </c>
      <c r="J423" s="36">
        <v>7756.5333333333328</v>
      </c>
      <c r="K423" s="31">
        <v>7600</v>
      </c>
      <c r="L423" s="31">
        <v>7400.75</v>
      </c>
      <c r="M423" s="31">
        <v>2.5091199999999998</v>
      </c>
      <c r="N423" s="1"/>
      <c r="O423" s="1"/>
    </row>
    <row r="424" spans="1:15" ht="12.75" customHeight="1">
      <c r="A424" s="33">
        <v>414</v>
      </c>
      <c r="B424" s="53" t="s">
        <v>886</v>
      </c>
      <c r="C424" s="31">
        <v>1399.35</v>
      </c>
      <c r="D424" s="36">
        <v>1386.3833333333332</v>
      </c>
      <c r="E424" s="36">
        <v>1344.4666666666665</v>
      </c>
      <c r="F424" s="36">
        <v>1289.5833333333333</v>
      </c>
      <c r="G424" s="36">
        <v>1247.6666666666665</v>
      </c>
      <c r="H424" s="36">
        <v>1441.2666666666664</v>
      </c>
      <c r="I424" s="36">
        <v>1483.1833333333334</v>
      </c>
      <c r="J424" s="36">
        <v>1538.0666666666664</v>
      </c>
      <c r="K424" s="31">
        <v>1428.3</v>
      </c>
      <c r="L424" s="31">
        <v>1331.5</v>
      </c>
      <c r="M424" s="31">
        <v>9.21922</v>
      </c>
      <c r="N424" s="1"/>
      <c r="O424" s="1"/>
    </row>
    <row r="425" spans="1:15" ht="12.75" customHeight="1">
      <c r="A425" s="33">
        <v>415</v>
      </c>
      <c r="B425" s="53" t="s">
        <v>478</v>
      </c>
      <c r="C425" s="31">
        <v>2058.9</v>
      </c>
      <c r="D425" s="36">
        <v>2056.75</v>
      </c>
      <c r="E425" s="36">
        <v>2044.15</v>
      </c>
      <c r="F425" s="36">
        <v>2029.4</v>
      </c>
      <c r="G425" s="36">
        <v>2016.8000000000002</v>
      </c>
      <c r="H425" s="36">
        <v>2071.5</v>
      </c>
      <c r="I425" s="36">
        <v>2084.1000000000004</v>
      </c>
      <c r="J425" s="36">
        <v>2098.85</v>
      </c>
      <c r="K425" s="31">
        <v>2069.35</v>
      </c>
      <c r="L425" s="31">
        <v>2042</v>
      </c>
      <c r="M425" s="31">
        <v>0.84933000000000003</v>
      </c>
      <c r="N425" s="1"/>
      <c r="O425" s="1"/>
    </row>
    <row r="426" spans="1:15" ht="12.75" customHeight="1">
      <c r="A426" s="33">
        <v>416</v>
      </c>
      <c r="B426" s="53" t="s">
        <v>479</v>
      </c>
      <c r="C426" s="31">
        <v>10036.950000000001</v>
      </c>
      <c r="D426" s="36">
        <v>9965.4666666666653</v>
      </c>
      <c r="E426" s="36">
        <v>9804.033333333331</v>
      </c>
      <c r="F426" s="36">
        <v>9571.116666666665</v>
      </c>
      <c r="G426" s="36">
        <v>9409.6833333333307</v>
      </c>
      <c r="H426" s="36">
        <v>10198.383333333331</v>
      </c>
      <c r="I426" s="36">
        <v>10359.816666666666</v>
      </c>
      <c r="J426" s="36">
        <v>10592.733333333332</v>
      </c>
      <c r="K426" s="31">
        <v>10126.9</v>
      </c>
      <c r="L426" s="31">
        <v>9732.5499999999993</v>
      </c>
      <c r="M426" s="31">
        <v>1.18876</v>
      </c>
      <c r="N426" s="1"/>
      <c r="O426" s="1"/>
    </row>
    <row r="427" spans="1:15" ht="12.75" customHeight="1">
      <c r="A427" s="33">
        <v>417</v>
      </c>
      <c r="B427" s="53" t="s">
        <v>291</v>
      </c>
      <c r="C427" s="31">
        <v>629.04999999999995</v>
      </c>
      <c r="D427" s="36">
        <v>632.9</v>
      </c>
      <c r="E427" s="36">
        <v>622.65</v>
      </c>
      <c r="F427" s="36">
        <v>616.25</v>
      </c>
      <c r="G427" s="36">
        <v>606</v>
      </c>
      <c r="H427" s="36">
        <v>639.29999999999995</v>
      </c>
      <c r="I427" s="36">
        <v>649.54999999999995</v>
      </c>
      <c r="J427" s="36">
        <v>655.94999999999993</v>
      </c>
      <c r="K427" s="31">
        <v>643.15</v>
      </c>
      <c r="L427" s="31">
        <v>626.5</v>
      </c>
      <c r="M427" s="31">
        <v>13.691409999999999</v>
      </c>
      <c r="N427" s="1"/>
      <c r="O427" s="1"/>
    </row>
    <row r="428" spans="1:15" ht="12.75" customHeight="1">
      <c r="A428" s="33">
        <v>418</v>
      </c>
      <c r="B428" s="53" t="s">
        <v>480</v>
      </c>
      <c r="C428" s="31">
        <v>605.1</v>
      </c>
      <c r="D428" s="36">
        <v>612.7166666666667</v>
      </c>
      <c r="E428" s="36">
        <v>589.53333333333342</v>
      </c>
      <c r="F428" s="36">
        <v>573.9666666666667</v>
      </c>
      <c r="G428" s="36">
        <v>550.78333333333342</v>
      </c>
      <c r="H428" s="36">
        <v>628.28333333333342</v>
      </c>
      <c r="I428" s="36">
        <v>651.46666666666681</v>
      </c>
      <c r="J428" s="36">
        <v>667.03333333333342</v>
      </c>
      <c r="K428" s="31">
        <v>635.9</v>
      </c>
      <c r="L428" s="31">
        <v>597.15</v>
      </c>
      <c r="M428" s="31">
        <v>26.302779999999998</v>
      </c>
      <c r="N428" s="1"/>
      <c r="O428" s="1"/>
    </row>
    <row r="429" spans="1:15" ht="12.75" customHeight="1">
      <c r="A429" s="33">
        <v>419</v>
      </c>
      <c r="B429" s="53" t="s">
        <v>481</v>
      </c>
      <c r="C429" s="31">
        <v>519.1</v>
      </c>
      <c r="D429" s="36">
        <v>522.69999999999993</v>
      </c>
      <c r="E429" s="36">
        <v>514.39999999999986</v>
      </c>
      <c r="F429" s="36">
        <v>509.69999999999993</v>
      </c>
      <c r="G429" s="36">
        <v>501.39999999999986</v>
      </c>
      <c r="H429" s="36">
        <v>527.39999999999986</v>
      </c>
      <c r="I429" s="36">
        <v>535.69999999999982</v>
      </c>
      <c r="J429" s="36">
        <v>540.39999999999986</v>
      </c>
      <c r="K429" s="31">
        <v>531</v>
      </c>
      <c r="L429" s="31">
        <v>518</v>
      </c>
      <c r="M429" s="31">
        <v>9.5910700000000002</v>
      </c>
      <c r="N429" s="1"/>
      <c r="O429" s="1"/>
    </row>
    <row r="430" spans="1:15" ht="12.75" customHeight="1">
      <c r="A430" s="33">
        <v>420</v>
      </c>
      <c r="B430" s="53" t="s">
        <v>210</v>
      </c>
      <c r="C430" s="31">
        <v>836.3</v>
      </c>
      <c r="D430" s="36">
        <v>837.65</v>
      </c>
      <c r="E430" s="36">
        <v>827.25</v>
      </c>
      <c r="F430" s="36">
        <v>818.2</v>
      </c>
      <c r="G430" s="36">
        <v>807.80000000000007</v>
      </c>
      <c r="H430" s="36">
        <v>846.69999999999993</v>
      </c>
      <c r="I430" s="36">
        <v>857.0999999999998</v>
      </c>
      <c r="J430" s="36">
        <v>866.14999999999986</v>
      </c>
      <c r="K430" s="31">
        <v>848.05</v>
      </c>
      <c r="L430" s="31">
        <v>828.6</v>
      </c>
      <c r="M430" s="31">
        <v>189.90090000000001</v>
      </c>
      <c r="N430" s="1"/>
      <c r="O430" s="1"/>
    </row>
    <row r="431" spans="1:15" ht="12.75" customHeight="1">
      <c r="A431" s="33">
        <v>421</v>
      </c>
      <c r="B431" s="53" t="s">
        <v>207</v>
      </c>
      <c r="C431" s="31">
        <v>155.44</v>
      </c>
      <c r="D431" s="36">
        <v>156.21666666666667</v>
      </c>
      <c r="E431" s="36">
        <v>153.13333333333333</v>
      </c>
      <c r="F431" s="36">
        <v>150.82666666666665</v>
      </c>
      <c r="G431" s="36">
        <v>147.74333333333331</v>
      </c>
      <c r="H431" s="36">
        <v>158.52333333333334</v>
      </c>
      <c r="I431" s="36">
        <v>161.60666666666665</v>
      </c>
      <c r="J431" s="36">
        <v>163.91333333333336</v>
      </c>
      <c r="K431" s="31">
        <v>159.30000000000001</v>
      </c>
      <c r="L431" s="31">
        <v>153.91</v>
      </c>
      <c r="M431" s="31">
        <v>695.03067999999996</v>
      </c>
      <c r="N431" s="1"/>
      <c r="O431" s="1"/>
    </row>
    <row r="432" spans="1:15" ht="12.75" customHeight="1">
      <c r="A432" s="33">
        <v>422</v>
      </c>
      <c r="B432" s="53" t="s">
        <v>482</v>
      </c>
      <c r="C432" s="31">
        <v>747.8</v>
      </c>
      <c r="D432" s="36">
        <v>750.88333333333321</v>
      </c>
      <c r="E432" s="36">
        <v>734.96666666666647</v>
      </c>
      <c r="F432" s="36">
        <v>722.13333333333321</v>
      </c>
      <c r="G432" s="36">
        <v>706.21666666666647</v>
      </c>
      <c r="H432" s="36">
        <v>763.71666666666647</v>
      </c>
      <c r="I432" s="36">
        <v>779.63333333333321</v>
      </c>
      <c r="J432" s="36">
        <v>792.46666666666647</v>
      </c>
      <c r="K432" s="31">
        <v>766.8</v>
      </c>
      <c r="L432" s="31">
        <v>738.05</v>
      </c>
      <c r="M432" s="31">
        <v>6.7400500000000001</v>
      </c>
      <c r="N432" s="1"/>
      <c r="O432" s="1"/>
    </row>
    <row r="433" spans="1:15" ht="12.75" customHeight="1">
      <c r="A433" s="33">
        <v>423</v>
      </c>
      <c r="B433" s="53" t="s">
        <v>483</v>
      </c>
      <c r="C433" s="31">
        <v>141.06</v>
      </c>
      <c r="D433" s="36">
        <v>139.75</v>
      </c>
      <c r="E433" s="36">
        <v>137.5</v>
      </c>
      <c r="F433" s="36">
        <v>133.94</v>
      </c>
      <c r="G433" s="36">
        <v>131.69</v>
      </c>
      <c r="H433" s="36">
        <v>143.31</v>
      </c>
      <c r="I433" s="36">
        <v>145.56</v>
      </c>
      <c r="J433" s="36">
        <v>149.12</v>
      </c>
      <c r="K433" s="31">
        <v>142</v>
      </c>
      <c r="L433" s="31">
        <v>136.19</v>
      </c>
      <c r="M433" s="31">
        <v>75.152230000000003</v>
      </c>
      <c r="N433" s="1"/>
      <c r="O433" s="1"/>
    </row>
    <row r="434" spans="1:15" ht="12.75" customHeight="1">
      <c r="A434" s="33">
        <v>424</v>
      </c>
      <c r="B434" s="53" t="s">
        <v>484</v>
      </c>
      <c r="C434" s="31">
        <v>492.5</v>
      </c>
      <c r="D434" s="36">
        <v>493.93333333333339</v>
      </c>
      <c r="E434" s="36">
        <v>484.9166666666668</v>
      </c>
      <c r="F434" s="36">
        <v>477.33333333333343</v>
      </c>
      <c r="G434" s="36">
        <v>468.31666666666683</v>
      </c>
      <c r="H434" s="36">
        <v>501.51666666666677</v>
      </c>
      <c r="I434" s="36">
        <v>510.53333333333342</v>
      </c>
      <c r="J434" s="36">
        <v>518.11666666666679</v>
      </c>
      <c r="K434" s="31">
        <v>502.95</v>
      </c>
      <c r="L434" s="31">
        <v>486.35</v>
      </c>
      <c r="M434" s="31">
        <v>18.895420000000001</v>
      </c>
      <c r="N434" s="1"/>
      <c r="O434" s="1"/>
    </row>
    <row r="435" spans="1:15" ht="12.75" customHeight="1">
      <c r="A435" s="33">
        <v>425</v>
      </c>
      <c r="B435" s="53" t="s">
        <v>485</v>
      </c>
      <c r="C435" s="31">
        <v>237.75</v>
      </c>
      <c r="D435" s="36">
        <v>239.04666666666665</v>
      </c>
      <c r="E435" s="36">
        <v>232.95333333333332</v>
      </c>
      <c r="F435" s="36">
        <v>228.15666666666667</v>
      </c>
      <c r="G435" s="36">
        <v>222.06333333333333</v>
      </c>
      <c r="H435" s="36">
        <v>243.84333333333331</v>
      </c>
      <c r="I435" s="36">
        <v>249.93666666666661</v>
      </c>
      <c r="J435" s="36">
        <v>254.73333333333329</v>
      </c>
      <c r="K435" s="31">
        <v>245.14</v>
      </c>
      <c r="L435" s="31">
        <v>234.25</v>
      </c>
      <c r="M435" s="31">
        <v>15.517989999999999</v>
      </c>
      <c r="N435" s="1"/>
      <c r="O435" s="1"/>
    </row>
    <row r="436" spans="1:15" ht="12.75" customHeight="1">
      <c r="A436" s="33">
        <v>426</v>
      </c>
      <c r="B436" s="53" t="s">
        <v>215</v>
      </c>
      <c r="C436" s="31">
        <v>1467.25</v>
      </c>
      <c r="D436" s="36">
        <v>1472.05</v>
      </c>
      <c r="E436" s="36">
        <v>1456.1</v>
      </c>
      <c r="F436" s="36">
        <v>1444.95</v>
      </c>
      <c r="G436" s="36">
        <v>1429</v>
      </c>
      <c r="H436" s="36">
        <v>1483.1999999999998</v>
      </c>
      <c r="I436" s="36">
        <v>1499.15</v>
      </c>
      <c r="J436" s="36">
        <v>1510.2999999999997</v>
      </c>
      <c r="K436" s="31">
        <v>1488</v>
      </c>
      <c r="L436" s="31">
        <v>1460.9</v>
      </c>
      <c r="M436" s="31">
        <v>44.265560000000001</v>
      </c>
      <c r="N436" s="1"/>
      <c r="O436" s="1"/>
    </row>
    <row r="437" spans="1:15" ht="12.75" customHeight="1">
      <c r="A437" s="33">
        <v>427</v>
      </c>
      <c r="B437" s="53" t="s">
        <v>216</v>
      </c>
      <c r="C437" s="31">
        <v>776.15</v>
      </c>
      <c r="D437" s="36">
        <v>777.31666666666661</v>
      </c>
      <c r="E437" s="36">
        <v>769.63333333333321</v>
      </c>
      <c r="F437" s="36">
        <v>763.11666666666656</v>
      </c>
      <c r="G437" s="36">
        <v>755.43333333333317</v>
      </c>
      <c r="H437" s="36">
        <v>783.83333333333326</v>
      </c>
      <c r="I437" s="36">
        <v>791.51666666666665</v>
      </c>
      <c r="J437" s="36">
        <v>798.0333333333333</v>
      </c>
      <c r="K437" s="31">
        <v>785</v>
      </c>
      <c r="L437" s="31">
        <v>770.8</v>
      </c>
      <c r="M437" s="31">
        <v>11.835789999999999</v>
      </c>
      <c r="N437" s="1"/>
      <c r="O437" s="1"/>
    </row>
    <row r="438" spans="1:15" ht="12.75" customHeight="1">
      <c r="A438" s="33">
        <v>428</v>
      </c>
      <c r="B438" s="53" t="s">
        <v>486</v>
      </c>
      <c r="C438" s="31">
        <v>4788.1499999999996</v>
      </c>
      <c r="D438" s="36">
        <v>4757.7</v>
      </c>
      <c r="E438" s="36">
        <v>4680.45</v>
      </c>
      <c r="F438" s="36">
        <v>4572.75</v>
      </c>
      <c r="G438" s="36">
        <v>4495.5</v>
      </c>
      <c r="H438" s="36">
        <v>4865.3999999999996</v>
      </c>
      <c r="I438" s="36">
        <v>4942.6499999999996</v>
      </c>
      <c r="J438" s="36">
        <v>5050.3499999999995</v>
      </c>
      <c r="K438" s="31">
        <v>4834.95</v>
      </c>
      <c r="L438" s="31">
        <v>4650</v>
      </c>
      <c r="M438" s="31">
        <v>1.75491</v>
      </c>
      <c r="N438" s="1"/>
      <c r="O438" s="1"/>
    </row>
    <row r="439" spans="1:15" ht="12.75" customHeight="1">
      <c r="A439" s="33">
        <v>429</v>
      </c>
      <c r="B439" s="53" t="s">
        <v>487</v>
      </c>
      <c r="C439" s="31">
        <v>1292.95</v>
      </c>
      <c r="D439" s="36">
        <v>1300.1166666666668</v>
      </c>
      <c r="E439" s="36">
        <v>1278.3833333333337</v>
      </c>
      <c r="F439" s="36">
        <v>1263.8166666666668</v>
      </c>
      <c r="G439" s="36">
        <v>1242.0833333333337</v>
      </c>
      <c r="H439" s="36">
        <v>1314.6833333333336</v>
      </c>
      <c r="I439" s="36">
        <v>1336.4166666666667</v>
      </c>
      <c r="J439" s="36">
        <v>1350.9833333333336</v>
      </c>
      <c r="K439" s="31">
        <v>1321.85</v>
      </c>
      <c r="L439" s="31">
        <v>1285.55</v>
      </c>
      <c r="M439" s="31">
        <v>2.05661</v>
      </c>
      <c r="N439" s="1"/>
      <c r="O439" s="1"/>
    </row>
    <row r="440" spans="1:15" ht="12.75" customHeight="1">
      <c r="A440" s="33">
        <v>430</v>
      </c>
      <c r="B440" s="53" t="s">
        <v>488</v>
      </c>
      <c r="C440" s="31">
        <v>609.6</v>
      </c>
      <c r="D440" s="36">
        <v>609.68333333333328</v>
      </c>
      <c r="E440" s="36">
        <v>599.96666666666658</v>
      </c>
      <c r="F440" s="36">
        <v>590.33333333333326</v>
      </c>
      <c r="G440" s="36">
        <v>580.61666666666656</v>
      </c>
      <c r="H440" s="36">
        <v>619.31666666666661</v>
      </c>
      <c r="I440" s="36">
        <v>629.0333333333333</v>
      </c>
      <c r="J440" s="36">
        <v>638.66666666666663</v>
      </c>
      <c r="K440" s="31">
        <v>619.4</v>
      </c>
      <c r="L440" s="31">
        <v>600.04999999999995</v>
      </c>
      <c r="M440" s="31">
        <v>10.59324</v>
      </c>
      <c r="N440" s="1"/>
      <c r="O440" s="1"/>
    </row>
    <row r="441" spans="1:15" ht="12.75" customHeight="1">
      <c r="A441" s="33">
        <v>431</v>
      </c>
      <c r="B441" s="53" t="s">
        <v>489</v>
      </c>
      <c r="C441" s="31">
        <v>5864.55</v>
      </c>
      <c r="D441" s="36">
        <v>6001.416666666667</v>
      </c>
      <c r="E441" s="36">
        <v>5693.1333333333341</v>
      </c>
      <c r="F441" s="36">
        <v>5521.7166666666672</v>
      </c>
      <c r="G441" s="36">
        <v>5213.4333333333343</v>
      </c>
      <c r="H441" s="36">
        <v>6172.8333333333339</v>
      </c>
      <c r="I441" s="36">
        <v>6481.1166666666668</v>
      </c>
      <c r="J441" s="36">
        <v>6652.5333333333338</v>
      </c>
      <c r="K441" s="31">
        <v>6309.7</v>
      </c>
      <c r="L441" s="31">
        <v>5830</v>
      </c>
      <c r="M441" s="31">
        <v>2.9909599999999998</v>
      </c>
      <c r="N441" s="1"/>
      <c r="O441" s="1"/>
    </row>
    <row r="442" spans="1:15" ht="12.75" customHeight="1">
      <c r="A442" s="33">
        <v>432</v>
      </c>
      <c r="B442" s="53" t="s">
        <v>490</v>
      </c>
      <c r="C442" s="31">
        <v>713.9</v>
      </c>
      <c r="D442" s="36">
        <v>715.26666666666654</v>
      </c>
      <c r="E442" s="36">
        <v>704.98333333333312</v>
      </c>
      <c r="F442" s="36">
        <v>696.06666666666661</v>
      </c>
      <c r="G442" s="36">
        <v>685.78333333333319</v>
      </c>
      <c r="H442" s="36">
        <v>724.18333333333305</v>
      </c>
      <c r="I442" s="36">
        <v>734.46666666666658</v>
      </c>
      <c r="J442" s="36">
        <v>743.38333333333298</v>
      </c>
      <c r="K442" s="31">
        <v>725.55</v>
      </c>
      <c r="L442" s="31">
        <v>706.35</v>
      </c>
      <c r="M442" s="31">
        <v>1.60127</v>
      </c>
      <c r="N442" s="1"/>
      <c r="O442" s="1"/>
    </row>
    <row r="443" spans="1:15" ht="12.75" customHeight="1">
      <c r="A443" s="33">
        <v>433</v>
      </c>
      <c r="B443" s="53" t="s">
        <v>491</v>
      </c>
      <c r="C443" s="31">
        <v>53.05</v>
      </c>
      <c r="D443" s="36">
        <v>52.366666666666667</v>
      </c>
      <c r="E443" s="36">
        <v>51.683333333333337</v>
      </c>
      <c r="F443" s="36">
        <v>50.31666666666667</v>
      </c>
      <c r="G443" s="36">
        <v>49.63333333333334</v>
      </c>
      <c r="H443" s="36">
        <v>53.733333333333334</v>
      </c>
      <c r="I443" s="36">
        <v>54.416666666666657</v>
      </c>
      <c r="J443" s="36">
        <v>55.783333333333331</v>
      </c>
      <c r="K443" s="31">
        <v>53.05</v>
      </c>
      <c r="L443" s="31">
        <v>51</v>
      </c>
      <c r="M443" s="31">
        <v>1436.7867100000001</v>
      </c>
      <c r="N443" s="1"/>
      <c r="O443" s="1"/>
    </row>
    <row r="444" spans="1:15" ht="12.75" customHeight="1">
      <c r="A444" s="33">
        <v>434</v>
      </c>
      <c r="B444" s="53" t="s">
        <v>492</v>
      </c>
      <c r="C444" s="31">
        <v>656.85</v>
      </c>
      <c r="D444" s="36">
        <v>653.6</v>
      </c>
      <c r="E444" s="36">
        <v>642.5</v>
      </c>
      <c r="F444" s="36">
        <v>628.15</v>
      </c>
      <c r="G444" s="36">
        <v>617.04999999999995</v>
      </c>
      <c r="H444" s="36">
        <v>667.95</v>
      </c>
      <c r="I444" s="36">
        <v>679.05000000000018</v>
      </c>
      <c r="J444" s="36">
        <v>693.40000000000009</v>
      </c>
      <c r="K444" s="31">
        <v>664.7</v>
      </c>
      <c r="L444" s="31">
        <v>639.25</v>
      </c>
      <c r="M444" s="31">
        <v>39.680770000000003</v>
      </c>
      <c r="N444" s="1"/>
      <c r="O444" s="1"/>
    </row>
    <row r="445" spans="1:15" ht="12.75" customHeight="1">
      <c r="A445" s="33">
        <v>435</v>
      </c>
      <c r="B445" s="53" t="s">
        <v>217</v>
      </c>
      <c r="C445" s="31">
        <v>712.95</v>
      </c>
      <c r="D445" s="36">
        <v>714.18333333333339</v>
      </c>
      <c r="E445" s="36">
        <v>705.41666666666674</v>
      </c>
      <c r="F445" s="36">
        <v>697.88333333333333</v>
      </c>
      <c r="G445" s="36">
        <v>689.11666666666667</v>
      </c>
      <c r="H445" s="36">
        <v>721.71666666666681</v>
      </c>
      <c r="I445" s="36">
        <v>730.48333333333346</v>
      </c>
      <c r="J445" s="36">
        <v>738.01666666666688</v>
      </c>
      <c r="K445" s="31">
        <v>722.95</v>
      </c>
      <c r="L445" s="31">
        <v>706.65</v>
      </c>
      <c r="M445" s="31">
        <v>12.257020000000001</v>
      </c>
      <c r="N445" s="1"/>
      <c r="O445" s="1"/>
    </row>
    <row r="446" spans="1:15" ht="12.75" customHeight="1">
      <c r="A446" s="33">
        <v>436</v>
      </c>
      <c r="B446" s="53" t="s">
        <v>836</v>
      </c>
      <c r="C446" s="31">
        <v>501.15</v>
      </c>
      <c r="D446" s="36">
        <v>504.15000000000003</v>
      </c>
      <c r="E446" s="36">
        <v>479.45000000000005</v>
      </c>
      <c r="F446" s="36">
        <v>457.75</v>
      </c>
      <c r="G446" s="36">
        <v>433.05</v>
      </c>
      <c r="H446" s="36">
        <v>525.85000000000014</v>
      </c>
      <c r="I446" s="36">
        <v>550.54999999999995</v>
      </c>
      <c r="J446" s="36">
        <v>572.25000000000011</v>
      </c>
      <c r="K446" s="31">
        <v>528.85</v>
      </c>
      <c r="L446" s="31">
        <v>482.45</v>
      </c>
      <c r="M446" s="31">
        <v>67.593289999999996</v>
      </c>
      <c r="N446" s="1"/>
      <c r="O446" s="1"/>
    </row>
    <row r="447" spans="1:15" ht="12.75" customHeight="1">
      <c r="A447" s="33">
        <v>437</v>
      </c>
      <c r="B447" s="53" t="s">
        <v>493</v>
      </c>
      <c r="C447" s="31">
        <v>43.68</v>
      </c>
      <c r="D447" s="36">
        <v>43.563333333333333</v>
      </c>
      <c r="E447" s="36">
        <v>42.886666666666663</v>
      </c>
      <c r="F447" s="36">
        <v>42.093333333333334</v>
      </c>
      <c r="G447" s="36">
        <v>41.416666666666664</v>
      </c>
      <c r="H447" s="36">
        <v>44.356666666666662</v>
      </c>
      <c r="I447" s="36">
        <v>45.033333333333339</v>
      </c>
      <c r="J447" s="36">
        <v>45.826666666666661</v>
      </c>
      <c r="K447" s="31">
        <v>44.24</v>
      </c>
      <c r="L447" s="31">
        <v>42.77</v>
      </c>
      <c r="M447" s="31">
        <v>90.100920000000002</v>
      </c>
      <c r="N447" s="1"/>
      <c r="O447" s="1"/>
    </row>
    <row r="448" spans="1:15" ht="12.75" customHeight="1">
      <c r="A448" s="33">
        <v>438</v>
      </c>
      <c r="B448" s="53" t="s">
        <v>229</v>
      </c>
      <c r="C448" s="31">
        <v>2435.4</v>
      </c>
      <c r="D448" s="36">
        <v>2443.1166666666668</v>
      </c>
      <c r="E448" s="36">
        <v>2417.2833333333338</v>
      </c>
      <c r="F448" s="36">
        <v>2399.166666666667</v>
      </c>
      <c r="G448" s="36">
        <v>2373.3333333333339</v>
      </c>
      <c r="H448" s="36">
        <v>2461.2333333333336</v>
      </c>
      <c r="I448" s="36">
        <v>2487.0666666666666</v>
      </c>
      <c r="J448" s="36">
        <v>2505.1833333333334</v>
      </c>
      <c r="K448" s="31">
        <v>2468.9499999999998</v>
      </c>
      <c r="L448" s="31">
        <v>2425</v>
      </c>
      <c r="M448" s="31">
        <v>12.74845</v>
      </c>
      <c r="N448" s="1"/>
      <c r="O448" s="1"/>
    </row>
    <row r="449" spans="1:15" ht="12.75" customHeight="1">
      <c r="A449" s="33">
        <v>439</v>
      </c>
      <c r="B449" s="53" t="s">
        <v>887</v>
      </c>
      <c r="C449" s="31">
        <v>182.9</v>
      </c>
      <c r="D449" s="36">
        <v>185.28333333333333</v>
      </c>
      <c r="E449" s="36">
        <v>180.11666666666667</v>
      </c>
      <c r="F449" s="36">
        <v>177.33333333333334</v>
      </c>
      <c r="G449" s="36">
        <v>172.16666666666669</v>
      </c>
      <c r="H449" s="36">
        <v>188.06666666666666</v>
      </c>
      <c r="I449" s="36">
        <v>193.23333333333335</v>
      </c>
      <c r="J449" s="36">
        <v>196.01666666666665</v>
      </c>
      <c r="K449" s="31">
        <v>190.45</v>
      </c>
      <c r="L449" s="31">
        <v>182.5</v>
      </c>
      <c r="M449" s="31">
        <v>26.266069999999999</v>
      </c>
      <c r="N449" s="1"/>
      <c r="O449" s="1"/>
    </row>
    <row r="450" spans="1:15" ht="12.75" customHeight="1">
      <c r="A450" s="33">
        <v>440</v>
      </c>
      <c r="B450" s="53" t="s">
        <v>888</v>
      </c>
      <c r="C450" s="31">
        <v>483.5</v>
      </c>
      <c r="D450" s="36">
        <v>485.08333333333331</v>
      </c>
      <c r="E450" s="36">
        <v>476.71666666666664</v>
      </c>
      <c r="F450" s="36">
        <v>469.93333333333334</v>
      </c>
      <c r="G450" s="36">
        <v>461.56666666666666</v>
      </c>
      <c r="H450" s="36">
        <v>491.86666666666662</v>
      </c>
      <c r="I450" s="36">
        <v>500.23333333333329</v>
      </c>
      <c r="J450" s="36">
        <v>507.01666666666659</v>
      </c>
      <c r="K450" s="31">
        <v>493.45</v>
      </c>
      <c r="L450" s="31">
        <v>478.3</v>
      </c>
      <c r="M450" s="31">
        <v>2.2231200000000002</v>
      </c>
      <c r="N450" s="1"/>
      <c r="O450" s="1"/>
    </row>
    <row r="451" spans="1:15" ht="12.75" customHeight="1">
      <c r="A451" s="33">
        <v>441</v>
      </c>
      <c r="B451" s="53" t="s">
        <v>494</v>
      </c>
      <c r="C451" s="31">
        <v>941.5</v>
      </c>
      <c r="D451" s="36">
        <v>949.08333333333337</v>
      </c>
      <c r="E451" s="36">
        <v>927.41666666666674</v>
      </c>
      <c r="F451" s="36">
        <v>913.33333333333337</v>
      </c>
      <c r="G451" s="36">
        <v>891.66666666666674</v>
      </c>
      <c r="H451" s="36">
        <v>963.16666666666674</v>
      </c>
      <c r="I451" s="36">
        <v>984.83333333333348</v>
      </c>
      <c r="J451" s="36">
        <v>998.91666666666674</v>
      </c>
      <c r="K451" s="31">
        <v>970.75</v>
      </c>
      <c r="L451" s="31">
        <v>935</v>
      </c>
      <c r="M451" s="31">
        <v>4.5039400000000001</v>
      </c>
      <c r="N451" s="1"/>
      <c r="O451" s="1"/>
    </row>
    <row r="452" spans="1:15" ht="12.75" customHeight="1">
      <c r="A452" s="33">
        <v>442</v>
      </c>
      <c r="B452" s="53" t="s">
        <v>218</v>
      </c>
      <c r="C452" s="31">
        <v>1126.3</v>
      </c>
      <c r="D452" s="36">
        <v>1136.25</v>
      </c>
      <c r="E452" s="36">
        <v>1110.5</v>
      </c>
      <c r="F452" s="36">
        <v>1094.7</v>
      </c>
      <c r="G452" s="36">
        <v>1068.95</v>
      </c>
      <c r="H452" s="36">
        <v>1152.05</v>
      </c>
      <c r="I452" s="36">
        <v>1177.8</v>
      </c>
      <c r="J452" s="36">
        <v>1193.5999999999999</v>
      </c>
      <c r="K452" s="31">
        <v>1162</v>
      </c>
      <c r="L452" s="31">
        <v>1120.45</v>
      </c>
      <c r="M452" s="31">
        <v>20.66048</v>
      </c>
      <c r="N452" s="1"/>
      <c r="O452" s="1"/>
    </row>
    <row r="453" spans="1:15" ht="12.75" customHeight="1">
      <c r="A453" s="33">
        <v>443</v>
      </c>
      <c r="B453" s="53" t="s">
        <v>219</v>
      </c>
      <c r="C453" s="31">
        <v>1845.75</v>
      </c>
      <c r="D453" s="36">
        <v>1854.5666666666666</v>
      </c>
      <c r="E453" s="36">
        <v>1831.1833333333332</v>
      </c>
      <c r="F453" s="36">
        <v>1816.6166666666666</v>
      </c>
      <c r="G453" s="36">
        <v>1793.2333333333331</v>
      </c>
      <c r="H453" s="36">
        <v>1869.1333333333332</v>
      </c>
      <c r="I453" s="36">
        <v>1892.5166666666664</v>
      </c>
      <c r="J453" s="36">
        <v>1907.0833333333333</v>
      </c>
      <c r="K453" s="31">
        <v>1877.95</v>
      </c>
      <c r="L453" s="31">
        <v>1840</v>
      </c>
      <c r="M453" s="31">
        <v>3.6480399999999999</v>
      </c>
      <c r="N453" s="1"/>
      <c r="O453" s="1"/>
    </row>
    <row r="454" spans="1:15" ht="12.75" customHeight="1">
      <c r="A454" s="33">
        <v>444</v>
      </c>
      <c r="B454" s="53" t="s">
        <v>224</v>
      </c>
      <c r="C454" s="31">
        <v>3810.75</v>
      </c>
      <c r="D454" s="36">
        <v>3828.8666666666668</v>
      </c>
      <c r="E454" s="36">
        <v>3779.9333333333334</v>
      </c>
      <c r="F454" s="36">
        <v>3749.1166666666668</v>
      </c>
      <c r="G454" s="36">
        <v>3700.1833333333334</v>
      </c>
      <c r="H454" s="36">
        <v>3859.6833333333334</v>
      </c>
      <c r="I454" s="36">
        <v>3908.6166666666668</v>
      </c>
      <c r="J454" s="36">
        <v>3939.4333333333334</v>
      </c>
      <c r="K454" s="31">
        <v>3877.8</v>
      </c>
      <c r="L454" s="31">
        <v>3798.05</v>
      </c>
      <c r="M454" s="31">
        <v>46.421950000000002</v>
      </c>
      <c r="N454" s="1"/>
      <c r="O454" s="1"/>
    </row>
    <row r="455" spans="1:15" ht="12.75" customHeight="1">
      <c r="A455" s="33">
        <v>445</v>
      </c>
      <c r="B455" s="53" t="s">
        <v>220</v>
      </c>
      <c r="C455" s="31">
        <v>1084.9000000000001</v>
      </c>
      <c r="D455" s="36">
        <v>1090.5666666666666</v>
      </c>
      <c r="E455" s="36">
        <v>1076.1333333333332</v>
      </c>
      <c r="F455" s="36">
        <v>1067.3666666666666</v>
      </c>
      <c r="G455" s="36">
        <v>1052.9333333333332</v>
      </c>
      <c r="H455" s="36">
        <v>1099.3333333333333</v>
      </c>
      <c r="I455" s="36">
        <v>1113.7666666666667</v>
      </c>
      <c r="J455" s="36">
        <v>1122.5333333333333</v>
      </c>
      <c r="K455" s="31">
        <v>1105</v>
      </c>
      <c r="L455" s="31">
        <v>1081.8</v>
      </c>
      <c r="M455" s="31">
        <v>16.34958</v>
      </c>
      <c r="N455" s="1"/>
      <c r="O455" s="1"/>
    </row>
    <row r="456" spans="1:15" ht="12.75" customHeight="1">
      <c r="A456" s="33">
        <v>446</v>
      </c>
      <c r="B456" s="53" t="s">
        <v>292</v>
      </c>
      <c r="C456" s="31">
        <v>7120.6</v>
      </c>
      <c r="D456" s="36">
        <v>7185.2166666666672</v>
      </c>
      <c r="E456" s="36">
        <v>7012.4833333333345</v>
      </c>
      <c r="F456" s="36">
        <v>6904.3666666666677</v>
      </c>
      <c r="G456" s="36">
        <v>6731.633333333335</v>
      </c>
      <c r="H456" s="36">
        <v>7293.3333333333339</v>
      </c>
      <c r="I456" s="36">
        <v>7466.0666666666675</v>
      </c>
      <c r="J456" s="36">
        <v>7574.1833333333334</v>
      </c>
      <c r="K456" s="31">
        <v>7357.95</v>
      </c>
      <c r="L456" s="31">
        <v>7077.1</v>
      </c>
      <c r="M456" s="31">
        <v>1.73733</v>
      </c>
      <c r="N456" s="1"/>
      <c r="O456" s="1"/>
    </row>
    <row r="457" spans="1:15" ht="12.75" customHeight="1">
      <c r="A457" s="33">
        <v>447</v>
      </c>
      <c r="B457" s="53" t="s">
        <v>495</v>
      </c>
      <c r="C457" s="31">
        <v>6657.15</v>
      </c>
      <c r="D457" s="36">
        <v>6674.5166666666664</v>
      </c>
      <c r="E457" s="36">
        <v>6549.0333333333328</v>
      </c>
      <c r="F457" s="36">
        <v>6440.9166666666661</v>
      </c>
      <c r="G457" s="36">
        <v>6315.4333333333325</v>
      </c>
      <c r="H457" s="36">
        <v>6782.6333333333332</v>
      </c>
      <c r="I457" s="36">
        <v>6908.1166666666668</v>
      </c>
      <c r="J457" s="36">
        <v>7016.2333333333336</v>
      </c>
      <c r="K457" s="31">
        <v>6800</v>
      </c>
      <c r="L457" s="31">
        <v>6566.4</v>
      </c>
      <c r="M457" s="31">
        <v>0.33811000000000002</v>
      </c>
      <c r="N457" s="1"/>
      <c r="O457" s="1"/>
    </row>
    <row r="458" spans="1:15" ht="12.75" customHeight="1">
      <c r="A458" s="33">
        <v>448</v>
      </c>
      <c r="B458" s="53" t="s">
        <v>496</v>
      </c>
      <c r="C458" s="31">
        <v>645.5</v>
      </c>
      <c r="D458" s="36">
        <v>649.33333333333337</v>
      </c>
      <c r="E458" s="36">
        <v>638.66666666666674</v>
      </c>
      <c r="F458" s="36">
        <v>631.83333333333337</v>
      </c>
      <c r="G458" s="36">
        <v>621.16666666666674</v>
      </c>
      <c r="H458" s="36">
        <v>656.16666666666674</v>
      </c>
      <c r="I458" s="36">
        <v>666.83333333333348</v>
      </c>
      <c r="J458" s="36">
        <v>673.66666666666674</v>
      </c>
      <c r="K458" s="31">
        <v>660</v>
      </c>
      <c r="L458" s="31">
        <v>642.5</v>
      </c>
      <c r="M458" s="31">
        <v>24.76257</v>
      </c>
      <c r="N458" s="1"/>
      <c r="O458" s="1"/>
    </row>
    <row r="459" spans="1:15" ht="12.75" customHeight="1">
      <c r="A459" s="33">
        <v>449</v>
      </c>
      <c r="B459" s="53" t="s">
        <v>221</v>
      </c>
      <c r="C459" s="31">
        <v>961.8</v>
      </c>
      <c r="D459" s="36">
        <v>966.93333333333328</v>
      </c>
      <c r="E459" s="36">
        <v>952.96666666666658</v>
      </c>
      <c r="F459" s="36">
        <v>944.13333333333333</v>
      </c>
      <c r="G459" s="36">
        <v>930.16666666666663</v>
      </c>
      <c r="H459" s="36">
        <v>975.76666666666654</v>
      </c>
      <c r="I459" s="36">
        <v>989.73333333333323</v>
      </c>
      <c r="J459" s="36">
        <v>998.56666666666649</v>
      </c>
      <c r="K459" s="31">
        <v>980.9</v>
      </c>
      <c r="L459" s="31">
        <v>958.1</v>
      </c>
      <c r="M459" s="31">
        <v>143.03735</v>
      </c>
      <c r="N459" s="1"/>
      <c r="O459" s="1"/>
    </row>
    <row r="460" spans="1:15" ht="12.75" customHeight="1">
      <c r="A460" s="33">
        <v>450</v>
      </c>
      <c r="B460" s="53" t="s">
        <v>222</v>
      </c>
      <c r="C460" s="31">
        <v>438.7</v>
      </c>
      <c r="D460" s="36">
        <v>440.51666666666665</v>
      </c>
      <c r="E460" s="36">
        <v>435.83333333333331</v>
      </c>
      <c r="F460" s="36">
        <v>432.96666666666664</v>
      </c>
      <c r="G460" s="36">
        <v>428.2833333333333</v>
      </c>
      <c r="H460" s="36">
        <v>443.38333333333333</v>
      </c>
      <c r="I460" s="36">
        <v>448.06666666666672</v>
      </c>
      <c r="J460" s="36">
        <v>450.93333333333334</v>
      </c>
      <c r="K460" s="31">
        <v>445.2</v>
      </c>
      <c r="L460" s="31">
        <v>437.65</v>
      </c>
      <c r="M460" s="31">
        <v>161.09190000000001</v>
      </c>
      <c r="N460" s="1"/>
      <c r="O460" s="1"/>
    </row>
    <row r="461" spans="1:15" ht="12.75" customHeight="1">
      <c r="A461" s="33">
        <v>451</v>
      </c>
      <c r="B461" s="53" t="s">
        <v>223</v>
      </c>
      <c r="C461" s="31">
        <v>179.94</v>
      </c>
      <c r="D461" s="36">
        <v>179.67333333333332</v>
      </c>
      <c r="E461" s="36">
        <v>178.44666666666663</v>
      </c>
      <c r="F461" s="36">
        <v>176.95333333333332</v>
      </c>
      <c r="G461" s="36">
        <v>175.72666666666663</v>
      </c>
      <c r="H461" s="36">
        <v>181.16666666666663</v>
      </c>
      <c r="I461" s="36">
        <v>182.39333333333332</v>
      </c>
      <c r="J461" s="36">
        <v>183.88666666666663</v>
      </c>
      <c r="K461" s="31">
        <v>180.9</v>
      </c>
      <c r="L461" s="31">
        <v>178.18</v>
      </c>
      <c r="M461" s="31">
        <v>654.94854999999995</v>
      </c>
      <c r="N461" s="1"/>
      <c r="O461" s="1"/>
    </row>
    <row r="462" spans="1:15" ht="12.75" customHeight="1">
      <c r="A462" s="33">
        <v>452</v>
      </c>
      <c r="B462" s="53" t="s">
        <v>889</v>
      </c>
      <c r="C462" s="31">
        <v>992.25</v>
      </c>
      <c r="D462" s="36">
        <v>996.26666666666677</v>
      </c>
      <c r="E462" s="36">
        <v>978.63333333333355</v>
      </c>
      <c r="F462" s="36">
        <v>965.01666666666677</v>
      </c>
      <c r="G462" s="36">
        <v>947.38333333333355</v>
      </c>
      <c r="H462" s="36">
        <v>1009.8833333333336</v>
      </c>
      <c r="I462" s="36">
        <v>1027.5166666666669</v>
      </c>
      <c r="J462" s="36">
        <v>1041.1333333333337</v>
      </c>
      <c r="K462" s="31">
        <v>1013.9</v>
      </c>
      <c r="L462" s="31">
        <v>982.65</v>
      </c>
      <c r="M462" s="31">
        <v>70.440160000000006</v>
      </c>
      <c r="N462" s="1"/>
      <c r="O462" s="1"/>
    </row>
    <row r="463" spans="1:15" ht="12.75" customHeight="1">
      <c r="A463" s="33">
        <v>453</v>
      </c>
      <c r="B463" s="53" t="s">
        <v>293</v>
      </c>
      <c r="C463" s="31">
        <v>78.47</v>
      </c>
      <c r="D463" s="36">
        <v>78.986666666666679</v>
      </c>
      <c r="E463" s="36">
        <v>77.523333333333355</v>
      </c>
      <c r="F463" s="36">
        <v>76.576666666666682</v>
      </c>
      <c r="G463" s="36">
        <v>75.113333333333358</v>
      </c>
      <c r="H463" s="36">
        <v>79.933333333333351</v>
      </c>
      <c r="I463" s="36">
        <v>81.396666666666661</v>
      </c>
      <c r="J463" s="36">
        <v>82.343333333333348</v>
      </c>
      <c r="K463" s="31">
        <v>80.45</v>
      </c>
      <c r="L463" s="31">
        <v>78.040000000000006</v>
      </c>
      <c r="M463" s="31">
        <v>29.35783</v>
      </c>
      <c r="N463" s="1"/>
      <c r="O463" s="1"/>
    </row>
    <row r="464" spans="1:15" ht="12.75" customHeight="1">
      <c r="A464" s="33">
        <v>454</v>
      </c>
      <c r="B464" s="53" t="s">
        <v>225</v>
      </c>
      <c r="C464" s="31">
        <v>1399.8</v>
      </c>
      <c r="D464" s="36">
        <v>1408.7166666666665</v>
      </c>
      <c r="E464" s="36">
        <v>1377.133333333333</v>
      </c>
      <c r="F464" s="36">
        <v>1354.4666666666665</v>
      </c>
      <c r="G464" s="36">
        <v>1322.883333333333</v>
      </c>
      <c r="H464" s="36">
        <v>1431.383333333333</v>
      </c>
      <c r="I464" s="36">
        <v>1462.9666666666665</v>
      </c>
      <c r="J464" s="36">
        <v>1485.633333333333</v>
      </c>
      <c r="K464" s="31">
        <v>1440.3</v>
      </c>
      <c r="L464" s="31">
        <v>1386.05</v>
      </c>
      <c r="M464" s="31">
        <v>68.365350000000007</v>
      </c>
      <c r="N464" s="1"/>
      <c r="O464" s="1"/>
    </row>
    <row r="465" spans="1:15" ht="12.75" customHeight="1">
      <c r="A465" s="33">
        <v>455</v>
      </c>
      <c r="B465" s="53" t="s">
        <v>497</v>
      </c>
      <c r="C465" s="31">
        <v>1414.8</v>
      </c>
      <c r="D465" s="36">
        <v>1411.6000000000001</v>
      </c>
      <c r="E465" s="36">
        <v>1386.2500000000002</v>
      </c>
      <c r="F465" s="36">
        <v>1357.7</v>
      </c>
      <c r="G465" s="36">
        <v>1332.3500000000001</v>
      </c>
      <c r="H465" s="36">
        <v>1440.1500000000003</v>
      </c>
      <c r="I465" s="36">
        <v>1465.5000000000002</v>
      </c>
      <c r="J465" s="36">
        <v>1494.0500000000004</v>
      </c>
      <c r="K465" s="31">
        <v>1436.95</v>
      </c>
      <c r="L465" s="31">
        <v>1383.05</v>
      </c>
      <c r="M465" s="31">
        <v>8.5515799999999995</v>
      </c>
      <c r="N465" s="1"/>
      <c r="O465" s="1"/>
    </row>
    <row r="466" spans="1:15" ht="12.75" customHeight="1">
      <c r="A466" s="33">
        <v>456</v>
      </c>
      <c r="B466" s="53" t="s">
        <v>498</v>
      </c>
      <c r="C466" s="31">
        <v>252.57</v>
      </c>
      <c r="D466" s="36">
        <v>255.5333333333333</v>
      </c>
      <c r="E466" s="36">
        <v>247.81666666666661</v>
      </c>
      <c r="F466" s="36">
        <v>243.0633333333333</v>
      </c>
      <c r="G466" s="36">
        <v>235.34666666666661</v>
      </c>
      <c r="H466" s="36">
        <v>260.28666666666663</v>
      </c>
      <c r="I466" s="36">
        <v>268.00333333333333</v>
      </c>
      <c r="J466" s="36">
        <v>272.7566666666666</v>
      </c>
      <c r="K466" s="31">
        <v>263.25</v>
      </c>
      <c r="L466" s="31">
        <v>250.78</v>
      </c>
      <c r="M466" s="31">
        <v>84.772989999999993</v>
      </c>
      <c r="N466" s="1"/>
      <c r="O466" s="1"/>
    </row>
    <row r="467" spans="1:15" ht="12.75" customHeight="1">
      <c r="A467" s="33">
        <v>457</v>
      </c>
      <c r="B467" s="53" t="s">
        <v>203</v>
      </c>
      <c r="C467" s="31">
        <v>845.5</v>
      </c>
      <c r="D467" s="36">
        <v>853.55000000000007</v>
      </c>
      <c r="E467" s="36">
        <v>832.95000000000016</v>
      </c>
      <c r="F467" s="36">
        <v>820.40000000000009</v>
      </c>
      <c r="G467" s="36">
        <v>799.80000000000018</v>
      </c>
      <c r="H467" s="36">
        <v>866.10000000000014</v>
      </c>
      <c r="I467" s="36">
        <v>886.7</v>
      </c>
      <c r="J467" s="36">
        <v>899.25000000000011</v>
      </c>
      <c r="K467" s="31">
        <v>874.15</v>
      </c>
      <c r="L467" s="31">
        <v>841</v>
      </c>
      <c r="M467" s="31">
        <v>7.1021999999999998</v>
      </c>
      <c r="N467" s="1"/>
      <c r="O467" s="1"/>
    </row>
    <row r="468" spans="1:15" ht="12.75" customHeight="1">
      <c r="A468" s="33">
        <v>458</v>
      </c>
      <c r="B468" s="53" t="s">
        <v>499</v>
      </c>
      <c r="C468" s="31">
        <v>5038.55</v>
      </c>
      <c r="D468" s="36">
        <v>5076.2166666666662</v>
      </c>
      <c r="E468" s="36">
        <v>4973.4333333333325</v>
      </c>
      <c r="F468" s="36">
        <v>4908.3166666666666</v>
      </c>
      <c r="G468" s="36">
        <v>4805.5333333333328</v>
      </c>
      <c r="H468" s="36">
        <v>5141.3333333333321</v>
      </c>
      <c r="I468" s="36">
        <v>5244.1166666666668</v>
      </c>
      <c r="J468" s="36">
        <v>5309.2333333333318</v>
      </c>
      <c r="K468" s="31">
        <v>5179</v>
      </c>
      <c r="L468" s="31">
        <v>5011.1000000000004</v>
      </c>
      <c r="M468" s="31">
        <v>2.7901500000000001</v>
      </c>
      <c r="N468" s="1"/>
      <c r="O468" s="1"/>
    </row>
    <row r="469" spans="1:15" ht="12.75" customHeight="1">
      <c r="A469" s="33">
        <v>459</v>
      </c>
      <c r="B469" s="53" t="s">
        <v>500</v>
      </c>
      <c r="C469" s="31">
        <v>4432</v>
      </c>
      <c r="D469" s="36">
        <v>4485.4333333333334</v>
      </c>
      <c r="E469" s="36">
        <v>4348.0666666666666</v>
      </c>
      <c r="F469" s="36">
        <v>4264.1333333333332</v>
      </c>
      <c r="G469" s="36">
        <v>4126.7666666666664</v>
      </c>
      <c r="H469" s="36">
        <v>4569.3666666666668</v>
      </c>
      <c r="I469" s="36">
        <v>4706.7333333333336</v>
      </c>
      <c r="J469" s="36">
        <v>4790.666666666667</v>
      </c>
      <c r="K469" s="31">
        <v>4622.8</v>
      </c>
      <c r="L469" s="31">
        <v>4401.5</v>
      </c>
      <c r="M469" s="31">
        <v>1.04179</v>
      </c>
      <c r="N469" s="1"/>
      <c r="O469" s="1"/>
    </row>
    <row r="470" spans="1:15" ht="12.75" customHeight="1">
      <c r="A470" s="33">
        <v>460</v>
      </c>
      <c r="B470" s="53" t="s">
        <v>890</v>
      </c>
      <c r="C470" s="31">
        <v>1582.7</v>
      </c>
      <c r="D470" s="36">
        <v>1564.05</v>
      </c>
      <c r="E470" s="36">
        <v>1514.1</v>
      </c>
      <c r="F470" s="36">
        <v>1445.5</v>
      </c>
      <c r="G470" s="36">
        <v>1395.55</v>
      </c>
      <c r="H470" s="36">
        <v>1632.6499999999999</v>
      </c>
      <c r="I470" s="36">
        <v>1682.6000000000001</v>
      </c>
      <c r="J470" s="36">
        <v>1751.1999999999998</v>
      </c>
      <c r="K470" s="31">
        <v>1614</v>
      </c>
      <c r="L470" s="31">
        <v>1495.45</v>
      </c>
      <c r="M470" s="31">
        <v>72.877260000000007</v>
      </c>
      <c r="N470" s="1"/>
      <c r="O470" s="1"/>
    </row>
    <row r="471" spans="1:15" ht="12.75" customHeight="1">
      <c r="A471" s="33">
        <v>461</v>
      </c>
      <c r="B471" s="53" t="s">
        <v>226</v>
      </c>
      <c r="C471" s="31">
        <v>3399.75</v>
      </c>
      <c r="D471" s="36">
        <v>3418.9333333333329</v>
      </c>
      <c r="E471" s="36">
        <v>3364.2166666666658</v>
      </c>
      <c r="F471" s="36">
        <v>3328.6833333333329</v>
      </c>
      <c r="G471" s="36">
        <v>3273.9666666666658</v>
      </c>
      <c r="H471" s="36">
        <v>3454.4666666666658</v>
      </c>
      <c r="I471" s="36">
        <v>3509.1833333333329</v>
      </c>
      <c r="J471" s="36">
        <v>3544.7166666666658</v>
      </c>
      <c r="K471" s="31">
        <v>3473.65</v>
      </c>
      <c r="L471" s="31">
        <v>3383.4</v>
      </c>
      <c r="M471" s="31">
        <v>27.07405</v>
      </c>
      <c r="N471" s="1"/>
      <c r="O471" s="1"/>
    </row>
    <row r="472" spans="1:15" ht="12.75" customHeight="1">
      <c r="A472" s="33">
        <v>462</v>
      </c>
      <c r="B472" s="53" t="s">
        <v>227</v>
      </c>
      <c r="C472" s="31">
        <v>2831.25</v>
      </c>
      <c r="D472" s="36">
        <v>2850.5499999999997</v>
      </c>
      <c r="E472" s="36">
        <v>2796.3499999999995</v>
      </c>
      <c r="F472" s="36">
        <v>2761.45</v>
      </c>
      <c r="G472" s="36">
        <v>2707.2499999999995</v>
      </c>
      <c r="H472" s="36">
        <v>2885.4499999999994</v>
      </c>
      <c r="I472" s="36">
        <v>2939.6499999999992</v>
      </c>
      <c r="J472" s="36">
        <v>2974.5499999999993</v>
      </c>
      <c r="K472" s="31">
        <v>2904.75</v>
      </c>
      <c r="L472" s="31">
        <v>2815.65</v>
      </c>
      <c r="M472" s="31">
        <v>2.5563099999999999</v>
      </c>
      <c r="N472" s="1"/>
      <c r="O472" s="1"/>
    </row>
    <row r="473" spans="1:15" ht="12.75" customHeight="1">
      <c r="A473" s="33">
        <v>463</v>
      </c>
      <c r="B473" s="53" t="s">
        <v>294</v>
      </c>
      <c r="C473" s="31">
        <v>1503.45</v>
      </c>
      <c r="D473" s="36">
        <v>1530.1499999999999</v>
      </c>
      <c r="E473" s="36">
        <v>1450.2999999999997</v>
      </c>
      <c r="F473" s="36">
        <v>1397.1499999999999</v>
      </c>
      <c r="G473" s="36">
        <v>1317.2999999999997</v>
      </c>
      <c r="H473" s="36">
        <v>1583.2999999999997</v>
      </c>
      <c r="I473" s="36">
        <v>1663.1499999999996</v>
      </c>
      <c r="J473" s="36">
        <v>1716.2999999999997</v>
      </c>
      <c r="K473" s="31">
        <v>1610</v>
      </c>
      <c r="L473" s="31">
        <v>1477</v>
      </c>
      <c r="M473" s="31">
        <v>9.2818900000000006</v>
      </c>
      <c r="N473" s="1"/>
      <c r="O473" s="1"/>
    </row>
    <row r="474" spans="1:15" ht="12.75" customHeight="1">
      <c r="A474" s="33">
        <v>464</v>
      </c>
      <c r="B474" s="53" t="s">
        <v>228</v>
      </c>
      <c r="C474" s="31">
        <v>5266.35</v>
      </c>
      <c r="D474" s="36">
        <v>5273.4000000000005</v>
      </c>
      <c r="E474" s="36">
        <v>5192.9500000000007</v>
      </c>
      <c r="F474" s="36">
        <v>5119.55</v>
      </c>
      <c r="G474" s="36">
        <v>5039.1000000000004</v>
      </c>
      <c r="H474" s="36">
        <v>5346.8000000000011</v>
      </c>
      <c r="I474" s="36">
        <v>5427.25</v>
      </c>
      <c r="J474" s="36">
        <v>5500.6500000000015</v>
      </c>
      <c r="K474" s="31">
        <v>5353.85</v>
      </c>
      <c r="L474" s="31">
        <v>5200</v>
      </c>
      <c r="M474" s="31">
        <v>6.38917</v>
      </c>
      <c r="N474" s="1"/>
      <c r="O474" s="1"/>
    </row>
    <row r="475" spans="1:15" ht="12.75" customHeight="1">
      <c r="A475" s="33">
        <v>465</v>
      </c>
      <c r="B475" s="53" t="s">
        <v>295</v>
      </c>
      <c r="C475" s="31">
        <v>38.61</v>
      </c>
      <c r="D475" s="36">
        <v>38.919999999999995</v>
      </c>
      <c r="E475" s="36">
        <v>38.129999999999988</v>
      </c>
      <c r="F475" s="36">
        <v>37.649999999999991</v>
      </c>
      <c r="G475" s="36">
        <v>36.859999999999985</v>
      </c>
      <c r="H475" s="36">
        <v>39.399999999999991</v>
      </c>
      <c r="I475" s="36">
        <v>40.19</v>
      </c>
      <c r="J475" s="36">
        <v>40.669999999999995</v>
      </c>
      <c r="K475" s="31">
        <v>39.71</v>
      </c>
      <c r="L475" s="31">
        <v>38.44</v>
      </c>
      <c r="M475" s="31">
        <v>104.90306</v>
      </c>
      <c r="N475" s="1"/>
      <c r="O475" s="1"/>
    </row>
    <row r="476" spans="1:15" ht="12.75" customHeight="1">
      <c r="A476" s="33">
        <v>466</v>
      </c>
      <c r="B476" s="53" t="s">
        <v>502</v>
      </c>
      <c r="C476" s="31">
        <v>403.1</v>
      </c>
      <c r="D476" s="36">
        <v>408.13333333333338</v>
      </c>
      <c r="E476" s="36">
        <v>396.26666666666677</v>
      </c>
      <c r="F476" s="36">
        <v>389.43333333333339</v>
      </c>
      <c r="G476" s="36">
        <v>377.56666666666678</v>
      </c>
      <c r="H476" s="36">
        <v>414.96666666666675</v>
      </c>
      <c r="I476" s="36">
        <v>426.83333333333343</v>
      </c>
      <c r="J476" s="36">
        <v>433.66666666666674</v>
      </c>
      <c r="K476" s="31">
        <v>420</v>
      </c>
      <c r="L476" s="31">
        <v>401.3</v>
      </c>
      <c r="M476" s="31">
        <v>17.709330000000001</v>
      </c>
      <c r="N476" s="1"/>
      <c r="O476" s="1"/>
    </row>
    <row r="477" spans="1:15" ht="12.75" customHeight="1">
      <c r="A477" s="33">
        <v>467</v>
      </c>
      <c r="B477" s="31" t="s">
        <v>503</v>
      </c>
      <c r="C477" s="36">
        <v>599.25</v>
      </c>
      <c r="D477" s="36">
        <v>598.75</v>
      </c>
      <c r="E477" s="36">
        <v>590.5</v>
      </c>
      <c r="F477" s="36">
        <v>581.75</v>
      </c>
      <c r="G477" s="36">
        <v>573.5</v>
      </c>
      <c r="H477" s="36">
        <v>607.5</v>
      </c>
      <c r="I477" s="36">
        <v>615.75</v>
      </c>
      <c r="J477" s="31">
        <v>624.5</v>
      </c>
      <c r="K477" s="31">
        <v>607</v>
      </c>
      <c r="L477" s="31">
        <v>590</v>
      </c>
      <c r="M477" s="53">
        <v>10.097329999999999</v>
      </c>
      <c r="N477" s="1"/>
      <c r="O477" s="1"/>
    </row>
    <row r="478" spans="1:15" ht="12.75" customHeight="1">
      <c r="A478" s="33">
        <v>468</v>
      </c>
      <c r="B478" s="31" t="s">
        <v>296</v>
      </c>
      <c r="C478" s="36">
        <v>3983.25</v>
      </c>
      <c r="D478" s="36">
        <v>4044.1166666666668</v>
      </c>
      <c r="E478" s="36">
        <v>3864.2833333333338</v>
      </c>
      <c r="F478" s="36">
        <v>3745.3166666666671</v>
      </c>
      <c r="G478" s="36">
        <v>3565.483333333334</v>
      </c>
      <c r="H478" s="36">
        <v>4163.0833333333339</v>
      </c>
      <c r="I478" s="36">
        <v>4342.9166666666661</v>
      </c>
      <c r="J478" s="31">
        <v>4461.8833333333332</v>
      </c>
      <c r="K478" s="31">
        <v>4223.95</v>
      </c>
      <c r="L478" s="31">
        <v>3925.15</v>
      </c>
      <c r="M478" s="53">
        <v>13.662179999999999</v>
      </c>
      <c r="N478" s="1"/>
      <c r="O478" s="1"/>
    </row>
    <row r="479" spans="1:15" ht="12.75" customHeight="1">
      <c r="A479" s="33">
        <v>469</v>
      </c>
      <c r="B479" s="31" t="s">
        <v>504</v>
      </c>
      <c r="C479" s="31">
        <v>56.75</v>
      </c>
      <c r="D479" s="36">
        <v>57</v>
      </c>
      <c r="E479" s="36">
        <v>56.15</v>
      </c>
      <c r="F479" s="36">
        <v>55.55</v>
      </c>
      <c r="G479" s="36">
        <v>54.699999999999996</v>
      </c>
      <c r="H479" s="36">
        <v>57.6</v>
      </c>
      <c r="I479" s="36">
        <v>58.449999999999996</v>
      </c>
      <c r="J479" s="36">
        <v>59.050000000000004</v>
      </c>
      <c r="K479" s="31">
        <v>57.85</v>
      </c>
      <c r="L479" s="31">
        <v>56.4</v>
      </c>
      <c r="M479" s="31">
        <v>94.267250000000004</v>
      </c>
      <c r="N479" s="1"/>
      <c r="O479" s="1"/>
    </row>
    <row r="480" spans="1:15" ht="12.75" customHeight="1">
      <c r="A480" s="33">
        <v>470</v>
      </c>
      <c r="B480" s="31" t="s">
        <v>505</v>
      </c>
      <c r="C480" s="36">
        <v>1081.05</v>
      </c>
      <c r="D480" s="36">
        <v>1081.1000000000001</v>
      </c>
      <c r="E480" s="36">
        <v>1066.5000000000002</v>
      </c>
      <c r="F480" s="36">
        <v>1051.95</v>
      </c>
      <c r="G480" s="36">
        <v>1037.3500000000001</v>
      </c>
      <c r="H480" s="36">
        <v>1095.6500000000003</v>
      </c>
      <c r="I480" s="36">
        <v>1110.2500000000002</v>
      </c>
      <c r="J480" s="31">
        <v>1124.8000000000004</v>
      </c>
      <c r="K480" s="31">
        <v>1095.7</v>
      </c>
      <c r="L480" s="31">
        <v>1066.55</v>
      </c>
      <c r="M480" s="53">
        <v>14.993690000000001</v>
      </c>
      <c r="N480" s="1"/>
      <c r="O480" s="1"/>
    </row>
    <row r="481" spans="1:15" ht="12.75" customHeight="1">
      <c r="A481" s="33">
        <v>471</v>
      </c>
      <c r="B481" s="31" t="s">
        <v>232</v>
      </c>
      <c r="C481" s="31">
        <v>565.95000000000005</v>
      </c>
      <c r="D481" s="36">
        <v>567.18333333333339</v>
      </c>
      <c r="E481" s="36">
        <v>560.01666666666677</v>
      </c>
      <c r="F481" s="36">
        <v>554.08333333333337</v>
      </c>
      <c r="G481" s="36">
        <v>546.91666666666674</v>
      </c>
      <c r="H481" s="36">
        <v>573.11666666666679</v>
      </c>
      <c r="I481" s="36">
        <v>580.2833333333333</v>
      </c>
      <c r="J481" s="36">
        <v>586.21666666666681</v>
      </c>
      <c r="K481" s="31">
        <v>574.35</v>
      </c>
      <c r="L481" s="31">
        <v>561.25</v>
      </c>
      <c r="M481" s="31">
        <v>58.90175</v>
      </c>
      <c r="N481" s="1"/>
      <c r="O481" s="1"/>
    </row>
    <row r="482" spans="1:15" ht="12.75" customHeight="1">
      <c r="A482" s="33">
        <v>472</v>
      </c>
      <c r="B482" s="31" t="s">
        <v>506</v>
      </c>
      <c r="C482" s="36">
        <v>1012.5</v>
      </c>
      <c r="D482" s="36">
        <v>1018.1333333333333</v>
      </c>
      <c r="E482" s="36">
        <v>999.36666666666656</v>
      </c>
      <c r="F482" s="36">
        <v>986.23333333333323</v>
      </c>
      <c r="G482" s="36">
        <v>967.46666666666647</v>
      </c>
      <c r="H482" s="36">
        <v>1031.2666666666667</v>
      </c>
      <c r="I482" s="36">
        <v>1050.0333333333333</v>
      </c>
      <c r="J482" s="36">
        <v>1063.1666666666667</v>
      </c>
      <c r="K482" s="31">
        <v>1036.9000000000001</v>
      </c>
      <c r="L482" s="31">
        <v>1005</v>
      </c>
      <c r="M482" s="31">
        <v>1.51576</v>
      </c>
      <c r="N482" s="1"/>
      <c r="O482" s="1"/>
    </row>
    <row r="483" spans="1:15" ht="12.75" customHeight="1">
      <c r="A483" s="33">
        <v>473</v>
      </c>
      <c r="B483" s="31" t="s">
        <v>837</v>
      </c>
      <c r="C483" s="31">
        <v>48.36</v>
      </c>
      <c r="D483" s="36">
        <v>48.919999999999995</v>
      </c>
      <c r="E483" s="36">
        <v>47.539999999999992</v>
      </c>
      <c r="F483" s="36">
        <v>46.72</v>
      </c>
      <c r="G483" s="36">
        <v>45.339999999999996</v>
      </c>
      <c r="H483" s="36">
        <v>49.739999999999988</v>
      </c>
      <c r="I483" s="36">
        <v>51.12</v>
      </c>
      <c r="J483" s="36">
        <v>51.939999999999984</v>
      </c>
      <c r="K483" s="31">
        <v>50.3</v>
      </c>
      <c r="L483" s="31">
        <v>48.1</v>
      </c>
      <c r="M483" s="31">
        <v>428.31688000000003</v>
      </c>
      <c r="N483" s="1"/>
      <c r="O483" s="1"/>
    </row>
    <row r="484" spans="1:15" ht="12.75" customHeight="1">
      <c r="A484" s="33">
        <v>474</v>
      </c>
      <c r="B484" s="31" t="s">
        <v>231</v>
      </c>
      <c r="C484" s="36">
        <v>10662.4</v>
      </c>
      <c r="D484" s="36">
        <v>10745.133333333333</v>
      </c>
      <c r="E484" s="36">
        <v>10528.816666666666</v>
      </c>
      <c r="F484" s="36">
        <v>10395.233333333332</v>
      </c>
      <c r="G484" s="36">
        <v>10178.916666666664</v>
      </c>
      <c r="H484" s="36">
        <v>10878.716666666667</v>
      </c>
      <c r="I484" s="36">
        <v>11095.033333333336</v>
      </c>
      <c r="J484" s="36">
        <v>11228.616666666669</v>
      </c>
      <c r="K484" s="31">
        <v>10961.45</v>
      </c>
      <c r="L484" s="31">
        <v>10611.55</v>
      </c>
      <c r="M484" s="31">
        <v>5.8674499999999998</v>
      </c>
      <c r="N484" s="1"/>
      <c r="O484" s="1"/>
    </row>
    <row r="485" spans="1:15" ht="12.75" customHeight="1">
      <c r="A485" s="33">
        <v>475</v>
      </c>
      <c r="B485" s="53" t="s">
        <v>297</v>
      </c>
      <c r="C485" s="31">
        <v>146.94</v>
      </c>
      <c r="D485" s="36">
        <v>146.39333333333335</v>
      </c>
      <c r="E485" s="36">
        <v>145.29666666666668</v>
      </c>
      <c r="F485" s="36">
        <v>143.65333333333334</v>
      </c>
      <c r="G485" s="36">
        <v>142.55666666666667</v>
      </c>
      <c r="H485" s="36">
        <v>148.03666666666669</v>
      </c>
      <c r="I485" s="36">
        <v>149.13333333333333</v>
      </c>
      <c r="J485" s="36">
        <v>150.7766666666667</v>
      </c>
      <c r="K485" s="31">
        <v>147.49</v>
      </c>
      <c r="L485" s="31">
        <v>144.75</v>
      </c>
      <c r="M485" s="31">
        <v>120.6682</v>
      </c>
      <c r="N485" s="1"/>
      <c r="O485" s="1"/>
    </row>
    <row r="486" spans="1:15" ht="12.75" customHeight="1">
      <c r="A486" s="33">
        <v>476</v>
      </c>
      <c r="B486" s="53" t="s">
        <v>230</v>
      </c>
      <c r="C486" s="36">
        <v>2066.9</v>
      </c>
      <c r="D486" s="36">
        <v>2076.1166666666668</v>
      </c>
      <c r="E486" s="36">
        <v>2052.9333333333334</v>
      </c>
      <c r="F486" s="36">
        <v>2038.9666666666667</v>
      </c>
      <c r="G486" s="36">
        <v>2015.7833333333333</v>
      </c>
      <c r="H486" s="36">
        <v>2090.0833333333335</v>
      </c>
      <c r="I486" s="36">
        <v>2113.2666666666669</v>
      </c>
      <c r="J486" s="36">
        <v>2127.2333333333336</v>
      </c>
      <c r="K486" s="31">
        <v>2099.3000000000002</v>
      </c>
      <c r="L486" s="31">
        <v>2062.15</v>
      </c>
      <c r="M486" s="31">
        <v>1.5046900000000001</v>
      </c>
      <c r="N486" s="1"/>
      <c r="O486" s="1"/>
    </row>
    <row r="487" spans="1:15" ht="12.75" customHeight="1">
      <c r="A487" s="33">
        <v>477</v>
      </c>
      <c r="B487" s="53" t="s">
        <v>1016</v>
      </c>
      <c r="C487" s="31">
        <v>1260.6500000000001</v>
      </c>
      <c r="D487" s="36">
        <v>1263.8666666666668</v>
      </c>
      <c r="E487" s="36">
        <v>1251.7833333333335</v>
      </c>
      <c r="F487" s="36">
        <v>1242.9166666666667</v>
      </c>
      <c r="G487" s="36">
        <v>1230.8333333333335</v>
      </c>
      <c r="H487" s="36">
        <v>1272.7333333333336</v>
      </c>
      <c r="I487" s="36">
        <v>1284.8166666666666</v>
      </c>
      <c r="J487" s="36">
        <v>1293.6833333333336</v>
      </c>
      <c r="K487" s="31">
        <v>1275.95</v>
      </c>
      <c r="L487" s="31">
        <v>1255</v>
      </c>
      <c r="M487" s="31">
        <v>5.8087099999999996</v>
      </c>
      <c r="N487" s="1"/>
      <c r="O487" s="1"/>
    </row>
    <row r="488" spans="1:15" ht="12.75" customHeight="1">
      <c r="A488" s="33">
        <v>478</v>
      </c>
      <c r="B488" s="53" t="s">
        <v>838</v>
      </c>
      <c r="C488" s="36">
        <v>405.05</v>
      </c>
      <c r="D488" s="36">
        <v>402.61666666666662</v>
      </c>
      <c r="E488" s="36">
        <v>395.23333333333323</v>
      </c>
      <c r="F488" s="36">
        <v>385.41666666666663</v>
      </c>
      <c r="G488" s="36">
        <v>378.03333333333325</v>
      </c>
      <c r="H488" s="36">
        <v>412.43333333333322</v>
      </c>
      <c r="I488" s="36">
        <v>419.81666666666655</v>
      </c>
      <c r="J488" s="36">
        <v>429.63333333333321</v>
      </c>
      <c r="K488" s="31">
        <v>410</v>
      </c>
      <c r="L488" s="31">
        <v>392.8</v>
      </c>
      <c r="M488" s="31">
        <v>20.8172</v>
      </c>
      <c r="N488" s="1"/>
      <c r="O488" s="1"/>
    </row>
    <row r="489" spans="1:15" ht="12.75" customHeight="1">
      <c r="A489" s="33">
        <v>479</v>
      </c>
      <c r="B489" s="53" t="s">
        <v>507</v>
      </c>
      <c r="C489" s="36">
        <v>424.8</v>
      </c>
      <c r="D489" s="36">
        <v>422.25</v>
      </c>
      <c r="E489" s="36">
        <v>414.7</v>
      </c>
      <c r="F489" s="36">
        <v>404.59999999999997</v>
      </c>
      <c r="G489" s="36">
        <v>397.04999999999995</v>
      </c>
      <c r="H489" s="36">
        <v>432.35</v>
      </c>
      <c r="I489" s="36">
        <v>439.9</v>
      </c>
      <c r="J489" s="36">
        <v>450.00000000000006</v>
      </c>
      <c r="K489" s="31">
        <v>429.8</v>
      </c>
      <c r="L489" s="31">
        <v>412.15</v>
      </c>
      <c r="M489" s="31">
        <v>17.118220000000001</v>
      </c>
      <c r="N489" s="1"/>
      <c r="O489" s="1"/>
    </row>
    <row r="490" spans="1:15" ht="12.75" customHeight="1">
      <c r="A490" s="33">
        <v>480</v>
      </c>
      <c r="B490" s="53" t="s">
        <v>508</v>
      </c>
      <c r="C490" s="36">
        <v>489.95</v>
      </c>
      <c r="D490" s="36">
        <v>489.66666666666669</v>
      </c>
      <c r="E490" s="36">
        <v>475.33333333333337</v>
      </c>
      <c r="F490" s="36">
        <v>460.7166666666667</v>
      </c>
      <c r="G490" s="36">
        <v>446.38333333333338</v>
      </c>
      <c r="H490" s="36">
        <v>504.28333333333336</v>
      </c>
      <c r="I490" s="36">
        <v>518.61666666666679</v>
      </c>
      <c r="J490" s="36">
        <v>533.23333333333335</v>
      </c>
      <c r="K490" s="31">
        <v>504</v>
      </c>
      <c r="L490" s="31">
        <v>475.05</v>
      </c>
      <c r="M490" s="31">
        <v>19.802019999999999</v>
      </c>
      <c r="N490" s="1"/>
      <c r="O490" s="1"/>
    </row>
    <row r="491" spans="1:15" ht="12.75" customHeight="1">
      <c r="A491" s="33">
        <v>481</v>
      </c>
      <c r="B491" s="53" t="s">
        <v>509</v>
      </c>
      <c r="C491" s="36">
        <v>329.5</v>
      </c>
      <c r="D491" s="36">
        <v>331.73333333333335</v>
      </c>
      <c r="E491" s="36">
        <v>324.76666666666671</v>
      </c>
      <c r="F491" s="36">
        <v>320.03333333333336</v>
      </c>
      <c r="G491" s="36">
        <v>313.06666666666672</v>
      </c>
      <c r="H491" s="36">
        <v>336.4666666666667</v>
      </c>
      <c r="I491" s="36">
        <v>343.43333333333339</v>
      </c>
      <c r="J491" s="36">
        <v>348.16666666666669</v>
      </c>
      <c r="K491" s="31">
        <v>338.7</v>
      </c>
      <c r="L491" s="31">
        <v>327</v>
      </c>
      <c r="M491" s="31">
        <v>5.1494200000000001</v>
      </c>
      <c r="N491" s="1"/>
      <c r="O491" s="1"/>
    </row>
    <row r="492" spans="1:15" ht="12.75" customHeight="1">
      <c r="A492" s="33">
        <v>482</v>
      </c>
      <c r="B492" s="53" t="s">
        <v>510</v>
      </c>
      <c r="C492" s="36">
        <v>475.85</v>
      </c>
      <c r="D492" s="36">
        <v>478.84999999999997</v>
      </c>
      <c r="E492" s="36">
        <v>469.54999999999995</v>
      </c>
      <c r="F492" s="36">
        <v>463.25</v>
      </c>
      <c r="G492" s="36">
        <v>453.95</v>
      </c>
      <c r="H492" s="36">
        <v>485.14999999999992</v>
      </c>
      <c r="I492" s="36">
        <v>494.45</v>
      </c>
      <c r="J492" s="36">
        <v>500.74999999999989</v>
      </c>
      <c r="K492" s="31">
        <v>488.15</v>
      </c>
      <c r="L492" s="31">
        <v>472.55</v>
      </c>
      <c r="M492" s="31">
        <v>1.71936</v>
      </c>
      <c r="N492" s="1"/>
      <c r="O492" s="1"/>
    </row>
    <row r="493" spans="1:15" ht="12.75" customHeight="1">
      <c r="A493" s="33">
        <v>483</v>
      </c>
      <c r="B493" s="53" t="s">
        <v>511</v>
      </c>
      <c r="C493" s="36">
        <v>662.8</v>
      </c>
      <c r="D493" s="36">
        <v>666.91666666666663</v>
      </c>
      <c r="E493" s="36">
        <v>650.88333333333321</v>
      </c>
      <c r="F493" s="36">
        <v>638.96666666666658</v>
      </c>
      <c r="G493" s="36">
        <v>622.93333333333317</v>
      </c>
      <c r="H493" s="36">
        <v>678.83333333333326</v>
      </c>
      <c r="I493" s="36">
        <v>694.86666666666679</v>
      </c>
      <c r="J493" s="36">
        <v>706.7833333333333</v>
      </c>
      <c r="K493" s="31">
        <v>682.95</v>
      </c>
      <c r="L493" s="31">
        <v>655</v>
      </c>
      <c r="M493" s="31">
        <v>2.7415500000000002</v>
      </c>
      <c r="N493" s="1"/>
      <c r="O493" s="1"/>
    </row>
    <row r="494" spans="1:15" ht="12.75" customHeight="1">
      <c r="A494" s="33">
        <v>484</v>
      </c>
      <c r="B494" s="53" t="s">
        <v>298</v>
      </c>
      <c r="C494" s="36">
        <v>1593.55</v>
      </c>
      <c r="D494" s="36">
        <v>1601.5666666666666</v>
      </c>
      <c r="E494" s="36">
        <v>1576.9833333333331</v>
      </c>
      <c r="F494" s="36">
        <v>1560.4166666666665</v>
      </c>
      <c r="G494" s="36">
        <v>1535.833333333333</v>
      </c>
      <c r="H494" s="36">
        <v>1618.1333333333332</v>
      </c>
      <c r="I494" s="36">
        <v>1642.7166666666667</v>
      </c>
      <c r="J494" s="36">
        <v>1659.2833333333333</v>
      </c>
      <c r="K494" s="31">
        <v>1626.15</v>
      </c>
      <c r="L494" s="31">
        <v>1585</v>
      </c>
      <c r="M494" s="31">
        <v>20.195519999999998</v>
      </c>
      <c r="N494" s="1"/>
      <c r="O494" s="1"/>
    </row>
    <row r="495" spans="1:15" ht="12.75" customHeight="1">
      <c r="A495" s="33">
        <v>485</v>
      </c>
      <c r="B495" s="53" t="s">
        <v>512</v>
      </c>
      <c r="C495" s="53">
        <v>1120.1500000000001</v>
      </c>
      <c r="D495" s="36">
        <v>1132.3666666666668</v>
      </c>
      <c r="E495" s="36">
        <v>1094.7833333333335</v>
      </c>
      <c r="F495" s="36">
        <v>1069.4166666666667</v>
      </c>
      <c r="G495" s="36">
        <v>1031.8333333333335</v>
      </c>
      <c r="H495" s="36">
        <v>1157.7333333333336</v>
      </c>
      <c r="I495" s="36">
        <v>1195.3166666666666</v>
      </c>
      <c r="J495" s="36">
        <v>1220.6833333333336</v>
      </c>
      <c r="K495" s="31">
        <v>1169.95</v>
      </c>
      <c r="L495" s="31">
        <v>1107</v>
      </c>
      <c r="M495" s="31">
        <v>2.3606699999999998</v>
      </c>
      <c r="N495" s="1"/>
      <c r="O495" s="1"/>
    </row>
    <row r="496" spans="1:15" ht="12.75" customHeight="1">
      <c r="A496" s="33">
        <v>486</v>
      </c>
      <c r="B496" s="53" t="s">
        <v>233</v>
      </c>
      <c r="C496" s="53">
        <v>470.25</v>
      </c>
      <c r="D496" s="36">
        <v>469.61666666666662</v>
      </c>
      <c r="E496" s="36">
        <v>464.63333333333321</v>
      </c>
      <c r="F496" s="36">
        <v>459.01666666666659</v>
      </c>
      <c r="G496" s="36">
        <v>454.03333333333319</v>
      </c>
      <c r="H496" s="36">
        <v>475.23333333333323</v>
      </c>
      <c r="I496" s="36">
        <v>480.2166666666667</v>
      </c>
      <c r="J496" s="36">
        <v>485.83333333333326</v>
      </c>
      <c r="K496" s="31">
        <v>474.6</v>
      </c>
      <c r="L496" s="31">
        <v>464</v>
      </c>
      <c r="M496" s="31">
        <v>178.01714000000001</v>
      </c>
      <c r="N496" s="1"/>
      <c r="O496" s="1"/>
    </row>
    <row r="497" spans="1:15" ht="12.75" customHeight="1">
      <c r="A497" s="33">
        <v>487</v>
      </c>
      <c r="B497" s="53" t="s">
        <v>513</v>
      </c>
      <c r="C497" s="53">
        <v>772.8</v>
      </c>
      <c r="D497" s="36">
        <v>775.1</v>
      </c>
      <c r="E497" s="36">
        <v>768.7</v>
      </c>
      <c r="F497" s="36">
        <v>764.6</v>
      </c>
      <c r="G497" s="36">
        <v>758.2</v>
      </c>
      <c r="H497" s="36">
        <v>779.2</v>
      </c>
      <c r="I497" s="36">
        <v>785.59999999999991</v>
      </c>
      <c r="J497" s="36">
        <v>789.7</v>
      </c>
      <c r="K497" s="31">
        <v>781.5</v>
      </c>
      <c r="L497" s="31">
        <v>771</v>
      </c>
      <c r="M497" s="31">
        <v>0.77249999999999996</v>
      </c>
      <c r="N497" s="1"/>
      <c r="O497" s="1"/>
    </row>
    <row r="498" spans="1:15" ht="12.75" customHeight="1">
      <c r="A498" s="33">
        <v>488</v>
      </c>
      <c r="B498" s="53" t="s">
        <v>138</v>
      </c>
      <c r="C498" s="53">
        <v>17.14</v>
      </c>
      <c r="D498" s="36">
        <v>16.986666666666668</v>
      </c>
      <c r="E498" s="36">
        <v>16.693333333333335</v>
      </c>
      <c r="F498" s="36">
        <v>16.246666666666666</v>
      </c>
      <c r="G498" s="36">
        <v>15.953333333333333</v>
      </c>
      <c r="H498" s="36">
        <v>17.433333333333337</v>
      </c>
      <c r="I498" s="36">
        <v>17.726666666666667</v>
      </c>
      <c r="J498" s="36">
        <v>18.173333333333339</v>
      </c>
      <c r="K498" s="31">
        <v>17.28</v>
      </c>
      <c r="L498" s="31">
        <v>16.54</v>
      </c>
      <c r="M498" s="31">
        <v>17549.640210000001</v>
      </c>
      <c r="N498" s="1"/>
      <c r="O498" s="1"/>
    </row>
    <row r="499" spans="1:15" ht="12.75" customHeight="1">
      <c r="A499" s="33">
        <v>489</v>
      </c>
      <c r="B499" s="53" t="s">
        <v>234</v>
      </c>
      <c r="C499" s="36">
        <v>1487.2</v>
      </c>
      <c r="D499" s="36">
        <v>1487.9333333333334</v>
      </c>
      <c r="E499" s="36">
        <v>1474.4166666666667</v>
      </c>
      <c r="F499" s="36">
        <v>1461.6333333333334</v>
      </c>
      <c r="G499" s="36">
        <v>1448.1166666666668</v>
      </c>
      <c r="H499" s="36">
        <v>1500.7166666666667</v>
      </c>
      <c r="I499" s="36">
        <v>1514.2333333333331</v>
      </c>
      <c r="J499" s="31">
        <v>1527.0166666666667</v>
      </c>
      <c r="K499" s="31">
        <v>1501.45</v>
      </c>
      <c r="L499" s="31">
        <v>1475.15</v>
      </c>
      <c r="M499" s="53">
        <v>18.470890000000001</v>
      </c>
      <c r="N499" s="1"/>
      <c r="O499" s="1"/>
    </row>
    <row r="500" spans="1:15" ht="12.75" customHeight="1">
      <c r="A500" s="33">
        <v>490</v>
      </c>
      <c r="B500" s="53" t="s">
        <v>514</v>
      </c>
      <c r="C500" s="36">
        <v>516</v>
      </c>
      <c r="D500" s="36">
        <v>519.83333333333337</v>
      </c>
      <c r="E500" s="36">
        <v>511.26666666666677</v>
      </c>
      <c r="F500" s="36">
        <v>506.53333333333342</v>
      </c>
      <c r="G500" s="36">
        <v>497.96666666666681</v>
      </c>
      <c r="H500" s="36">
        <v>524.56666666666672</v>
      </c>
      <c r="I500" s="36">
        <v>533.13333333333333</v>
      </c>
      <c r="J500" s="31">
        <v>537.86666666666667</v>
      </c>
      <c r="K500" s="31">
        <v>528.4</v>
      </c>
      <c r="L500" s="31">
        <v>515.1</v>
      </c>
      <c r="M500" s="53">
        <v>15.534509999999999</v>
      </c>
      <c r="N500" s="1"/>
      <c r="O500" s="1"/>
    </row>
    <row r="501" spans="1:15" ht="12.75" customHeight="1">
      <c r="A501" s="33">
        <v>491</v>
      </c>
      <c r="B501" s="53" t="s">
        <v>839</v>
      </c>
      <c r="C501" s="53">
        <v>144.49</v>
      </c>
      <c r="D501" s="36">
        <v>144.71333333333334</v>
      </c>
      <c r="E501" s="36">
        <v>143.27666666666667</v>
      </c>
      <c r="F501" s="36">
        <v>142.06333333333333</v>
      </c>
      <c r="G501" s="36">
        <v>140.62666666666667</v>
      </c>
      <c r="H501" s="36">
        <v>145.92666666666668</v>
      </c>
      <c r="I501" s="36">
        <v>147.36333333333334</v>
      </c>
      <c r="J501" s="36">
        <v>148.57666666666668</v>
      </c>
      <c r="K501" s="31">
        <v>146.15</v>
      </c>
      <c r="L501" s="31">
        <v>143.5</v>
      </c>
      <c r="M501" s="31">
        <v>11.1335</v>
      </c>
      <c r="N501" s="1"/>
      <c r="O501" s="1"/>
    </row>
    <row r="502" spans="1:15" ht="12.75" customHeight="1">
      <c r="A502" s="33">
        <v>492</v>
      </c>
      <c r="B502" s="53" t="s">
        <v>515</v>
      </c>
      <c r="C502" s="53">
        <v>820.1</v>
      </c>
      <c r="D502" s="36">
        <v>818.76666666666677</v>
      </c>
      <c r="E502" s="36">
        <v>812.53333333333353</v>
      </c>
      <c r="F502" s="36">
        <v>804.96666666666681</v>
      </c>
      <c r="G502" s="36">
        <v>798.73333333333358</v>
      </c>
      <c r="H502" s="36">
        <v>826.33333333333348</v>
      </c>
      <c r="I502" s="36">
        <v>832.56666666666683</v>
      </c>
      <c r="J502" s="36">
        <v>840.13333333333344</v>
      </c>
      <c r="K502" s="31">
        <v>825</v>
      </c>
      <c r="L502" s="31">
        <v>811.2</v>
      </c>
      <c r="M502" s="31">
        <v>0.99260000000000004</v>
      </c>
      <c r="N502" s="1"/>
      <c r="O502" s="1"/>
    </row>
    <row r="503" spans="1:15" ht="12.75" customHeight="1">
      <c r="A503" s="33">
        <v>493</v>
      </c>
      <c r="B503" s="53" t="s">
        <v>299</v>
      </c>
      <c r="C503" s="36">
        <v>1847.2</v>
      </c>
      <c r="D503" s="36">
        <v>1834.7333333333333</v>
      </c>
      <c r="E503" s="36">
        <v>1812.5166666666667</v>
      </c>
      <c r="F503" s="36">
        <v>1777.8333333333333</v>
      </c>
      <c r="G503" s="36">
        <v>1755.6166666666666</v>
      </c>
      <c r="H503" s="36">
        <v>1869.4166666666667</v>
      </c>
      <c r="I503" s="36">
        <v>1891.6333333333334</v>
      </c>
      <c r="J503" s="31">
        <v>1926.3166666666668</v>
      </c>
      <c r="K503" s="31">
        <v>1856.95</v>
      </c>
      <c r="L503" s="31">
        <v>1800.05</v>
      </c>
      <c r="M503" s="53">
        <v>2.3695499999999998</v>
      </c>
      <c r="N503" s="1"/>
      <c r="O503" s="1"/>
    </row>
    <row r="504" spans="1:15" ht="12.75" customHeight="1">
      <c r="A504" s="33">
        <v>494</v>
      </c>
      <c r="B504" s="53" t="s">
        <v>235</v>
      </c>
      <c r="C504" s="53">
        <v>490.55</v>
      </c>
      <c r="D504" s="36">
        <v>493.5333333333333</v>
      </c>
      <c r="E504" s="36">
        <v>486.11666666666662</v>
      </c>
      <c r="F504" s="36">
        <v>481.68333333333334</v>
      </c>
      <c r="G504" s="36">
        <v>474.26666666666665</v>
      </c>
      <c r="H504" s="36">
        <v>497.96666666666658</v>
      </c>
      <c r="I504" s="36">
        <v>505.38333333333333</v>
      </c>
      <c r="J504" s="36">
        <v>509.81666666666655</v>
      </c>
      <c r="K504" s="31">
        <v>500.95</v>
      </c>
      <c r="L504" s="31">
        <v>489.1</v>
      </c>
      <c r="M504" s="31">
        <v>475.85588000000001</v>
      </c>
      <c r="N504" s="1"/>
      <c r="O504" s="1"/>
    </row>
    <row r="505" spans="1:15" ht="12.75" customHeight="1">
      <c r="A505" s="33">
        <v>495</v>
      </c>
      <c r="B505" s="199" t="s">
        <v>300</v>
      </c>
      <c r="C505" s="199">
        <v>23.84</v>
      </c>
      <c r="D505" s="200">
        <v>23.91</v>
      </c>
      <c r="E505" s="200">
        <v>23.68</v>
      </c>
      <c r="F505" s="200">
        <v>23.52</v>
      </c>
      <c r="G505" s="200">
        <v>23.29</v>
      </c>
      <c r="H505" s="200">
        <v>24.07</v>
      </c>
      <c r="I505" s="200">
        <v>24.299999999999997</v>
      </c>
      <c r="J505" s="200">
        <v>24.46</v>
      </c>
      <c r="K505" s="201">
        <v>24.14</v>
      </c>
      <c r="L505" s="201">
        <v>23.75</v>
      </c>
      <c r="M505" s="201">
        <v>1158.7742800000001</v>
      </c>
      <c r="N505" s="1"/>
      <c r="O505" s="1"/>
    </row>
    <row r="506" spans="1:15" ht="12.75" customHeight="1">
      <c r="A506" s="33">
        <v>496</v>
      </c>
      <c r="B506" s="279" t="s">
        <v>516</v>
      </c>
      <c r="C506" s="279">
        <v>15806.35</v>
      </c>
      <c r="D506" s="280">
        <v>15782.066666666666</v>
      </c>
      <c r="E506" s="280">
        <v>15524.233333333332</v>
      </c>
      <c r="F506" s="280">
        <v>15242.116666666667</v>
      </c>
      <c r="G506" s="280">
        <v>14984.283333333333</v>
      </c>
      <c r="H506" s="280">
        <v>16064.183333333331</v>
      </c>
      <c r="I506" s="280">
        <v>16322.016666666666</v>
      </c>
      <c r="J506" s="280">
        <v>16604.133333333331</v>
      </c>
      <c r="K506" s="281">
        <v>16039.9</v>
      </c>
      <c r="L506" s="281">
        <v>15499.95</v>
      </c>
      <c r="M506" s="281">
        <v>0.55281999999999998</v>
      </c>
      <c r="N506" s="1"/>
      <c r="O506" s="1"/>
    </row>
    <row r="507" spans="1:15" ht="12.75" customHeight="1">
      <c r="A507" s="33">
        <v>497</v>
      </c>
      <c r="B507" s="214" t="s">
        <v>236</v>
      </c>
      <c r="C507" s="214">
        <v>154.24</v>
      </c>
      <c r="D507" s="215">
        <v>155.13666666666668</v>
      </c>
      <c r="E507" s="215">
        <v>152.72333333333336</v>
      </c>
      <c r="F507" s="215">
        <v>151.20666666666668</v>
      </c>
      <c r="G507" s="215">
        <v>148.79333333333335</v>
      </c>
      <c r="H507" s="215">
        <v>156.65333333333336</v>
      </c>
      <c r="I507" s="215">
        <v>159.06666666666672</v>
      </c>
      <c r="J507" s="215">
        <v>160.58333333333337</v>
      </c>
      <c r="K507" s="213">
        <v>157.55000000000001</v>
      </c>
      <c r="L507" s="213">
        <v>153.62</v>
      </c>
      <c r="M507" s="213">
        <v>93.673670000000001</v>
      </c>
      <c r="N507" s="198"/>
      <c r="O507" s="198"/>
    </row>
    <row r="508" spans="1:15" ht="12.75" customHeight="1">
      <c r="A508" s="33">
        <v>498</v>
      </c>
      <c r="B508" s="282" t="s">
        <v>517</v>
      </c>
      <c r="C508" s="282">
        <v>752.05</v>
      </c>
      <c r="D508" s="282">
        <v>754.35</v>
      </c>
      <c r="E508" s="282">
        <v>726.2</v>
      </c>
      <c r="F508" s="282">
        <v>700.35</v>
      </c>
      <c r="G508" s="282">
        <v>672.2</v>
      </c>
      <c r="H508" s="282">
        <v>780.2</v>
      </c>
      <c r="I508" s="282">
        <v>808.34999999999991</v>
      </c>
      <c r="J508" s="282">
        <v>834.2</v>
      </c>
      <c r="K508" s="282">
        <v>782.5</v>
      </c>
      <c r="L508" s="282">
        <v>728.5</v>
      </c>
      <c r="M508" s="282">
        <v>41.73169</v>
      </c>
      <c r="N508" s="198"/>
      <c r="O508" s="198"/>
    </row>
    <row r="509" spans="1:15" ht="12.75" customHeight="1">
      <c r="A509" s="278">
        <v>499</v>
      </c>
      <c r="B509" s="284" t="s">
        <v>301</v>
      </c>
      <c r="C509" s="284">
        <v>193.95</v>
      </c>
      <c r="D509" s="284">
        <v>195.65</v>
      </c>
      <c r="E509" s="284">
        <v>191.35000000000002</v>
      </c>
      <c r="F509" s="284">
        <v>188.75000000000003</v>
      </c>
      <c r="G509" s="284">
        <v>184.45000000000005</v>
      </c>
      <c r="H509" s="284">
        <v>198.25</v>
      </c>
      <c r="I509" s="284">
        <v>202.55</v>
      </c>
      <c r="J509" s="284">
        <v>205.14999999999998</v>
      </c>
      <c r="K509" s="284">
        <v>199.95</v>
      </c>
      <c r="L509" s="284">
        <v>193.05</v>
      </c>
      <c r="M509" s="284">
        <v>378.41138000000001</v>
      </c>
      <c r="N509" s="198"/>
      <c r="O509" s="198"/>
    </row>
    <row r="510" spans="1:15" ht="12.75" customHeight="1">
      <c r="A510" s="213">
        <v>500</v>
      </c>
      <c r="B510" s="282" t="s">
        <v>237</v>
      </c>
      <c r="C510" s="282">
        <v>1085.05</v>
      </c>
      <c r="D510" s="282">
        <v>1088.9833333333333</v>
      </c>
      <c r="E510" s="282">
        <v>1075.0666666666666</v>
      </c>
      <c r="F510" s="282">
        <v>1065.0833333333333</v>
      </c>
      <c r="G510" s="282">
        <v>1051.1666666666665</v>
      </c>
      <c r="H510" s="282">
        <v>1098.9666666666667</v>
      </c>
      <c r="I510" s="282">
        <v>1112.8833333333332</v>
      </c>
      <c r="J510" s="282">
        <v>1122.8666666666668</v>
      </c>
      <c r="K510" s="282">
        <v>1102.9000000000001</v>
      </c>
      <c r="L510" s="282">
        <v>1079</v>
      </c>
      <c r="M510" s="282">
        <v>9.3201099999999997</v>
      </c>
      <c r="N510" s="198"/>
      <c r="O510" s="198"/>
    </row>
    <row r="511" spans="1:15" ht="12.75" customHeight="1">
      <c r="A511" s="213">
        <v>501</v>
      </c>
      <c r="B511" s="285" t="s">
        <v>891</v>
      </c>
      <c r="C511" s="285">
        <v>2406.5</v>
      </c>
      <c r="D511" s="285">
        <v>2434.5166666666669</v>
      </c>
      <c r="E511" s="285">
        <v>2357.0333333333338</v>
      </c>
      <c r="F511" s="285">
        <v>2307.5666666666671</v>
      </c>
      <c r="G511" s="285">
        <v>2230.0833333333339</v>
      </c>
      <c r="H511" s="285">
        <v>2483.9833333333336</v>
      </c>
      <c r="I511" s="285">
        <v>2561.4666666666662</v>
      </c>
      <c r="J511" s="285">
        <v>2610.9333333333334</v>
      </c>
      <c r="K511" s="285">
        <v>2512</v>
      </c>
      <c r="L511" s="285">
        <v>2385.0500000000002</v>
      </c>
      <c r="M511" s="285">
        <v>2.1920600000000001</v>
      </c>
      <c r="N511" s="198"/>
      <c r="O511" s="198"/>
    </row>
    <row r="512" spans="1:15" ht="12.75" customHeight="1">
      <c r="N512" s="198"/>
      <c r="O512" s="198"/>
    </row>
    <row r="513" spans="1:15" ht="12.75" customHeight="1">
      <c r="N513" s="1"/>
      <c r="O513" s="1"/>
    </row>
    <row r="514" spans="1:15" ht="12.75" customHeight="1">
      <c r="N514" s="198"/>
      <c r="O514" s="198"/>
    </row>
    <row r="515" spans="1:15" ht="12.75" customHeight="1">
      <c r="N515" s="198"/>
      <c r="O515" s="198"/>
    </row>
    <row r="516" spans="1:15" ht="12.75" customHeight="1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60" t="s">
        <v>518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4" t="s">
        <v>238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4" t="s">
        <v>239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44" t="s">
        <v>240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44" t="s">
        <v>241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44" t="s">
        <v>242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4" t="s">
        <v>244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4" t="s">
        <v>245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4" t="s">
        <v>246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64" t="s">
        <v>247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64" t="s">
        <v>248</v>
      </c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</row>
    <row r="530" spans="1:15" ht="12.75" customHeight="1">
      <c r="A530" s="64" t="s">
        <v>249</v>
      </c>
      <c r="N530" s="1"/>
      <c r="O530" s="1"/>
    </row>
    <row r="531" spans="1:15" ht="12.75" customHeight="1">
      <c r="A531" s="64" t="s">
        <v>250</v>
      </c>
      <c r="N531" s="1"/>
      <c r="O531" s="1"/>
    </row>
    <row r="532" spans="1:15" ht="12.75" customHeight="1">
      <c r="A532" s="64" t="s">
        <v>251</v>
      </c>
      <c r="N532" s="1"/>
      <c r="O532" s="1"/>
    </row>
    <row r="533" spans="1:15" ht="12.75" customHeight="1">
      <c r="A533" s="64" t="s">
        <v>252</v>
      </c>
      <c r="N533" s="1"/>
      <c r="O533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65"/>
  <sheetViews>
    <sheetView zoomScale="85" zoomScaleNormal="85" workbookViewId="0">
      <pane ySplit="9" topLeftCell="A10" activePane="bottomLeft" state="frozen"/>
      <selection activeCell="A10" sqref="A10"/>
      <selection pane="bottomLeft" activeCell="A10" sqref="A10"/>
    </sheetView>
  </sheetViews>
  <sheetFormatPr defaultColWidth="14.42578125" defaultRowHeight="15" customHeight="1"/>
  <cols>
    <col min="1" max="1" width="12.140625" style="83" customWidth="1"/>
    <col min="2" max="2" width="14.28515625" style="32" customWidth="1"/>
    <col min="3" max="3" width="28.28515625" style="31" customWidth="1"/>
    <col min="4" max="4" width="55.7109375" style="31" customWidth="1"/>
    <col min="5" max="5" width="12.42578125" style="31" customWidth="1"/>
    <col min="6" max="6" width="13.140625" style="84" customWidth="1"/>
    <col min="7" max="7" width="9.5703125" style="32" customWidth="1"/>
    <col min="8" max="8" width="10.28515625" style="32" customWidth="1"/>
    <col min="9" max="9" width="9.28515625" customWidth="1"/>
    <col min="10" max="10" width="14.28515625" customWidth="1"/>
    <col min="11" max="28" width="9.28515625" customWidth="1"/>
  </cols>
  <sheetData>
    <row r="1" spans="1:28" ht="12" customHeight="1">
      <c r="A1" s="68" t="s">
        <v>306</v>
      </c>
      <c r="B1" s="69"/>
      <c r="C1" s="70"/>
      <c r="D1" s="71"/>
      <c r="E1" s="69"/>
      <c r="F1" s="69"/>
      <c r="G1" s="69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  <c r="AB1" s="72"/>
    </row>
    <row r="2" spans="1:28" ht="12.75" customHeight="1">
      <c r="A2" s="73"/>
      <c r="B2" s="74"/>
      <c r="C2" s="75"/>
      <c r="D2" s="76"/>
      <c r="E2" s="74"/>
      <c r="F2" s="74"/>
      <c r="G2" s="74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</row>
    <row r="3" spans="1:28" ht="12.75" customHeight="1">
      <c r="A3" s="73"/>
      <c r="B3" s="74"/>
      <c r="C3" s="75"/>
      <c r="D3" s="76"/>
      <c r="E3" s="74"/>
      <c r="F3" s="74"/>
      <c r="G3" s="74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s="72"/>
      <c r="AB3" s="72"/>
    </row>
    <row r="4" spans="1:28" ht="12.75" customHeight="1">
      <c r="A4" s="73"/>
      <c r="B4" s="74"/>
      <c r="C4" s="75"/>
      <c r="D4" s="76"/>
      <c r="E4" s="74"/>
      <c r="F4" s="74"/>
      <c r="G4" s="74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  <c r="Y4" s="72"/>
      <c r="Z4" s="72"/>
      <c r="AA4" s="72"/>
      <c r="AB4" s="72"/>
    </row>
    <row r="5" spans="1:28" ht="6" customHeight="1">
      <c r="A5" s="370"/>
      <c r="B5" s="371"/>
      <c r="C5" s="370"/>
      <c r="D5" s="371"/>
      <c r="E5" s="69"/>
      <c r="F5" s="69"/>
      <c r="G5" s="69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</row>
    <row r="6" spans="1:28" ht="26.25" customHeight="1">
      <c r="A6" s="72"/>
      <c r="B6" s="77"/>
      <c r="C6" s="65"/>
      <c r="D6" s="65"/>
      <c r="E6" s="23" t="s">
        <v>305</v>
      </c>
      <c r="F6" s="69"/>
      <c r="G6" s="69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</row>
    <row r="7" spans="1:28" ht="16.5" customHeight="1">
      <c r="A7" s="78" t="s">
        <v>519</v>
      </c>
      <c r="B7" s="372" t="s">
        <v>520</v>
      </c>
      <c r="C7" s="372"/>
      <c r="D7" s="7">
        <f>Main!B10</f>
        <v>45467</v>
      </c>
      <c r="E7" s="79"/>
      <c r="F7" s="69"/>
      <c r="G7" s="80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72"/>
      <c r="Y7" s="72"/>
      <c r="Z7" s="72"/>
      <c r="AA7" s="72"/>
      <c r="AB7" s="72"/>
    </row>
    <row r="8" spans="1:28" ht="12.75" customHeight="1">
      <c r="A8" s="68"/>
      <c r="B8" s="69"/>
      <c r="C8" s="70"/>
      <c r="D8" s="71"/>
      <c r="E8" s="79"/>
      <c r="F8" s="79"/>
      <c r="G8" s="79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  <c r="W8" s="72"/>
      <c r="X8" s="72"/>
      <c r="Y8" s="72"/>
      <c r="Z8" s="72"/>
      <c r="AA8" s="72"/>
      <c r="AB8" s="72"/>
    </row>
    <row r="9" spans="1:28" ht="51">
      <c r="A9" s="81" t="s">
        <v>521</v>
      </c>
      <c r="B9" s="82" t="s">
        <v>522</v>
      </c>
      <c r="C9" s="82" t="s">
        <v>523</v>
      </c>
      <c r="D9" s="82" t="s">
        <v>524</v>
      </c>
      <c r="E9" s="82" t="s">
        <v>525</v>
      </c>
      <c r="F9" s="82" t="s">
        <v>526</v>
      </c>
      <c r="G9" s="82" t="s">
        <v>527</v>
      </c>
      <c r="H9" s="82" t="s">
        <v>528</v>
      </c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  <c r="W9" s="72"/>
      <c r="X9" s="72"/>
      <c r="Y9" s="72"/>
      <c r="Z9" s="72"/>
      <c r="AA9" s="72"/>
      <c r="AB9" s="72"/>
    </row>
    <row r="10" spans="1:28" ht="12.75" customHeight="1">
      <c r="A10" s="83">
        <v>45464</v>
      </c>
      <c r="B10" s="32">
        <v>543319</v>
      </c>
      <c r="C10" s="31" t="s">
        <v>1189</v>
      </c>
      <c r="D10" s="31" t="s">
        <v>1190</v>
      </c>
      <c r="E10" s="31" t="s">
        <v>529</v>
      </c>
      <c r="F10" s="84">
        <v>128000</v>
      </c>
      <c r="G10" s="32">
        <v>18.5</v>
      </c>
      <c r="H10" s="32" t="s">
        <v>325</v>
      </c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72"/>
      <c r="Y10" s="72"/>
      <c r="Z10" s="72"/>
      <c r="AA10" s="72"/>
      <c r="AB10" s="72"/>
    </row>
    <row r="11" spans="1:28" ht="12.75" customHeight="1">
      <c r="A11" s="83">
        <v>45464</v>
      </c>
      <c r="B11" s="32">
        <v>543319</v>
      </c>
      <c r="C11" s="31" t="s">
        <v>1189</v>
      </c>
      <c r="D11" s="31" t="s">
        <v>1191</v>
      </c>
      <c r="E11" s="31" t="s">
        <v>530</v>
      </c>
      <c r="F11" s="84">
        <v>136000</v>
      </c>
      <c r="G11" s="32">
        <v>18.5</v>
      </c>
      <c r="H11" s="32" t="s">
        <v>325</v>
      </c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72"/>
      <c r="V11" s="72"/>
      <c r="W11" s="72"/>
      <c r="X11" s="72"/>
      <c r="Y11" s="72"/>
      <c r="Z11" s="72"/>
      <c r="AA11" s="72"/>
      <c r="AB11" s="72"/>
    </row>
    <row r="12" spans="1:28" ht="12.75" customHeight="1">
      <c r="A12" s="83">
        <v>45464</v>
      </c>
      <c r="B12" s="32">
        <v>539661</v>
      </c>
      <c r="C12" s="31" t="s">
        <v>1192</v>
      </c>
      <c r="D12" s="31" t="s">
        <v>1193</v>
      </c>
      <c r="E12" s="31" t="s">
        <v>530</v>
      </c>
      <c r="F12" s="84">
        <v>20000</v>
      </c>
      <c r="G12" s="32">
        <v>45.25</v>
      </c>
      <c r="H12" s="32" t="s">
        <v>325</v>
      </c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72"/>
      <c r="T12" s="72"/>
      <c r="U12" s="72"/>
      <c r="V12" s="72"/>
      <c r="W12" s="72"/>
      <c r="X12" s="72"/>
      <c r="Y12" s="72"/>
      <c r="Z12" s="72"/>
      <c r="AA12" s="72"/>
      <c r="AB12" s="72"/>
    </row>
    <row r="13" spans="1:28" ht="12.75" customHeight="1">
      <c r="A13" s="83">
        <v>45464</v>
      </c>
      <c r="B13" s="32">
        <v>539661</v>
      </c>
      <c r="C13" s="31" t="s">
        <v>1192</v>
      </c>
      <c r="D13" s="31" t="s">
        <v>1194</v>
      </c>
      <c r="E13" s="31" t="s">
        <v>529</v>
      </c>
      <c r="F13" s="84">
        <v>20000</v>
      </c>
      <c r="G13" s="32">
        <v>45.25</v>
      </c>
      <c r="H13" s="32" t="s">
        <v>325</v>
      </c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2"/>
      <c r="U13" s="72"/>
      <c r="V13" s="72"/>
      <c r="W13" s="72"/>
      <c r="X13" s="72"/>
      <c r="Y13" s="72"/>
      <c r="Z13" s="72"/>
      <c r="AA13" s="72"/>
      <c r="AB13" s="72"/>
    </row>
    <row r="14" spans="1:28" ht="12.75" customHeight="1">
      <c r="A14" s="83">
        <v>45464</v>
      </c>
      <c r="B14" s="32">
        <v>538351</v>
      </c>
      <c r="C14" s="31" t="s">
        <v>1133</v>
      </c>
      <c r="D14" s="31" t="s">
        <v>1106</v>
      </c>
      <c r="E14" s="31" t="s">
        <v>529</v>
      </c>
      <c r="F14" s="84">
        <v>87004</v>
      </c>
      <c r="G14" s="32">
        <v>11.29</v>
      </c>
      <c r="H14" s="32" t="s">
        <v>325</v>
      </c>
      <c r="I14" s="72"/>
      <c r="J14" s="72"/>
      <c r="K14" s="72"/>
      <c r="L14" s="72"/>
      <c r="M14" s="72"/>
      <c r="N14" s="72"/>
      <c r="O14" s="72"/>
      <c r="P14" s="72"/>
      <c r="Q14" s="72"/>
      <c r="R14" s="72"/>
      <c r="S14" s="72"/>
      <c r="T14" s="72"/>
      <c r="U14" s="72"/>
      <c r="V14" s="72"/>
      <c r="W14" s="72"/>
      <c r="X14" s="72"/>
      <c r="Y14" s="72"/>
      <c r="Z14" s="72"/>
      <c r="AA14" s="72"/>
      <c r="AB14" s="72"/>
    </row>
    <row r="15" spans="1:28" ht="12.75" customHeight="1">
      <c r="A15" s="83">
        <v>45464</v>
      </c>
      <c r="B15" s="32">
        <v>538351</v>
      </c>
      <c r="C15" s="31" t="s">
        <v>1133</v>
      </c>
      <c r="D15" s="31" t="s">
        <v>1079</v>
      </c>
      <c r="E15" s="31" t="s">
        <v>530</v>
      </c>
      <c r="F15" s="84">
        <v>184000</v>
      </c>
      <c r="G15" s="32">
        <v>11.5</v>
      </c>
      <c r="H15" s="32" t="s">
        <v>325</v>
      </c>
      <c r="I15" s="72"/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72"/>
      <c r="U15" s="72"/>
      <c r="V15" s="72"/>
      <c r="W15" s="72"/>
      <c r="X15" s="72"/>
      <c r="Y15" s="72"/>
      <c r="Z15" s="72"/>
      <c r="AA15" s="72"/>
      <c r="AB15" s="72"/>
    </row>
    <row r="16" spans="1:28" ht="12.75" customHeight="1">
      <c r="A16" s="83">
        <v>45464</v>
      </c>
      <c r="B16" s="32">
        <v>538351</v>
      </c>
      <c r="C16" s="31" t="s">
        <v>1133</v>
      </c>
      <c r="D16" s="31" t="s">
        <v>1146</v>
      </c>
      <c r="E16" s="31" t="s">
        <v>530</v>
      </c>
      <c r="F16" s="84">
        <v>198045</v>
      </c>
      <c r="G16" s="32">
        <v>10.72</v>
      </c>
      <c r="H16" s="32" t="s">
        <v>325</v>
      </c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2"/>
      <c r="W16" s="72"/>
      <c r="X16" s="72"/>
      <c r="Y16" s="72"/>
      <c r="Z16" s="72"/>
      <c r="AA16" s="72"/>
      <c r="AB16" s="72"/>
    </row>
    <row r="17" spans="1:28" ht="12.75" customHeight="1">
      <c r="A17" s="83">
        <v>45464</v>
      </c>
      <c r="B17" s="32">
        <v>538351</v>
      </c>
      <c r="C17" s="31" t="s">
        <v>1133</v>
      </c>
      <c r="D17" s="31" t="s">
        <v>1134</v>
      </c>
      <c r="E17" s="31" t="s">
        <v>530</v>
      </c>
      <c r="F17" s="84">
        <v>100000</v>
      </c>
      <c r="G17" s="32">
        <v>10.45</v>
      </c>
      <c r="H17" s="32" t="s">
        <v>325</v>
      </c>
      <c r="I17" s="72"/>
      <c r="J17" s="72"/>
      <c r="K17" s="72"/>
      <c r="L17" s="72"/>
      <c r="M17" s="72"/>
      <c r="N17" s="72"/>
      <c r="O17" s="72"/>
      <c r="P17" s="72"/>
      <c r="Q17" s="72"/>
      <c r="R17" s="72"/>
      <c r="S17" s="72"/>
      <c r="T17" s="72"/>
      <c r="U17" s="72"/>
      <c r="V17" s="72"/>
      <c r="W17" s="72"/>
      <c r="X17" s="72"/>
      <c r="Y17" s="72"/>
      <c r="Z17" s="72"/>
      <c r="AA17" s="72"/>
      <c r="AB17" s="72"/>
    </row>
    <row r="18" spans="1:28" ht="12.75" customHeight="1">
      <c r="A18" s="83">
        <v>45464</v>
      </c>
      <c r="B18" s="32">
        <v>538351</v>
      </c>
      <c r="C18" s="31" t="s">
        <v>1133</v>
      </c>
      <c r="D18" s="31" t="s">
        <v>1134</v>
      </c>
      <c r="E18" s="31" t="s">
        <v>529</v>
      </c>
      <c r="F18" s="84">
        <v>130000</v>
      </c>
      <c r="G18" s="32">
        <v>11.5</v>
      </c>
      <c r="H18" s="32" t="s">
        <v>325</v>
      </c>
      <c r="I18" s="72"/>
      <c r="J18" s="72"/>
      <c r="K18" s="72"/>
      <c r="L18" s="72"/>
      <c r="M18" s="72"/>
      <c r="N18" s="72"/>
      <c r="O18" s="72"/>
      <c r="P18" s="72"/>
      <c r="Q18" s="72"/>
      <c r="R18" s="72"/>
      <c r="S18" s="72"/>
      <c r="T18" s="72"/>
      <c r="U18" s="72"/>
      <c r="V18" s="72"/>
      <c r="W18" s="72"/>
      <c r="X18" s="72"/>
      <c r="Y18" s="72"/>
      <c r="Z18" s="72"/>
      <c r="AA18" s="72"/>
      <c r="AB18" s="72"/>
    </row>
    <row r="19" spans="1:28" ht="12.75" customHeight="1">
      <c r="A19" s="83">
        <v>45464</v>
      </c>
      <c r="B19" s="32">
        <v>512247</v>
      </c>
      <c r="C19" s="31" t="s">
        <v>1195</v>
      </c>
      <c r="D19" s="31" t="s">
        <v>1196</v>
      </c>
      <c r="E19" s="31" t="s">
        <v>530</v>
      </c>
      <c r="F19" s="84">
        <v>320000</v>
      </c>
      <c r="G19" s="32">
        <v>9.1</v>
      </c>
      <c r="H19" s="32" t="s">
        <v>325</v>
      </c>
      <c r="I19" s="72"/>
      <c r="J19" s="72"/>
      <c r="K19" s="72"/>
      <c r="L19" s="72"/>
      <c r="M19" s="72"/>
      <c r="N19" s="72"/>
      <c r="O19" s="72"/>
      <c r="P19" s="72"/>
      <c r="Q19" s="72"/>
      <c r="R19" s="72"/>
      <c r="S19" s="72"/>
      <c r="T19" s="72"/>
      <c r="U19" s="72"/>
      <c r="V19" s="72"/>
      <c r="W19" s="72"/>
      <c r="X19" s="72"/>
      <c r="Y19" s="72"/>
      <c r="Z19" s="72"/>
      <c r="AA19" s="72"/>
      <c r="AB19" s="72"/>
    </row>
    <row r="20" spans="1:28" ht="12.75" customHeight="1">
      <c r="A20" s="83">
        <v>45464</v>
      </c>
      <c r="B20" s="32">
        <v>512247</v>
      </c>
      <c r="C20" s="31" t="s">
        <v>1195</v>
      </c>
      <c r="D20" s="31" t="s">
        <v>1053</v>
      </c>
      <c r="E20" s="31" t="s">
        <v>529</v>
      </c>
      <c r="F20" s="84">
        <v>400000</v>
      </c>
      <c r="G20" s="32">
        <v>8.8699999999999992</v>
      </c>
      <c r="H20" s="32" t="s">
        <v>325</v>
      </c>
      <c r="I20" s="72"/>
      <c r="J20" s="72"/>
      <c r="K20" s="72"/>
      <c r="L20" s="72"/>
      <c r="M20" s="72"/>
      <c r="N20" s="72"/>
      <c r="O20" s="72"/>
      <c r="P20" s="72"/>
      <c r="Q20" s="72"/>
      <c r="R20" s="72"/>
      <c r="S20" s="72"/>
      <c r="T20" s="72"/>
      <c r="U20" s="72"/>
      <c r="V20" s="72"/>
      <c r="W20" s="72"/>
      <c r="X20" s="72"/>
      <c r="Y20" s="72"/>
      <c r="Z20" s="72"/>
      <c r="AA20" s="72"/>
      <c r="AB20" s="72"/>
    </row>
    <row r="21" spans="1:28" ht="12.75" customHeight="1">
      <c r="A21" s="83">
        <v>45464</v>
      </c>
      <c r="B21" s="32">
        <v>512247</v>
      </c>
      <c r="C21" s="31" t="s">
        <v>1195</v>
      </c>
      <c r="D21" s="31" t="s">
        <v>1053</v>
      </c>
      <c r="E21" s="31" t="s">
        <v>530</v>
      </c>
      <c r="F21" s="84">
        <v>400000</v>
      </c>
      <c r="G21" s="32">
        <v>8.8699999999999992</v>
      </c>
      <c r="H21" s="32" t="s">
        <v>325</v>
      </c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  <c r="U21" s="72"/>
      <c r="V21" s="72"/>
      <c r="W21" s="72"/>
      <c r="X21" s="72"/>
      <c r="Y21" s="72"/>
      <c r="Z21" s="72"/>
      <c r="AA21" s="72"/>
      <c r="AB21" s="72"/>
    </row>
    <row r="22" spans="1:28" ht="12.75" customHeight="1">
      <c r="A22" s="83">
        <v>45464</v>
      </c>
      <c r="B22" s="32">
        <v>512247</v>
      </c>
      <c r="C22" s="31" t="s">
        <v>1195</v>
      </c>
      <c r="D22" s="31" t="s">
        <v>973</v>
      </c>
      <c r="E22" s="31" t="s">
        <v>529</v>
      </c>
      <c r="F22" s="84">
        <v>379889</v>
      </c>
      <c r="G22" s="32">
        <v>8.8699999999999992</v>
      </c>
      <c r="H22" s="32" t="s">
        <v>325</v>
      </c>
      <c r="I22" s="72"/>
      <c r="J22" s="72"/>
      <c r="K22" s="72"/>
      <c r="L22" s="72"/>
      <c r="M22" s="72"/>
      <c r="N22" s="72"/>
      <c r="O22" s="72"/>
      <c r="P22" s="72"/>
      <c r="Q22" s="72"/>
      <c r="R22" s="72"/>
      <c r="S22" s="72"/>
      <c r="T22" s="72"/>
      <c r="U22" s="72"/>
      <c r="V22" s="72"/>
      <c r="W22" s="72"/>
      <c r="X22" s="72"/>
      <c r="Y22" s="72"/>
      <c r="Z22" s="72"/>
      <c r="AA22" s="72"/>
      <c r="AB22" s="72"/>
    </row>
    <row r="23" spans="1:28" ht="12.75" customHeight="1">
      <c r="A23" s="83">
        <v>45464</v>
      </c>
      <c r="B23" s="32">
        <v>512247</v>
      </c>
      <c r="C23" s="31" t="s">
        <v>1195</v>
      </c>
      <c r="D23" s="31" t="s">
        <v>973</v>
      </c>
      <c r="E23" s="31" t="s">
        <v>530</v>
      </c>
      <c r="F23" s="84">
        <v>379889</v>
      </c>
      <c r="G23" s="32">
        <v>8.8699999999999992</v>
      </c>
      <c r="H23" s="32" t="s">
        <v>325</v>
      </c>
      <c r="I23" s="72"/>
      <c r="J23" s="72"/>
      <c r="K23" s="72"/>
      <c r="L23" s="72"/>
      <c r="M23" s="72"/>
      <c r="N23" s="72"/>
      <c r="O23" s="72"/>
      <c r="P23" s="72"/>
      <c r="Q23" s="72"/>
      <c r="R23" s="72"/>
      <c r="S23" s="72"/>
      <c r="T23" s="72"/>
      <c r="U23" s="72"/>
      <c r="V23" s="72"/>
      <c r="W23" s="72"/>
      <c r="X23" s="72"/>
      <c r="Y23" s="72"/>
      <c r="Z23" s="72"/>
      <c r="AA23" s="72"/>
      <c r="AB23" s="72"/>
    </row>
    <row r="24" spans="1:28" ht="12.75" customHeight="1">
      <c r="A24" s="83">
        <v>45464</v>
      </c>
      <c r="B24" s="32">
        <v>544183</v>
      </c>
      <c r="C24" s="31" t="s">
        <v>1197</v>
      </c>
      <c r="D24" s="31" t="s">
        <v>1198</v>
      </c>
      <c r="E24" s="31" t="s">
        <v>530</v>
      </c>
      <c r="F24" s="84">
        <v>9000</v>
      </c>
      <c r="G24" s="32">
        <v>207.08</v>
      </c>
      <c r="H24" s="32" t="s">
        <v>325</v>
      </c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2"/>
      <c r="W24" s="72"/>
      <c r="X24" s="72"/>
      <c r="Y24" s="72"/>
      <c r="Z24" s="72"/>
      <c r="AA24" s="72"/>
      <c r="AB24" s="72"/>
    </row>
    <row r="25" spans="1:28" ht="12.75" customHeight="1">
      <c r="A25" s="83">
        <v>45464</v>
      </c>
      <c r="B25" s="32">
        <v>540975</v>
      </c>
      <c r="C25" s="31" t="s">
        <v>322</v>
      </c>
      <c r="D25" s="31" t="s">
        <v>1199</v>
      </c>
      <c r="E25" s="31" t="s">
        <v>529</v>
      </c>
      <c r="F25" s="84">
        <v>2627381</v>
      </c>
      <c r="G25" s="32">
        <v>340</v>
      </c>
      <c r="H25" s="32" t="s">
        <v>325</v>
      </c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2"/>
      <c r="V25" s="72"/>
      <c r="W25" s="72"/>
      <c r="X25" s="72"/>
      <c r="Y25" s="72"/>
      <c r="Z25" s="72"/>
      <c r="AA25" s="72"/>
      <c r="AB25" s="72"/>
    </row>
    <row r="26" spans="1:28" ht="12.75" customHeight="1">
      <c r="A26" s="83">
        <v>45464</v>
      </c>
      <c r="B26" s="32">
        <v>540975</v>
      </c>
      <c r="C26" s="31" t="s">
        <v>322</v>
      </c>
      <c r="D26" s="31" t="s">
        <v>1200</v>
      </c>
      <c r="E26" s="31" t="s">
        <v>529</v>
      </c>
      <c r="F26" s="84">
        <v>3157002</v>
      </c>
      <c r="G26" s="32">
        <v>340</v>
      </c>
      <c r="H26" s="32" t="s">
        <v>325</v>
      </c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2"/>
      <c r="W26" s="72"/>
      <c r="X26" s="72"/>
      <c r="Y26" s="72"/>
      <c r="Z26" s="72"/>
      <c r="AA26" s="72"/>
      <c r="AB26" s="72"/>
    </row>
    <row r="27" spans="1:28" ht="12.75" customHeight="1">
      <c r="A27" s="83">
        <v>45464</v>
      </c>
      <c r="B27" s="32">
        <v>540975</v>
      </c>
      <c r="C27" s="31" t="s">
        <v>322</v>
      </c>
      <c r="D27" s="31" t="s">
        <v>1201</v>
      </c>
      <c r="E27" s="31" t="s">
        <v>529</v>
      </c>
      <c r="F27" s="84">
        <v>6666030</v>
      </c>
      <c r="G27" s="32">
        <v>340</v>
      </c>
      <c r="H27" s="32" t="s">
        <v>325</v>
      </c>
      <c r="I27" s="72"/>
      <c r="J27" s="72"/>
      <c r="K27" s="72"/>
      <c r="L27" s="72"/>
      <c r="M27" s="72"/>
      <c r="N27" s="72"/>
      <c r="O27" s="72"/>
      <c r="P27" s="72"/>
      <c r="Q27" s="72"/>
      <c r="R27" s="72"/>
      <c r="S27" s="72"/>
      <c r="T27" s="72"/>
      <c r="U27" s="72"/>
      <c r="V27" s="72"/>
      <c r="W27" s="72"/>
      <c r="X27" s="72"/>
      <c r="Y27" s="72"/>
      <c r="Z27" s="72"/>
      <c r="AA27" s="72"/>
      <c r="AB27" s="72"/>
    </row>
    <row r="28" spans="1:28" ht="12.75" customHeight="1">
      <c r="A28" s="83">
        <v>45464</v>
      </c>
      <c r="B28" s="32">
        <v>540975</v>
      </c>
      <c r="C28" s="31" t="s">
        <v>322</v>
      </c>
      <c r="D28" s="31" t="s">
        <v>1202</v>
      </c>
      <c r="E28" s="31" t="s">
        <v>530</v>
      </c>
      <c r="F28" s="84">
        <v>38823574</v>
      </c>
      <c r="G28" s="32">
        <v>340</v>
      </c>
      <c r="H28" s="32" t="s">
        <v>325</v>
      </c>
      <c r="I28" s="72"/>
      <c r="J28" s="72"/>
      <c r="K28" s="72"/>
      <c r="L28" s="72"/>
      <c r="M28" s="72"/>
      <c r="N28" s="72"/>
      <c r="O28" s="72"/>
      <c r="P28" s="72"/>
      <c r="Q28" s="72"/>
      <c r="R28" s="72"/>
      <c r="S28" s="72"/>
      <c r="T28" s="72"/>
      <c r="U28" s="72"/>
      <c r="V28" s="72"/>
      <c r="W28" s="72"/>
      <c r="X28" s="72"/>
      <c r="Y28" s="72"/>
      <c r="Z28" s="72"/>
      <c r="AA28" s="72"/>
      <c r="AB28" s="72"/>
    </row>
    <row r="29" spans="1:28" ht="12.75" customHeight="1">
      <c r="A29" s="83">
        <v>45464</v>
      </c>
      <c r="B29" s="32">
        <v>540975</v>
      </c>
      <c r="C29" s="31" t="s">
        <v>322</v>
      </c>
      <c r="D29" s="31" t="s">
        <v>1202</v>
      </c>
      <c r="E29" s="31" t="s">
        <v>530</v>
      </c>
      <c r="F29" s="84">
        <v>6176426</v>
      </c>
      <c r="G29" s="32">
        <v>340.13</v>
      </c>
      <c r="H29" s="32" t="s">
        <v>325</v>
      </c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</row>
    <row r="30" spans="1:28" ht="12.75" customHeight="1">
      <c r="A30" s="83">
        <v>45464</v>
      </c>
      <c r="B30" s="32">
        <v>512149</v>
      </c>
      <c r="C30" s="31" t="s">
        <v>1101</v>
      </c>
      <c r="D30" s="31" t="s">
        <v>1203</v>
      </c>
      <c r="E30" s="31" t="s">
        <v>529</v>
      </c>
      <c r="F30" s="84">
        <v>11374835</v>
      </c>
      <c r="G30" s="32">
        <v>0.97</v>
      </c>
      <c r="H30" s="32" t="s">
        <v>325</v>
      </c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  <c r="U30" s="72"/>
      <c r="V30" s="72"/>
      <c r="W30" s="72"/>
      <c r="X30" s="72"/>
      <c r="Y30" s="72"/>
      <c r="Z30" s="72"/>
      <c r="AA30" s="72"/>
      <c r="AB30" s="72"/>
    </row>
    <row r="31" spans="1:28" ht="12.75" customHeight="1">
      <c r="A31" s="83">
        <v>45464</v>
      </c>
      <c r="B31" s="32">
        <v>511664</v>
      </c>
      <c r="C31" s="31" t="s">
        <v>1080</v>
      </c>
      <c r="D31" s="31" t="s">
        <v>1136</v>
      </c>
      <c r="E31" s="31" t="s">
        <v>530</v>
      </c>
      <c r="F31" s="84">
        <v>99995</v>
      </c>
      <c r="G31" s="32">
        <v>7.56</v>
      </c>
      <c r="H31" s="32" t="s">
        <v>325</v>
      </c>
      <c r="I31" s="72"/>
      <c r="J31" s="72"/>
      <c r="K31" s="72"/>
      <c r="L31" s="72"/>
      <c r="M31" s="72"/>
      <c r="N31" s="72"/>
      <c r="O31" s="72"/>
      <c r="P31" s="72"/>
      <c r="Q31" s="72"/>
      <c r="R31" s="72"/>
      <c r="S31" s="72"/>
      <c r="T31" s="72"/>
      <c r="U31" s="72"/>
      <c r="V31" s="72"/>
      <c r="W31" s="72"/>
      <c r="X31" s="72"/>
      <c r="Y31" s="72"/>
      <c r="Z31" s="72"/>
      <c r="AA31" s="72"/>
      <c r="AB31" s="72"/>
    </row>
    <row r="32" spans="1:28" ht="12.75" customHeight="1">
      <c r="A32" s="83">
        <v>45464</v>
      </c>
      <c r="B32" s="32">
        <v>543209</v>
      </c>
      <c r="C32" s="31" t="s">
        <v>1204</v>
      </c>
      <c r="D32" s="31" t="s">
        <v>1205</v>
      </c>
      <c r="E32" s="31" t="s">
        <v>530</v>
      </c>
      <c r="F32" s="84">
        <v>30000</v>
      </c>
      <c r="G32" s="32">
        <v>38.700000000000003</v>
      </c>
      <c r="H32" s="32" t="s">
        <v>325</v>
      </c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2"/>
      <c r="X32" s="72"/>
      <c r="Y32" s="72"/>
      <c r="Z32" s="72"/>
      <c r="AA32" s="72"/>
      <c r="AB32" s="72"/>
    </row>
    <row r="33" spans="1:28" ht="12.75" customHeight="1">
      <c r="A33" s="83">
        <v>45464</v>
      </c>
      <c r="B33" s="32">
        <v>543650</v>
      </c>
      <c r="C33" s="31" t="s">
        <v>1206</v>
      </c>
      <c r="D33" s="31" t="s">
        <v>1207</v>
      </c>
      <c r="E33" s="31" t="s">
        <v>530</v>
      </c>
      <c r="F33" s="84">
        <v>1296000</v>
      </c>
      <c r="G33" s="32">
        <v>355.06</v>
      </c>
      <c r="H33" s="32" t="s">
        <v>325</v>
      </c>
      <c r="I33" s="72"/>
      <c r="J33" s="72"/>
      <c r="K33" s="72"/>
      <c r="L33" s="72"/>
      <c r="M33" s="72"/>
      <c r="N33" s="72"/>
      <c r="O33" s="72"/>
      <c r="P33" s="72"/>
      <c r="Q33" s="72"/>
      <c r="R33" s="72"/>
      <c r="S33" s="72"/>
      <c r="T33" s="72"/>
      <c r="U33" s="72"/>
      <c r="V33" s="72"/>
      <c r="W33" s="72"/>
      <c r="X33" s="72"/>
      <c r="Y33" s="72"/>
      <c r="Z33" s="72"/>
      <c r="AA33" s="72"/>
      <c r="AB33" s="72"/>
    </row>
    <row r="34" spans="1:28" ht="12.75" customHeight="1">
      <c r="A34" s="83">
        <v>45464</v>
      </c>
      <c r="B34" s="32">
        <v>542155</v>
      </c>
      <c r="C34" s="31" t="s">
        <v>1063</v>
      </c>
      <c r="D34" s="31" t="s">
        <v>1208</v>
      </c>
      <c r="E34" s="31" t="s">
        <v>530</v>
      </c>
      <c r="F34" s="84">
        <v>208000</v>
      </c>
      <c r="G34" s="32">
        <v>3.19</v>
      </c>
      <c r="H34" s="32" t="s">
        <v>325</v>
      </c>
      <c r="I34" s="72"/>
      <c r="J34" s="72"/>
      <c r="K34" s="72"/>
      <c r="L34" s="72"/>
      <c r="M34" s="72"/>
      <c r="N34" s="72"/>
      <c r="O34" s="72"/>
      <c r="P34" s="72"/>
      <c r="Q34" s="72"/>
      <c r="R34" s="72"/>
      <c r="S34" s="72"/>
      <c r="T34" s="72"/>
      <c r="U34" s="72"/>
      <c r="V34" s="72"/>
      <c r="W34" s="72"/>
      <c r="X34" s="72"/>
      <c r="Y34" s="72"/>
      <c r="Z34" s="72"/>
      <c r="AA34" s="72"/>
      <c r="AB34" s="72"/>
    </row>
    <row r="35" spans="1:28" ht="12.75" customHeight="1">
      <c r="A35" s="83">
        <v>45464</v>
      </c>
      <c r="B35" s="32">
        <v>542155</v>
      </c>
      <c r="C35" s="31" t="s">
        <v>1063</v>
      </c>
      <c r="D35" s="31" t="s">
        <v>1064</v>
      </c>
      <c r="E35" s="31" t="s">
        <v>530</v>
      </c>
      <c r="F35" s="84">
        <v>202000</v>
      </c>
      <c r="G35" s="32">
        <v>3.22</v>
      </c>
      <c r="H35" s="32" t="s">
        <v>325</v>
      </c>
      <c r="I35" s="72"/>
      <c r="J35" s="72"/>
      <c r="K35" s="72"/>
      <c r="L35" s="72"/>
      <c r="M35" s="72"/>
      <c r="N35" s="72"/>
      <c r="O35" s="72"/>
      <c r="P35" s="72"/>
      <c r="Q35" s="72"/>
      <c r="R35" s="72"/>
      <c r="S35" s="72"/>
      <c r="T35" s="72"/>
      <c r="U35" s="72"/>
      <c r="V35" s="72"/>
      <c r="W35" s="72"/>
      <c r="X35" s="72"/>
      <c r="Y35" s="72"/>
      <c r="Z35" s="72"/>
      <c r="AA35" s="72"/>
      <c r="AB35" s="72"/>
    </row>
    <row r="36" spans="1:28" ht="12.75" customHeight="1">
      <c r="A36" s="83">
        <v>45464</v>
      </c>
      <c r="B36" s="32">
        <v>522027</v>
      </c>
      <c r="C36" s="31" t="s">
        <v>1209</v>
      </c>
      <c r="D36" s="31" t="s">
        <v>1210</v>
      </c>
      <c r="E36" s="31" t="s">
        <v>529</v>
      </c>
      <c r="F36" s="84">
        <v>5390</v>
      </c>
      <c r="G36" s="32">
        <v>33.56</v>
      </c>
      <c r="H36" s="32" t="s">
        <v>325</v>
      </c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2"/>
      <c r="V36" s="72"/>
      <c r="W36" s="72"/>
      <c r="X36" s="72"/>
      <c r="Y36" s="72"/>
      <c r="Z36" s="72"/>
      <c r="AA36" s="72"/>
      <c r="AB36" s="72"/>
    </row>
    <row r="37" spans="1:28" ht="12.75" customHeight="1">
      <c r="A37" s="83">
        <v>45464</v>
      </c>
      <c r="B37" s="32">
        <v>544156</v>
      </c>
      <c r="C37" s="31" t="s">
        <v>1137</v>
      </c>
      <c r="D37" s="31" t="s">
        <v>1138</v>
      </c>
      <c r="E37" s="31" t="s">
        <v>530</v>
      </c>
      <c r="F37" s="84">
        <v>27000</v>
      </c>
      <c r="G37" s="32">
        <v>55.22</v>
      </c>
      <c r="H37" s="32" t="s">
        <v>325</v>
      </c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72"/>
      <c r="AA37" s="72"/>
      <c r="AB37" s="72"/>
    </row>
    <row r="38" spans="1:28" ht="12.75" customHeight="1">
      <c r="A38" s="83">
        <v>45464</v>
      </c>
      <c r="B38" s="32">
        <v>544156</v>
      </c>
      <c r="C38" s="31" t="s">
        <v>1137</v>
      </c>
      <c r="D38" s="31" t="s">
        <v>1211</v>
      </c>
      <c r="E38" s="31" t="s">
        <v>529</v>
      </c>
      <c r="F38" s="84">
        <v>24000</v>
      </c>
      <c r="G38" s="32">
        <v>53.7</v>
      </c>
      <c r="H38" s="32" t="s">
        <v>325</v>
      </c>
      <c r="I38" s="72"/>
      <c r="J38" s="72"/>
      <c r="K38" s="72"/>
      <c r="L38" s="72"/>
      <c r="M38" s="72"/>
      <c r="N38" s="72"/>
      <c r="O38" s="72"/>
      <c r="P38" s="72"/>
      <c r="Q38" s="72"/>
      <c r="R38" s="72"/>
      <c r="S38" s="72"/>
      <c r="T38" s="72"/>
      <c r="U38" s="72"/>
      <c r="V38" s="72"/>
      <c r="W38" s="72"/>
      <c r="X38" s="72"/>
      <c r="Y38" s="72"/>
      <c r="Z38" s="72"/>
      <c r="AA38" s="72"/>
      <c r="AB38" s="72"/>
    </row>
    <row r="39" spans="1:28" ht="12.75" customHeight="1">
      <c r="A39" s="83">
        <v>45464</v>
      </c>
      <c r="B39" s="32">
        <v>531758</v>
      </c>
      <c r="C39" s="31" t="s">
        <v>1139</v>
      </c>
      <c r="D39" s="31" t="s">
        <v>1140</v>
      </c>
      <c r="E39" s="31" t="s">
        <v>529</v>
      </c>
      <c r="F39" s="84">
        <v>35826</v>
      </c>
      <c r="G39" s="32">
        <v>14.63</v>
      </c>
      <c r="H39" s="32" t="s">
        <v>325</v>
      </c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72"/>
      <c r="T39" s="72"/>
      <c r="U39" s="72"/>
      <c r="V39" s="72"/>
      <c r="W39" s="72"/>
      <c r="X39" s="72"/>
      <c r="Y39" s="72"/>
      <c r="Z39" s="72"/>
      <c r="AA39" s="72"/>
      <c r="AB39" s="72"/>
    </row>
    <row r="40" spans="1:28" ht="12.75" customHeight="1">
      <c r="A40" s="83">
        <v>45464</v>
      </c>
      <c r="B40" s="32">
        <v>513536</v>
      </c>
      <c r="C40" s="31" t="s">
        <v>1141</v>
      </c>
      <c r="D40" s="31" t="s">
        <v>1143</v>
      </c>
      <c r="E40" s="31" t="s">
        <v>530</v>
      </c>
      <c r="F40" s="84">
        <v>1700000</v>
      </c>
      <c r="G40" s="32">
        <v>14.5</v>
      </c>
      <c r="H40" s="32" t="s">
        <v>325</v>
      </c>
      <c r="I40" s="72"/>
      <c r="J40" s="72"/>
      <c r="K40" s="72"/>
      <c r="L40" s="72"/>
      <c r="M40" s="72"/>
      <c r="N40" s="72"/>
      <c r="O40" s="72"/>
      <c r="P40" s="72"/>
      <c r="Q40" s="72"/>
      <c r="R40" s="72"/>
      <c r="S40" s="72"/>
      <c r="T40" s="72"/>
      <c r="U40" s="72"/>
      <c r="V40" s="72"/>
      <c r="W40" s="72"/>
      <c r="X40" s="72"/>
      <c r="Y40" s="72"/>
      <c r="Z40" s="72"/>
      <c r="AA40" s="72"/>
      <c r="AB40" s="72"/>
    </row>
    <row r="41" spans="1:28" ht="12.75" customHeight="1">
      <c r="A41" s="83">
        <v>45464</v>
      </c>
      <c r="B41" s="32">
        <v>513536</v>
      </c>
      <c r="C41" s="31" t="s">
        <v>1141</v>
      </c>
      <c r="D41" s="31" t="s">
        <v>1142</v>
      </c>
      <c r="E41" s="31" t="s">
        <v>529</v>
      </c>
      <c r="F41" s="84">
        <v>1664379</v>
      </c>
      <c r="G41" s="32">
        <v>14.5</v>
      </c>
      <c r="H41" s="32" t="s">
        <v>325</v>
      </c>
      <c r="I41" s="72"/>
      <c r="J41" s="72"/>
      <c r="K41" s="72"/>
      <c r="L41" s="72"/>
      <c r="M41" s="72"/>
      <c r="N41" s="72"/>
      <c r="O41" s="72"/>
      <c r="P41" s="72"/>
      <c r="Q41" s="72"/>
      <c r="R41" s="72"/>
      <c r="S41" s="72"/>
      <c r="T41" s="72"/>
      <c r="U41" s="72"/>
      <c r="V41" s="72"/>
      <c r="W41" s="72"/>
      <c r="X41" s="72"/>
      <c r="Y41" s="72"/>
      <c r="Z41" s="72"/>
      <c r="AA41" s="72"/>
      <c r="AB41" s="72"/>
    </row>
    <row r="42" spans="1:28" ht="12.75" customHeight="1">
      <c r="A42" s="83">
        <v>45464</v>
      </c>
      <c r="B42" s="32">
        <v>530663</v>
      </c>
      <c r="C42" s="31" t="s">
        <v>1102</v>
      </c>
      <c r="D42" s="31" t="s">
        <v>1145</v>
      </c>
      <c r="E42" s="31" t="s">
        <v>530</v>
      </c>
      <c r="F42" s="84">
        <v>298128</v>
      </c>
      <c r="G42" s="32">
        <v>1.9</v>
      </c>
      <c r="H42" s="32" t="s">
        <v>325</v>
      </c>
      <c r="I42" s="72"/>
      <c r="J42" s="72"/>
      <c r="K42" s="72"/>
      <c r="L42" s="72"/>
      <c r="M42" s="72"/>
      <c r="N42" s="72"/>
      <c r="O42" s="72"/>
      <c r="P42" s="72"/>
      <c r="Q42" s="72"/>
      <c r="R42" s="72"/>
      <c r="S42" s="72"/>
      <c r="T42" s="72"/>
      <c r="U42" s="72"/>
      <c r="V42" s="72"/>
      <c r="W42" s="72"/>
      <c r="X42" s="72"/>
      <c r="Y42" s="72"/>
      <c r="Z42" s="72"/>
      <c r="AA42" s="72"/>
      <c r="AB42" s="72"/>
    </row>
    <row r="43" spans="1:28" ht="12.75" customHeight="1">
      <c r="A43" s="83">
        <v>45464</v>
      </c>
      <c r="B43" s="32">
        <v>533282</v>
      </c>
      <c r="C43" s="31" t="s">
        <v>785</v>
      </c>
      <c r="D43" s="31" t="s">
        <v>1212</v>
      </c>
      <c r="E43" s="31" t="s">
        <v>530</v>
      </c>
      <c r="F43" s="84">
        <v>1400000</v>
      </c>
      <c r="G43" s="32">
        <v>1365</v>
      </c>
      <c r="H43" s="32" t="s">
        <v>325</v>
      </c>
      <c r="I43" s="72"/>
      <c r="J43" s="72"/>
      <c r="K43" s="72"/>
      <c r="L43" s="72"/>
      <c r="M43" s="72"/>
      <c r="N43" s="72"/>
      <c r="O43" s="72"/>
      <c r="P43" s="72"/>
      <c r="Q43" s="72"/>
      <c r="R43" s="72"/>
      <c r="S43" s="72"/>
      <c r="T43" s="72"/>
      <c r="U43" s="72"/>
      <c r="V43" s="72"/>
      <c r="W43" s="72"/>
      <c r="X43" s="72"/>
      <c r="Y43" s="72"/>
      <c r="Z43" s="72"/>
      <c r="AA43" s="72"/>
      <c r="AB43" s="72"/>
    </row>
    <row r="44" spans="1:28" ht="12.75" customHeight="1">
      <c r="A44" s="83">
        <v>45464</v>
      </c>
      <c r="B44" s="32">
        <v>533282</v>
      </c>
      <c r="C44" s="31" t="s">
        <v>785</v>
      </c>
      <c r="D44" s="31" t="s">
        <v>1213</v>
      </c>
      <c r="E44" s="31" t="s">
        <v>529</v>
      </c>
      <c r="F44" s="84">
        <v>1400000</v>
      </c>
      <c r="G44" s="32">
        <v>1365</v>
      </c>
      <c r="H44" s="32" t="s">
        <v>325</v>
      </c>
      <c r="I44" s="72"/>
      <c r="J44" s="72"/>
      <c r="K44" s="72"/>
      <c r="L44" s="72"/>
      <c r="M44" s="72"/>
      <c r="N44" s="72"/>
      <c r="O44" s="72"/>
      <c r="P44" s="72"/>
      <c r="Q44" s="72"/>
      <c r="R44" s="72"/>
      <c r="S44" s="72"/>
      <c r="T44" s="72"/>
      <c r="U44" s="72"/>
      <c r="V44" s="72"/>
      <c r="W44" s="72"/>
      <c r="X44" s="72"/>
      <c r="Y44" s="72"/>
      <c r="Z44" s="72"/>
      <c r="AA44" s="72"/>
      <c r="AB44" s="72"/>
    </row>
    <row r="45" spans="1:28" ht="12.75" customHeight="1">
      <c r="A45" s="83">
        <v>45464</v>
      </c>
      <c r="B45" s="32">
        <v>537709</v>
      </c>
      <c r="C45" s="31" t="s">
        <v>1214</v>
      </c>
      <c r="D45" s="31" t="s">
        <v>1215</v>
      </c>
      <c r="E45" s="31" t="s">
        <v>529</v>
      </c>
      <c r="F45" s="84">
        <v>100000</v>
      </c>
      <c r="G45" s="32">
        <v>13.26</v>
      </c>
      <c r="H45" s="32" t="s">
        <v>325</v>
      </c>
      <c r="I45" s="72"/>
      <c r="J45" s="72"/>
      <c r="K45" s="72"/>
      <c r="L45" s="72"/>
      <c r="M45" s="72"/>
      <c r="N45" s="72"/>
      <c r="O45" s="72"/>
      <c r="P45" s="72"/>
      <c r="Q45" s="72"/>
      <c r="R45" s="72"/>
      <c r="S45" s="72"/>
      <c r="T45" s="72"/>
      <c r="U45" s="72"/>
      <c r="V45" s="72"/>
      <c r="W45" s="72"/>
      <c r="X45" s="72"/>
      <c r="Y45" s="72"/>
      <c r="Z45" s="72"/>
      <c r="AA45" s="72"/>
      <c r="AB45" s="72"/>
    </row>
    <row r="46" spans="1:28" ht="12.75" customHeight="1">
      <c r="A46" s="83">
        <v>45464</v>
      </c>
      <c r="B46" s="32">
        <v>543546</v>
      </c>
      <c r="C46" s="31" t="s">
        <v>1216</v>
      </c>
      <c r="D46" s="31" t="s">
        <v>1217</v>
      </c>
      <c r="E46" s="31" t="s">
        <v>529</v>
      </c>
      <c r="F46" s="84">
        <v>150000</v>
      </c>
      <c r="G46" s="32">
        <v>31.83</v>
      </c>
      <c r="H46" s="32" t="s">
        <v>325</v>
      </c>
      <c r="I46" s="72"/>
      <c r="J46" s="72"/>
      <c r="K46" s="72"/>
      <c r="L46" s="72"/>
      <c r="M46" s="72"/>
      <c r="N46" s="72"/>
      <c r="O46" s="72"/>
      <c r="P46" s="72"/>
      <c r="Q46" s="72"/>
      <c r="R46" s="72"/>
      <c r="S46" s="72"/>
      <c r="T46" s="72"/>
      <c r="U46" s="72"/>
      <c r="V46" s="72"/>
      <c r="W46" s="72"/>
      <c r="X46" s="72"/>
      <c r="Y46" s="72"/>
      <c r="Z46" s="72"/>
      <c r="AA46" s="72"/>
      <c r="AB46" s="72"/>
    </row>
    <row r="47" spans="1:28" ht="12.75" customHeight="1">
      <c r="A47" s="83">
        <v>45464</v>
      </c>
      <c r="B47" s="32">
        <v>543546</v>
      </c>
      <c r="C47" s="31" t="s">
        <v>1216</v>
      </c>
      <c r="D47" s="31" t="s">
        <v>1135</v>
      </c>
      <c r="E47" s="31" t="s">
        <v>529</v>
      </c>
      <c r="F47" s="84">
        <v>200000</v>
      </c>
      <c r="G47" s="32">
        <v>29.79</v>
      </c>
      <c r="H47" s="32" t="s">
        <v>325</v>
      </c>
      <c r="I47" s="72"/>
      <c r="J47" s="72"/>
      <c r="K47" s="72"/>
      <c r="L47" s="72"/>
      <c r="M47" s="72"/>
      <c r="N47" s="72"/>
      <c r="O47" s="72"/>
      <c r="P47" s="72"/>
      <c r="Q47" s="72"/>
      <c r="R47" s="72"/>
      <c r="S47" s="72"/>
      <c r="T47" s="72"/>
      <c r="U47" s="72"/>
      <c r="V47" s="72"/>
      <c r="W47" s="72"/>
      <c r="X47" s="72"/>
      <c r="Y47" s="72"/>
      <c r="Z47" s="72"/>
      <c r="AA47" s="72"/>
      <c r="AB47" s="72"/>
    </row>
    <row r="48" spans="1:28" ht="12.75" customHeight="1">
      <c r="A48" s="83">
        <v>45464</v>
      </c>
      <c r="B48" s="32">
        <v>543546</v>
      </c>
      <c r="C48" s="31" t="s">
        <v>1216</v>
      </c>
      <c r="D48" s="31" t="s">
        <v>973</v>
      </c>
      <c r="E48" s="31" t="s">
        <v>529</v>
      </c>
      <c r="F48" s="84">
        <v>90000</v>
      </c>
      <c r="G48" s="32">
        <v>28.97</v>
      </c>
      <c r="H48" s="32" t="s">
        <v>325</v>
      </c>
      <c r="I48" s="72"/>
      <c r="J48" s="72"/>
      <c r="K48" s="72"/>
      <c r="L48" s="72"/>
      <c r="M48" s="72"/>
      <c r="N48" s="72"/>
      <c r="O48" s="72"/>
      <c r="P48" s="72"/>
      <c r="Q48" s="72"/>
      <c r="R48" s="72"/>
      <c r="S48" s="72"/>
      <c r="T48" s="72"/>
      <c r="U48" s="72"/>
      <c r="V48" s="72"/>
      <c r="W48" s="72"/>
      <c r="X48" s="72"/>
      <c r="Y48" s="72"/>
      <c r="Z48" s="72"/>
      <c r="AA48" s="72"/>
      <c r="AB48" s="72"/>
    </row>
    <row r="49" spans="1:28" ht="12.75" customHeight="1">
      <c r="A49" s="83">
        <v>45464</v>
      </c>
      <c r="B49" s="32">
        <v>543546</v>
      </c>
      <c r="C49" s="31" t="s">
        <v>1216</v>
      </c>
      <c r="D49" s="31" t="s">
        <v>973</v>
      </c>
      <c r="E49" s="31" t="s">
        <v>530</v>
      </c>
      <c r="F49" s="84">
        <v>160000</v>
      </c>
      <c r="G49" s="32">
        <v>30.98</v>
      </c>
      <c r="H49" s="32" t="s">
        <v>325</v>
      </c>
      <c r="I49" s="72"/>
      <c r="J49" s="72"/>
      <c r="K49" s="72"/>
      <c r="L49" s="72"/>
      <c r="M49" s="72"/>
      <c r="N49" s="72"/>
      <c r="O49" s="72"/>
      <c r="P49" s="72"/>
      <c r="Q49" s="72"/>
      <c r="R49" s="72"/>
      <c r="S49" s="72"/>
      <c r="T49" s="72"/>
      <c r="U49" s="72"/>
      <c r="V49" s="72"/>
      <c r="W49" s="72"/>
      <c r="X49" s="72"/>
      <c r="Y49" s="72"/>
      <c r="Z49" s="72"/>
      <c r="AA49" s="72"/>
      <c r="AB49" s="72"/>
    </row>
    <row r="50" spans="1:28" ht="12.75" customHeight="1">
      <c r="A50" s="83">
        <v>45464</v>
      </c>
      <c r="B50" s="32">
        <v>542726</v>
      </c>
      <c r="C50" s="31" t="s">
        <v>145</v>
      </c>
      <c r="D50" s="31" t="s">
        <v>1218</v>
      </c>
      <c r="E50" s="31" t="s">
        <v>530</v>
      </c>
      <c r="F50" s="84">
        <v>730000</v>
      </c>
      <c r="G50" s="32">
        <v>2601</v>
      </c>
      <c r="H50" s="32" t="s">
        <v>325</v>
      </c>
      <c r="I50" s="72"/>
      <c r="J50" s="72"/>
      <c r="K50" s="72"/>
      <c r="L50" s="72"/>
      <c r="M50" s="72"/>
      <c r="N50" s="72"/>
      <c r="O50" s="72"/>
      <c r="P50" s="72"/>
      <c r="Q50" s="72"/>
      <c r="R50" s="72"/>
      <c r="S50" s="72"/>
      <c r="T50" s="72"/>
      <c r="U50" s="72"/>
      <c r="V50" s="72"/>
      <c r="W50" s="72"/>
      <c r="X50" s="72"/>
      <c r="Y50" s="72"/>
      <c r="Z50" s="72"/>
      <c r="AA50" s="72"/>
      <c r="AB50" s="72"/>
    </row>
    <row r="51" spans="1:28" ht="12.75" customHeight="1">
      <c r="A51" s="83">
        <v>45464</v>
      </c>
      <c r="B51" s="32">
        <v>542726</v>
      </c>
      <c r="C51" s="31" t="s">
        <v>145</v>
      </c>
      <c r="D51" s="31" t="s">
        <v>1219</v>
      </c>
      <c r="E51" s="31" t="s">
        <v>529</v>
      </c>
      <c r="F51" s="84">
        <v>540000</v>
      </c>
      <c r="G51" s="32">
        <v>2601</v>
      </c>
      <c r="H51" s="32" t="s">
        <v>325</v>
      </c>
      <c r="I51" s="72"/>
      <c r="J51" s="72"/>
      <c r="K51" s="72"/>
      <c r="L51" s="72"/>
      <c r="M51" s="72"/>
      <c r="N51" s="72"/>
      <c r="O51" s="72"/>
      <c r="P51" s="72"/>
      <c r="Q51" s="72"/>
      <c r="R51" s="72"/>
      <c r="S51" s="72"/>
      <c r="T51" s="72"/>
      <c r="U51" s="72"/>
      <c r="V51" s="72"/>
      <c r="W51" s="72"/>
      <c r="X51" s="72"/>
      <c r="Y51" s="72"/>
      <c r="Z51" s="72"/>
      <c r="AA51" s="72"/>
      <c r="AB51" s="72"/>
    </row>
    <row r="52" spans="1:28" ht="12.75" customHeight="1">
      <c r="A52" s="83">
        <v>45464</v>
      </c>
      <c r="B52" s="32">
        <v>539175</v>
      </c>
      <c r="C52" s="31" t="s">
        <v>1104</v>
      </c>
      <c r="D52" s="31" t="s">
        <v>1220</v>
      </c>
      <c r="E52" s="31" t="s">
        <v>530</v>
      </c>
      <c r="F52" s="84">
        <v>51000</v>
      </c>
      <c r="G52" s="32">
        <v>17.41</v>
      </c>
      <c r="H52" s="32" t="s">
        <v>325</v>
      </c>
      <c r="I52" s="72"/>
      <c r="J52" s="72"/>
      <c r="K52" s="72"/>
      <c r="L52" s="72"/>
      <c r="M52" s="72"/>
      <c r="N52" s="72"/>
      <c r="O52" s="72"/>
      <c r="P52" s="72"/>
      <c r="Q52" s="72"/>
      <c r="R52" s="72"/>
      <c r="S52" s="72"/>
      <c r="T52" s="72"/>
      <c r="U52" s="72"/>
      <c r="V52" s="72"/>
      <c r="W52" s="72"/>
      <c r="X52" s="72"/>
      <c r="Y52" s="72"/>
      <c r="Z52" s="72"/>
      <c r="AA52" s="72"/>
      <c r="AB52" s="72"/>
    </row>
    <row r="53" spans="1:28" ht="15" customHeight="1">
      <c r="A53" s="83">
        <v>45464</v>
      </c>
      <c r="B53" s="32">
        <v>536709</v>
      </c>
      <c r="C53" s="31" t="s">
        <v>1221</v>
      </c>
      <c r="D53" s="31" t="s">
        <v>1222</v>
      </c>
      <c r="E53" s="31" t="s">
        <v>530</v>
      </c>
      <c r="F53" s="84">
        <v>153500</v>
      </c>
      <c r="G53" s="32">
        <v>13.75</v>
      </c>
      <c r="H53" s="32" t="s">
        <v>325</v>
      </c>
    </row>
    <row r="54" spans="1:28" ht="15" customHeight="1">
      <c r="A54" s="83">
        <v>45464</v>
      </c>
      <c r="B54" s="32">
        <v>536709</v>
      </c>
      <c r="C54" s="31" t="s">
        <v>1221</v>
      </c>
      <c r="D54" s="31" t="s">
        <v>1223</v>
      </c>
      <c r="E54" s="31" t="s">
        <v>530</v>
      </c>
      <c r="F54" s="84">
        <v>187600</v>
      </c>
      <c r="G54" s="32">
        <v>13.75</v>
      </c>
      <c r="H54" s="32" t="s">
        <v>325</v>
      </c>
    </row>
    <row r="55" spans="1:28" ht="15" customHeight="1">
      <c r="A55" s="83">
        <v>45464</v>
      </c>
      <c r="B55" s="32">
        <v>536709</v>
      </c>
      <c r="C55" s="31" t="s">
        <v>1221</v>
      </c>
      <c r="D55" s="31" t="s">
        <v>1224</v>
      </c>
      <c r="E55" s="31" t="s">
        <v>530</v>
      </c>
      <c r="F55" s="84">
        <v>156000</v>
      </c>
      <c r="G55" s="32">
        <v>13.75</v>
      </c>
      <c r="H55" s="32" t="s">
        <v>325</v>
      </c>
    </row>
    <row r="56" spans="1:28" ht="15" customHeight="1">
      <c r="A56" s="83">
        <v>45464</v>
      </c>
      <c r="B56" s="32">
        <v>536709</v>
      </c>
      <c r="C56" s="31" t="s">
        <v>1221</v>
      </c>
      <c r="D56" s="31" t="s">
        <v>973</v>
      </c>
      <c r="E56" s="31" t="s">
        <v>530</v>
      </c>
      <c r="F56" s="84">
        <v>122763</v>
      </c>
      <c r="G56" s="32">
        <v>13.62</v>
      </c>
      <c r="H56" s="32" t="s">
        <v>325</v>
      </c>
    </row>
    <row r="57" spans="1:28" ht="15" customHeight="1">
      <c r="A57" s="83">
        <v>45464</v>
      </c>
      <c r="B57" s="32">
        <v>536709</v>
      </c>
      <c r="C57" s="31" t="s">
        <v>1221</v>
      </c>
      <c r="D57" s="31" t="s">
        <v>973</v>
      </c>
      <c r="E57" s="31" t="s">
        <v>529</v>
      </c>
      <c r="F57" s="84">
        <v>250000</v>
      </c>
      <c r="G57" s="32">
        <v>13.63</v>
      </c>
      <c r="H57" s="32" t="s">
        <v>325</v>
      </c>
    </row>
    <row r="58" spans="1:28" ht="15" customHeight="1">
      <c r="A58" s="83">
        <v>45464</v>
      </c>
      <c r="B58" s="32">
        <v>536709</v>
      </c>
      <c r="C58" s="31" t="s">
        <v>1221</v>
      </c>
      <c r="D58" s="31" t="s">
        <v>1225</v>
      </c>
      <c r="E58" s="31" t="s">
        <v>530</v>
      </c>
      <c r="F58" s="84">
        <v>95000</v>
      </c>
      <c r="G58" s="32">
        <v>13.63</v>
      </c>
      <c r="H58" s="32" t="s">
        <v>325</v>
      </c>
    </row>
    <row r="59" spans="1:28" ht="15" customHeight="1">
      <c r="A59" s="83">
        <v>45464</v>
      </c>
      <c r="B59" s="32">
        <v>536709</v>
      </c>
      <c r="C59" s="31" t="s">
        <v>1221</v>
      </c>
      <c r="D59" s="31" t="s">
        <v>1225</v>
      </c>
      <c r="E59" s="31" t="s">
        <v>529</v>
      </c>
      <c r="F59" s="84">
        <v>95000</v>
      </c>
      <c r="G59" s="32">
        <v>13.75</v>
      </c>
      <c r="H59" s="32" t="s">
        <v>325</v>
      </c>
    </row>
    <row r="60" spans="1:28" ht="15" customHeight="1">
      <c r="A60" s="83">
        <v>45464</v>
      </c>
      <c r="B60" s="32">
        <v>536709</v>
      </c>
      <c r="C60" s="31" t="s">
        <v>1221</v>
      </c>
      <c r="D60" s="31" t="s">
        <v>1226</v>
      </c>
      <c r="E60" s="31" t="s">
        <v>530</v>
      </c>
      <c r="F60" s="84">
        <v>76000</v>
      </c>
      <c r="G60" s="32">
        <v>13.69</v>
      </c>
      <c r="H60" s="32" t="s">
        <v>325</v>
      </c>
    </row>
    <row r="61" spans="1:28" ht="15" customHeight="1">
      <c r="A61" s="83">
        <v>45464</v>
      </c>
      <c r="B61" s="32">
        <v>536709</v>
      </c>
      <c r="C61" s="31" t="s">
        <v>1221</v>
      </c>
      <c r="D61" s="31" t="s">
        <v>1227</v>
      </c>
      <c r="E61" s="31" t="s">
        <v>530</v>
      </c>
      <c r="F61" s="84">
        <v>87010</v>
      </c>
      <c r="G61" s="32">
        <v>13.68</v>
      </c>
      <c r="H61" s="32" t="s">
        <v>325</v>
      </c>
    </row>
    <row r="62" spans="1:28" ht="15" customHeight="1">
      <c r="A62" s="83">
        <v>45464</v>
      </c>
      <c r="B62" s="32">
        <v>536709</v>
      </c>
      <c r="C62" s="31" t="s">
        <v>1221</v>
      </c>
      <c r="D62" s="31" t="s">
        <v>1228</v>
      </c>
      <c r="E62" s="31" t="s">
        <v>529</v>
      </c>
      <c r="F62" s="84">
        <v>101001</v>
      </c>
      <c r="G62" s="32">
        <v>13.75</v>
      </c>
      <c r="H62" s="32" t="s">
        <v>325</v>
      </c>
    </row>
    <row r="63" spans="1:28" ht="15" customHeight="1">
      <c r="A63" s="83">
        <v>45464</v>
      </c>
      <c r="B63" s="32">
        <v>536709</v>
      </c>
      <c r="C63" s="31" t="s">
        <v>1221</v>
      </c>
      <c r="D63" s="31" t="s">
        <v>1228</v>
      </c>
      <c r="E63" s="31" t="s">
        <v>530</v>
      </c>
      <c r="F63" s="84">
        <v>101001</v>
      </c>
      <c r="G63" s="32">
        <v>13.73</v>
      </c>
      <c r="H63" s="32" t="s">
        <v>325</v>
      </c>
    </row>
    <row r="64" spans="1:28" ht="15" customHeight="1">
      <c r="A64" s="83">
        <v>45464</v>
      </c>
      <c r="B64" s="32">
        <v>524614</v>
      </c>
      <c r="C64" s="31" t="s">
        <v>1229</v>
      </c>
      <c r="D64" s="31" t="s">
        <v>1230</v>
      </c>
      <c r="E64" s="31" t="s">
        <v>530</v>
      </c>
      <c r="F64" s="84">
        <v>224624</v>
      </c>
      <c r="G64" s="32">
        <v>6.37</v>
      </c>
      <c r="H64" s="32" t="s">
        <v>325</v>
      </c>
    </row>
    <row r="65" spans="1:8" ht="15" customHeight="1">
      <c r="A65" s="83">
        <v>45464</v>
      </c>
      <c r="B65" s="32">
        <v>514322</v>
      </c>
      <c r="C65" s="31" t="s">
        <v>1147</v>
      </c>
      <c r="D65" s="31" t="s">
        <v>1148</v>
      </c>
      <c r="E65" s="31" t="s">
        <v>530</v>
      </c>
      <c r="F65" s="84">
        <v>58742</v>
      </c>
      <c r="G65" s="32">
        <v>61.81</v>
      </c>
      <c r="H65" s="32" t="s">
        <v>325</v>
      </c>
    </row>
    <row r="66" spans="1:8" ht="15" customHeight="1">
      <c r="A66" s="83">
        <v>45464</v>
      </c>
      <c r="B66" s="32">
        <v>514322</v>
      </c>
      <c r="C66" s="31" t="s">
        <v>1147</v>
      </c>
      <c r="D66" s="31" t="s">
        <v>1231</v>
      </c>
      <c r="E66" s="31" t="s">
        <v>530</v>
      </c>
      <c r="F66" s="84">
        <v>72752</v>
      </c>
      <c r="G66" s="32">
        <v>61.41</v>
      </c>
      <c r="H66" s="32" t="s">
        <v>325</v>
      </c>
    </row>
    <row r="67" spans="1:8" ht="15" customHeight="1">
      <c r="A67" s="83">
        <v>45464</v>
      </c>
      <c r="B67" s="32">
        <v>514322</v>
      </c>
      <c r="C67" s="31" t="s">
        <v>1147</v>
      </c>
      <c r="D67" s="31" t="s">
        <v>1232</v>
      </c>
      <c r="E67" s="31" t="s">
        <v>529</v>
      </c>
      <c r="F67" s="84">
        <v>59000</v>
      </c>
      <c r="G67" s="32">
        <v>62.32</v>
      </c>
      <c r="H67" s="32" t="s">
        <v>325</v>
      </c>
    </row>
    <row r="68" spans="1:8" ht="15" customHeight="1">
      <c r="A68" s="83">
        <v>45464</v>
      </c>
      <c r="B68" s="32">
        <v>514322</v>
      </c>
      <c r="C68" s="31" t="s">
        <v>1147</v>
      </c>
      <c r="D68" s="31" t="s">
        <v>1233</v>
      </c>
      <c r="E68" s="31" t="s">
        <v>529</v>
      </c>
      <c r="F68" s="84">
        <v>70184</v>
      </c>
      <c r="G68" s="32">
        <v>61.89</v>
      </c>
      <c r="H68" s="32" t="s">
        <v>325</v>
      </c>
    </row>
    <row r="69" spans="1:8" ht="15" customHeight="1">
      <c r="A69" s="83">
        <v>45464</v>
      </c>
      <c r="B69" s="32">
        <v>531784</v>
      </c>
      <c r="C69" s="31" t="s">
        <v>1149</v>
      </c>
      <c r="D69" s="31" t="s">
        <v>1178</v>
      </c>
      <c r="E69" s="31" t="s">
        <v>530</v>
      </c>
      <c r="F69" s="84">
        <v>1565006</v>
      </c>
      <c r="G69" s="32">
        <v>1.37</v>
      </c>
      <c r="H69" s="32" t="s">
        <v>325</v>
      </c>
    </row>
    <row r="70" spans="1:8" ht="15" customHeight="1">
      <c r="A70" s="83">
        <v>45464</v>
      </c>
      <c r="B70" s="32">
        <v>531784</v>
      </c>
      <c r="C70" s="31" t="s">
        <v>1149</v>
      </c>
      <c r="D70" s="31" t="s">
        <v>1150</v>
      </c>
      <c r="E70" s="31" t="s">
        <v>530</v>
      </c>
      <c r="F70" s="84">
        <v>2600000</v>
      </c>
      <c r="G70" s="32">
        <v>1.37</v>
      </c>
      <c r="H70" s="32" t="s">
        <v>325</v>
      </c>
    </row>
    <row r="71" spans="1:8" ht="15" customHeight="1">
      <c r="A71" s="83">
        <v>45464</v>
      </c>
      <c r="B71" s="32">
        <v>531784</v>
      </c>
      <c r="C71" s="31" t="s">
        <v>1149</v>
      </c>
      <c r="D71" s="31" t="s">
        <v>1178</v>
      </c>
      <c r="E71" s="31" t="s">
        <v>529</v>
      </c>
      <c r="F71" s="84">
        <v>1575212</v>
      </c>
      <c r="G71" s="32">
        <v>1.37</v>
      </c>
      <c r="H71" s="32" t="s">
        <v>325</v>
      </c>
    </row>
    <row r="72" spans="1:8" ht="15" customHeight="1">
      <c r="A72" s="83">
        <v>45464</v>
      </c>
      <c r="B72" s="32">
        <v>530139</v>
      </c>
      <c r="C72" s="31" t="s">
        <v>1234</v>
      </c>
      <c r="D72" s="31" t="s">
        <v>1235</v>
      </c>
      <c r="E72" s="31" t="s">
        <v>529</v>
      </c>
      <c r="F72" s="84">
        <v>462108</v>
      </c>
      <c r="G72" s="32">
        <v>42.06</v>
      </c>
      <c r="H72" s="32" t="s">
        <v>325</v>
      </c>
    </row>
    <row r="73" spans="1:8" ht="15" customHeight="1">
      <c r="A73" s="83">
        <v>45464</v>
      </c>
      <c r="B73" s="32">
        <v>530139</v>
      </c>
      <c r="C73" s="31" t="s">
        <v>1234</v>
      </c>
      <c r="D73" s="31" t="s">
        <v>1236</v>
      </c>
      <c r="E73" s="31" t="s">
        <v>530</v>
      </c>
      <c r="F73" s="84">
        <v>400000</v>
      </c>
      <c r="G73" s="32">
        <v>42.05</v>
      </c>
      <c r="H73" s="32" t="s">
        <v>325</v>
      </c>
    </row>
    <row r="74" spans="1:8" ht="15" customHeight="1">
      <c r="A74" s="83">
        <v>45464</v>
      </c>
      <c r="B74" s="32">
        <v>514060</v>
      </c>
      <c r="C74" s="31" t="s">
        <v>1237</v>
      </c>
      <c r="D74" s="31" t="s">
        <v>973</v>
      </c>
      <c r="E74" s="31" t="s">
        <v>530</v>
      </c>
      <c r="F74" s="84">
        <v>106073</v>
      </c>
      <c r="G74" s="32">
        <v>20.329999999999998</v>
      </c>
      <c r="H74" s="32" t="s">
        <v>325</v>
      </c>
    </row>
    <row r="75" spans="1:8" ht="15" customHeight="1">
      <c r="A75" s="83">
        <v>45464</v>
      </c>
      <c r="B75" s="32">
        <v>514060</v>
      </c>
      <c r="C75" s="31" t="s">
        <v>1237</v>
      </c>
      <c r="D75" s="31" t="s">
        <v>1103</v>
      </c>
      <c r="E75" s="31" t="s">
        <v>529</v>
      </c>
      <c r="F75" s="84">
        <v>114000</v>
      </c>
      <c r="G75" s="32">
        <v>20.329999999999998</v>
      </c>
      <c r="H75" s="32" t="s">
        <v>325</v>
      </c>
    </row>
    <row r="76" spans="1:8" ht="15" customHeight="1">
      <c r="A76" s="83">
        <v>45464</v>
      </c>
      <c r="B76" s="32">
        <v>540401</v>
      </c>
      <c r="C76" s="31" t="s">
        <v>1238</v>
      </c>
      <c r="D76" s="31" t="s">
        <v>1239</v>
      </c>
      <c r="E76" s="31" t="s">
        <v>530</v>
      </c>
      <c r="F76" s="84">
        <v>1050000</v>
      </c>
      <c r="G76" s="32">
        <v>20.05</v>
      </c>
      <c r="H76" s="32" t="s">
        <v>325</v>
      </c>
    </row>
    <row r="77" spans="1:8" ht="15" customHeight="1">
      <c r="A77" s="83">
        <v>45464</v>
      </c>
      <c r="B77" s="32">
        <v>540401</v>
      </c>
      <c r="C77" s="31" t="s">
        <v>1238</v>
      </c>
      <c r="D77" s="31" t="s">
        <v>1240</v>
      </c>
      <c r="E77" s="31" t="s">
        <v>529</v>
      </c>
      <c r="F77" s="84">
        <v>1050000</v>
      </c>
      <c r="G77" s="32">
        <v>20.05</v>
      </c>
      <c r="H77" s="32" t="s">
        <v>325</v>
      </c>
    </row>
    <row r="78" spans="1:8" ht="15" customHeight="1">
      <c r="A78" s="83">
        <v>45464</v>
      </c>
      <c r="B78" s="32">
        <v>541337</v>
      </c>
      <c r="C78" s="31" t="s">
        <v>1241</v>
      </c>
      <c r="D78" s="31" t="s">
        <v>1242</v>
      </c>
      <c r="E78" s="31" t="s">
        <v>529</v>
      </c>
      <c r="F78" s="84">
        <v>72000</v>
      </c>
      <c r="G78" s="32">
        <v>7.71</v>
      </c>
      <c r="H78" s="32" t="s">
        <v>325</v>
      </c>
    </row>
    <row r="79" spans="1:8" ht="15" customHeight="1">
      <c r="A79" s="83">
        <v>45464</v>
      </c>
      <c r="B79" s="32">
        <v>541337</v>
      </c>
      <c r="C79" s="31" t="s">
        <v>1241</v>
      </c>
      <c r="D79" s="31" t="s">
        <v>1243</v>
      </c>
      <c r="E79" s="31" t="s">
        <v>529</v>
      </c>
      <c r="F79" s="84">
        <v>54000</v>
      </c>
      <c r="G79" s="32">
        <v>7.71</v>
      </c>
      <c r="H79" s="32" t="s">
        <v>325</v>
      </c>
    </row>
    <row r="80" spans="1:8" ht="15" customHeight="1">
      <c r="A80" s="83">
        <v>45464</v>
      </c>
      <c r="B80" s="32">
        <v>541337</v>
      </c>
      <c r="C80" s="31" t="s">
        <v>1241</v>
      </c>
      <c r="D80" s="31" t="s">
        <v>1244</v>
      </c>
      <c r="E80" s="31" t="s">
        <v>529</v>
      </c>
      <c r="F80" s="84">
        <v>66000</v>
      </c>
      <c r="G80" s="32">
        <v>7.71</v>
      </c>
      <c r="H80" s="32" t="s">
        <v>325</v>
      </c>
    </row>
    <row r="81" spans="1:8" ht="15" customHeight="1">
      <c r="A81" s="83">
        <v>45464</v>
      </c>
      <c r="B81" s="32">
        <v>541337</v>
      </c>
      <c r="C81" s="31" t="s">
        <v>1241</v>
      </c>
      <c r="D81" s="31" t="s">
        <v>1153</v>
      </c>
      <c r="E81" s="31" t="s">
        <v>530</v>
      </c>
      <c r="F81" s="84">
        <v>501000</v>
      </c>
      <c r="G81" s="32">
        <v>7.71</v>
      </c>
      <c r="H81" s="32" t="s">
        <v>325</v>
      </c>
    </row>
    <row r="82" spans="1:8" ht="15" customHeight="1">
      <c r="A82" s="83">
        <v>45464</v>
      </c>
      <c r="B82" s="32">
        <v>507621</v>
      </c>
      <c r="C82" s="31" t="s">
        <v>1245</v>
      </c>
      <c r="D82" s="31" t="s">
        <v>1246</v>
      </c>
      <c r="E82" s="31" t="s">
        <v>530</v>
      </c>
      <c r="F82" s="84">
        <v>85598</v>
      </c>
      <c r="G82" s="32">
        <v>710.65</v>
      </c>
      <c r="H82" s="32" t="s">
        <v>325</v>
      </c>
    </row>
    <row r="83" spans="1:8" ht="15" customHeight="1">
      <c r="A83" s="83">
        <v>45464</v>
      </c>
      <c r="B83" s="32">
        <v>532407</v>
      </c>
      <c r="C83" s="31" t="s">
        <v>1151</v>
      </c>
      <c r="D83" s="31" t="s">
        <v>1152</v>
      </c>
      <c r="E83" s="31" t="s">
        <v>530</v>
      </c>
      <c r="F83" s="84">
        <v>2053957</v>
      </c>
      <c r="G83" s="32">
        <v>292.99</v>
      </c>
      <c r="H83" s="32" t="s">
        <v>325</v>
      </c>
    </row>
    <row r="84" spans="1:8" ht="15" customHeight="1">
      <c r="A84" s="83">
        <v>45464</v>
      </c>
      <c r="B84" s="32">
        <v>532407</v>
      </c>
      <c r="C84" s="31" t="s">
        <v>1151</v>
      </c>
      <c r="D84" s="31" t="s">
        <v>1152</v>
      </c>
      <c r="E84" s="31" t="s">
        <v>529</v>
      </c>
      <c r="F84" s="84">
        <v>2053957</v>
      </c>
      <c r="G84" s="32">
        <v>292.58999999999997</v>
      </c>
      <c r="H84" s="32" t="s">
        <v>325</v>
      </c>
    </row>
    <row r="85" spans="1:8" ht="15" customHeight="1">
      <c r="A85" s="83">
        <v>45464</v>
      </c>
      <c r="B85" s="32">
        <v>530557</v>
      </c>
      <c r="C85" s="31" t="s">
        <v>1081</v>
      </c>
      <c r="D85" s="31" t="s">
        <v>1082</v>
      </c>
      <c r="E85" s="31" t="s">
        <v>530</v>
      </c>
      <c r="F85" s="84">
        <v>14602201</v>
      </c>
      <c r="G85" s="32">
        <v>0.94</v>
      </c>
      <c r="H85" s="32" t="s">
        <v>325</v>
      </c>
    </row>
    <row r="86" spans="1:8" ht="15" customHeight="1">
      <c r="A86" s="83">
        <v>45464</v>
      </c>
      <c r="B86" s="32">
        <v>530557</v>
      </c>
      <c r="C86" s="31" t="s">
        <v>1081</v>
      </c>
      <c r="D86" s="31" t="s">
        <v>1082</v>
      </c>
      <c r="E86" s="31" t="s">
        <v>529</v>
      </c>
      <c r="F86" s="84">
        <v>11134431</v>
      </c>
      <c r="G86" s="32">
        <v>0.92</v>
      </c>
      <c r="H86" s="32" t="s">
        <v>325</v>
      </c>
    </row>
    <row r="87" spans="1:8" ht="15" customHeight="1">
      <c r="A87" s="83">
        <v>45464</v>
      </c>
      <c r="B87" s="32">
        <v>514330</v>
      </c>
      <c r="C87" s="31" t="s">
        <v>1247</v>
      </c>
      <c r="D87" s="31" t="s">
        <v>1248</v>
      </c>
      <c r="E87" s="31" t="s">
        <v>529</v>
      </c>
      <c r="F87" s="84">
        <v>62346</v>
      </c>
      <c r="G87" s="32">
        <v>129.54</v>
      </c>
      <c r="H87" s="32" t="s">
        <v>325</v>
      </c>
    </row>
    <row r="88" spans="1:8" ht="15" customHeight="1">
      <c r="A88" s="83">
        <v>45464</v>
      </c>
      <c r="B88" s="32">
        <v>531512</v>
      </c>
      <c r="C88" s="31" t="s">
        <v>1105</v>
      </c>
      <c r="D88" s="31" t="s">
        <v>1083</v>
      </c>
      <c r="E88" s="31" t="s">
        <v>529</v>
      </c>
      <c r="F88" s="84">
        <v>98895</v>
      </c>
      <c r="G88" s="32">
        <v>11.95</v>
      </c>
      <c r="H88" s="32" t="s">
        <v>325</v>
      </c>
    </row>
    <row r="89" spans="1:8" ht="15" customHeight="1">
      <c r="A89" s="83">
        <v>45464</v>
      </c>
      <c r="B89" s="32">
        <v>539273</v>
      </c>
      <c r="C89" s="31" t="s">
        <v>1249</v>
      </c>
      <c r="D89" s="31" t="s">
        <v>1250</v>
      </c>
      <c r="E89" s="31" t="s">
        <v>529</v>
      </c>
      <c r="F89" s="84">
        <v>10000</v>
      </c>
      <c r="G89" s="32">
        <v>138.16999999999999</v>
      </c>
      <c r="H89" s="32" t="s">
        <v>325</v>
      </c>
    </row>
    <row r="90" spans="1:8" ht="15" customHeight="1">
      <c r="A90" s="83">
        <v>45464</v>
      </c>
      <c r="B90" s="32">
        <v>531637</v>
      </c>
      <c r="C90" s="31" t="s">
        <v>1251</v>
      </c>
      <c r="D90" s="31" t="s">
        <v>1252</v>
      </c>
      <c r="E90" s="31" t="s">
        <v>529</v>
      </c>
      <c r="F90" s="84">
        <v>300000</v>
      </c>
      <c r="G90" s="32">
        <v>847.11</v>
      </c>
      <c r="H90" s="32" t="s">
        <v>325</v>
      </c>
    </row>
    <row r="91" spans="1:8" ht="15" customHeight="1">
      <c r="A91" s="83">
        <v>45464</v>
      </c>
      <c r="B91" s="32">
        <v>531637</v>
      </c>
      <c r="C91" s="31" t="s">
        <v>1251</v>
      </c>
      <c r="D91" s="31" t="s">
        <v>1253</v>
      </c>
      <c r="E91" s="31" t="s">
        <v>530</v>
      </c>
      <c r="F91" s="84">
        <v>150000</v>
      </c>
      <c r="G91" s="32">
        <v>845.07</v>
      </c>
      <c r="H91" s="32" t="s">
        <v>325</v>
      </c>
    </row>
    <row r="92" spans="1:8" ht="15" customHeight="1">
      <c r="A92" s="83">
        <v>45464</v>
      </c>
      <c r="B92" s="32">
        <v>531637</v>
      </c>
      <c r="C92" s="31" t="s">
        <v>1251</v>
      </c>
      <c r="D92" s="31" t="s">
        <v>1254</v>
      </c>
      <c r="E92" s="31" t="s">
        <v>530</v>
      </c>
      <c r="F92" s="84">
        <v>150000</v>
      </c>
      <c r="G92" s="32">
        <v>845.06</v>
      </c>
      <c r="H92" s="32" t="s">
        <v>325</v>
      </c>
    </row>
    <row r="93" spans="1:8" ht="15" customHeight="1">
      <c r="A93" s="83">
        <v>45464</v>
      </c>
      <c r="B93" s="32">
        <v>536659</v>
      </c>
      <c r="C93" s="31" t="s">
        <v>1255</v>
      </c>
      <c r="D93" s="31" t="s">
        <v>1256</v>
      </c>
      <c r="E93" s="31" t="s">
        <v>530</v>
      </c>
      <c r="F93" s="84">
        <v>225000</v>
      </c>
      <c r="G93" s="32">
        <v>23.68</v>
      </c>
      <c r="H93" s="32" t="s">
        <v>325</v>
      </c>
    </row>
    <row r="94" spans="1:8" ht="15" customHeight="1">
      <c r="A94" s="83">
        <v>45464</v>
      </c>
      <c r="B94" s="32">
        <v>536659</v>
      </c>
      <c r="C94" s="31" t="s">
        <v>1255</v>
      </c>
      <c r="D94" s="31" t="s">
        <v>1257</v>
      </c>
      <c r="E94" s="31" t="s">
        <v>529</v>
      </c>
      <c r="F94" s="84">
        <v>226000</v>
      </c>
      <c r="G94" s="32">
        <v>23.68</v>
      </c>
      <c r="H94" s="32" t="s">
        <v>325</v>
      </c>
    </row>
    <row r="95" spans="1:8" ht="15" customHeight="1">
      <c r="A95" s="83">
        <v>45464</v>
      </c>
      <c r="B95" s="32">
        <v>541703</v>
      </c>
      <c r="C95" s="31" t="s">
        <v>1258</v>
      </c>
      <c r="D95" s="31" t="s">
        <v>1259</v>
      </c>
      <c r="E95" s="31" t="s">
        <v>530</v>
      </c>
      <c r="F95" s="84">
        <v>28800</v>
      </c>
      <c r="G95" s="32">
        <v>20.6</v>
      </c>
      <c r="H95" s="32" t="s">
        <v>325</v>
      </c>
    </row>
    <row r="96" spans="1:8" ht="15" customHeight="1">
      <c r="A96" s="83">
        <v>45464</v>
      </c>
      <c r="B96" s="32">
        <v>543171</v>
      </c>
      <c r="C96" s="31" t="s">
        <v>1154</v>
      </c>
      <c r="D96" s="31" t="s">
        <v>1225</v>
      </c>
      <c r="E96" s="31" t="s">
        <v>530</v>
      </c>
      <c r="F96" s="84">
        <v>366373</v>
      </c>
      <c r="G96" s="32">
        <v>5.28</v>
      </c>
      <c r="H96" s="32" t="s">
        <v>325</v>
      </c>
    </row>
    <row r="97" spans="1:8" ht="15" customHeight="1">
      <c r="A97" s="83">
        <v>45464</v>
      </c>
      <c r="B97" s="32">
        <v>543171</v>
      </c>
      <c r="C97" s="31" t="s">
        <v>1154</v>
      </c>
      <c r="D97" s="31" t="s">
        <v>1225</v>
      </c>
      <c r="E97" s="31" t="s">
        <v>529</v>
      </c>
      <c r="F97" s="84">
        <v>366373</v>
      </c>
      <c r="G97" s="32">
        <v>5.24</v>
      </c>
      <c r="H97" s="32" t="s">
        <v>325</v>
      </c>
    </row>
    <row r="98" spans="1:8" ht="15" customHeight="1">
      <c r="A98" s="83">
        <v>45464</v>
      </c>
      <c r="B98" s="32">
        <v>543897</v>
      </c>
      <c r="C98" s="31" t="s">
        <v>1260</v>
      </c>
      <c r="D98" s="31" t="s">
        <v>1261</v>
      </c>
      <c r="E98" s="31" t="s">
        <v>530</v>
      </c>
      <c r="F98" s="84">
        <v>30000</v>
      </c>
      <c r="G98" s="32">
        <v>60</v>
      </c>
      <c r="H98" s="32" t="s">
        <v>325</v>
      </c>
    </row>
    <row r="99" spans="1:8" ht="15" customHeight="1">
      <c r="A99" s="83">
        <v>45464</v>
      </c>
      <c r="B99" s="32">
        <v>531893</v>
      </c>
      <c r="C99" s="31" t="s">
        <v>1029</v>
      </c>
      <c r="D99" s="31" t="s">
        <v>973</v>
      </c>
      <c r="E99" s="31" t="s">
        <v>530</v>
      </c>
      <c r="F99" s="84">
        <v>1710841</v>
      </c>
      <c r="G99" s="32">
        <v>0.95</v>
      </c>
      <c r="H99" s="32" t="s">
        <v>325</v>
      </c>
    </row>
    <row r="100" spans="1:8" ht="15" customHeight="1">
      <c r="A100" s="83">
        <v>45464</v>
      </c>
      <c r="B100" s="32">
        <v>531893</v>
      </c>
      <c r="C100" s="31" t="s">
        <v>1029</v>
      </c>
      <c r="D100" s="31" t="s">
        <v>1262</v>
      </c>
      <c r="E100" s="31" t="s">
        <v>529</v>
      </c>
      <c r="F100" s="84">
        <v>7271155</v>
      </c>
      <c r="G100" s="32">
        <v>0.95</v>
      </c>
      <c r="H100" s="32" t="s">
        <v>325</v>
      </c>
    </row>
    <row r="101" spans="1:8" ht="15" customHeight="1">
      <c r="A101" s="83">
        <v>45464</v>
      </c>
      <c r="B101" s="32">
        <v>531893</v>
      </c>
      <c r="C101" s="31" t="s">
        <v>1029</v>
      </c>
      <c r="D101" s="31" t="s">
        <v>973</v>
      </c>
      <c r="E101" s="31" t="s">
        <v>529</v>
      </c>
      <c r="F101" s="84">
        <v>5000000</v>
      </c>
      <c r="G101" s="32">
        <v>0.95</v>
      </c>
      <c r="H101" s="32" t="s">
        <v>325</v>
      </c>
    </row>
    <row r="102" spans="1:8" ht="15" customHeight="1">
      <c r="A102" s="83">
        <v>45464</v>
      </c>
      <c r="B102" s="32">
        <v>531893</v>
      </c>
      <c r="C102" s="31" t="s">
        <v>1029</v>
      </c>
      <c r="D102" s="31" t="s">
        <v>1263</v>
      </c>
      <c r="E102" s="31" t="s">
        <v>530</v>
      </c>
      <c r="F102" s="84">
        <v>30000000</v>
      </c>
      <c r="G102" s="32">
        <v>0.95</v>
      </c>
      <c r="H102" s="32" t="s">
        <v>325</v>
      </c>
    </row>
    <row r="103" spans="1:8" ht="15" customHeight="1">
      <c r="A103" s="83">
        <v>45464</v>
      </c>
      <c r="B103" s="32">
        <v>531893</v>
      </c>
      <c r="C103" s="31" t="s">
        <v>1029</v>
      </c>
      <c r="D103" s="31" t="s">
        <v>1263</v>
      </c>
      <c r="E103" s="31" t="s">
        <v>529</v>
      </c>
      <c r="F103" s="84">
        <v>949059</v>
      </c>
      <c r="G103" s="32">
        <v>0.95</v>
      </c>
      <c r="H103" s="32" t="s">
        <v>325</v>
      </c>
    </row>
    <row r="104" spans="1:8" ht="15" customHeight="1">
      <c r="A104" s="83">
        <v>45464</v>
      </c>
      <c r="B104" s="32">
        <v>531893</v>
      </c>
      <c r="C104" s="31" t="s">
        <v>1029</v>
      </c>
      <c r="D104" s="31" t="s">
        <v>1042</v>
      </c>
      <c r="E104" s="31" t="s">
        <v>530</v>
      </c>
      <c r="F104" s="84">
        <v>451014</v>
      </c>
      <c r="G104" s="32">
        <v>0.96</v>
      </c>
      <c r="H104" s="32" t="s">
        <v>325</v>
      </c>
    </row>
    <row r="105" spans="1:8" ht="15" customHeight="1">
      <c r="A105" s="83">
        <v>45464</v>
      </c>
      <c r="B105" s="32">
        <v>531893</v>
      </c>
      <c r="C105" s="31" t="s">
        <v>1029</v>
      </c>
      <c r="D105" s="31" t="s">
        <v>1262</v>
      </c>
      <c r="E105" s="31" t="s">
        <v>530</v>
      </c>
      <c r="F105" s="84">
        <v>7271155</v>
      </c>
      <c r="G105" s="32">
        <v>1.01</v>
      </c>
      <c r="H105" s="32" t="s">
        <v>325</v>
      </c>
    </row>
    <row r="106" spans="1:8" ht="15" customHeight="1">
      <c r="A106" s="83">
        <v>45464</v>
      </c>
      <c r="B106" s="32">
        <v>531893</v>
      </c>
      <c r="C106" s="31" t="s">
        <v>1029</v>
      </c>
      <c r="D106" s="31" t="s">
        <v>1042</v>
      </c>
      <c r="E106" s="31" t="s">
        <v>529</v>
      </c>
      <c r="F106" s="84">
        <v>12951014</v>
      </c>
      <c r="G106" s="32">
        <v>0.95</v>
      </c>
      <c r="H106" s="32" t="s">
        <v>325</v>
      </c>
    </row>
    <row r="107" spans="1:8" ht="15" customHeight="1">
      <c r="A107" s="83">
        <v>45464</v>
      </c>
      <c r="B107" s="32">
        <v>512499</v>
      </c>
      <c r="C107" s="31" t="s">
        <v>1264</v>
      </c>
      <c r="D107" s="31" t="s">
        <v>1044</v>
      </c>
      <c r="E107" s="31" t="s">
        <v>529</v>
      </c>
      <c r="F107" s="84">
        <v>4800542</v>
      </c>
      <c r="G107" s="32">
        <v>0.65</v>
      </c>
      <c r="H107" s="32" t="s">
        <v>325</v>
      </c>
    </row>
    <row r="108" spans="1:8" ht="15" customHeight="1">
      <c r="A108" s="83">
        <v>45464</v>
      </c>
      <c r="B108" s="32">
        <v>512499</v>
      </c>
      <c r="C108" s="31" t="s">
        <v>1264</v>
      </c>
      <c r="D108" s="31" t="s">
        <v>1044</v>
      </c>
      <c r="E108" s="31" t="s">
        <v>530</v>
      </c>
      <c r="F108" s="84">
        <v>5162560</v>
      </c>
      <c r="G108" s="32">
        <v>0.65</v>
      </c>
      <c r="H108" s="32" t="s">
        <v>325</v>
      </c>
    </row>
    <row r="109" spans="1:8" ht="15" customHeight="1">
      <c r="A109" s="83">
        <v>45464</v>
      </c>
      <c r="B109" s="32">
        <v>531370</v>
      </c>
      <c r="C109" s="31" t="s">
        <v>1155</v>
      </c>
      <c r="D109" s="31" t="s">
        <v>1106</v>
      </c>
      <c r="E109" s="31" t="s">
        <v>529</v>
      </c>
      <c r="F109" s="84">
        <v>60000</v>
      </c>
      <c r="G109" s="32">
        <v>22.59</v>
      </c>
      <c r="H109" s="32" t="s">
        <v>325</v>
      </c>
    </row>
    <row r="110" spans="1:8" ht="15" customHeight="1">
      <c r="A110" s="83">
        <v>45464</v>
      </c>
      <c r="B110" s="32">
        <v>539217</v>
      </c>
      <c r="C110" s="31" t="s">
        <v>1265</v>
      </c>
      <c r="D110" s="31" t="s">
        <v>1266</v>
      </c>
      <c r="E110" s="31" t="s">
        <v>530</v>
      </c>
      <c r="F110" s="84">
        <v>4404870</v>
      </c>
      <c r="G110" s="32">
        <v>2.17</v>
      </c>
      <c r="H110" s="32" t="s">
        <v>325</v>
      </c>
    </row>
    <row r="111" spans="1:8" ht="15" customHeight="1">
      <c r="A111" s="83">
        <v>45464</v>
      </c>
      <c r="B111" s="32">
        <v>514197</v>
      </c>
      <c r="C111" s="31" t="s">
        <v>1156</v>
      </c>
      <c r="D111" s="31" t="s">
        <v>1267</v>
      </c>
      <c r="E111" s="31" t="s">
        <v>530</v>
      </c>
      <c r="F111" s="84">
        <v>223155</v>
      </c>
      <c r="G111" s="32">
        <v>31.93</v>
      </c>
      <c r="H111" s="32" t="s">
        <v>325</v>
      </c>
    </row>
    <row r="112" spans="1:8" ht="15" customHeight="1">
      <c r="A112" s="83">
        <v>45464</v>
      </c>
      <c r="B112" s="32">
        <v>532070</v>
      </c>
      <c r="C112" s="31" t="s">
        <v>1268</v>
      </c>
      <c r="D112" s="31" t="s">
        <v>1269</v>
      </c>
      <c r="E112" s="31" t="s">
        <v>529</v>
      </c>
      <c r="F112" s="84">
        <v>48000</v>
      </c>
      <c r="G112" s="32">
        <v>160.37</v>
      </c>
      <c r="H112" s="32" t="s">
        <v>325</v>
      </c>
    </row>
    <row r="113" spans="1:8" ht="15" customHeight="1">
      <c r="A113" s="83">
        <v>45464</v>
      </c>
      <c r="B113" s="32">
        <v>532070</v>
      </c>
      <c r="C113" s="31" t="s">
        <v>1268</v>
      </c>
      <c r="D113" s="31" t="s">
        <v>1270</v>
      </c>
      <c r="E113" s="31" t="s">
        <v>530</v>
      </c>
      <c r="F113" s="84">
        <v>45700</v>
      </c>
      <c r="G113" s="32">
        <v>160</v>
      </c>
      <c r="H113" s="32" t="s">
        <v>325</v>
      </c>
    </row>
    <row r="114" spans="1:8" ht="15" customHeight="1">
      <c r="A114" s="83">
        <v>45464</v>
      </c>
      <c r="B114" s="32">
        <v>532070</v>
      </c>
      <c r="C114" s="31" t="s">
        <v>1268</v>
      </c>
      <c r="D114" s="31" t="s">
        <v>1271</v>
      </c>
      <c r="E114" s="31" t="s">
        <v>530</v>
      </c>
      <c r="F114" s="84">
        <v>40000</v>
      </c>
      <c r="G114" s="32">
        <v>160</v>
      </c>
      <c r="H114" s="32" t="s">
        <v>325</v>
      </c>
    </row>
    <row r="115" spans="1:8" ht="15" customHeight="1">
      <c r="A115" s="83">
        <v>45464</v>
      </c>
      <c r="B115" s="32">
        <v>531499</v>
      </c>
      <c r="C115" s="31" t="s">
        <v>1085</v>
      </c>
      <c r="D115" s="31" t="s">
        <v>1107</v>
      </c>
      <c r="E115" s="31" t="s">
        <v>529</v>
      </c>
      <c r="F115" s="84">
        <v>50000</v>
      </c>
      <c r="G115" s="32">
        <v>7</v>
      </c>
      <c r="H115" s="32" t="s">
        <v>325</v>
      </c>
    </row>
    <row r="116" spans="1:8" ht="15" customHeight="1">
      <c r="A116" s="83">
        <v>45464</v>
      </c>
      <c r="B116" s="32">
        <v>531499</v>
      </c>
      <c r="C116" s="31" t="s">
        <v>1085</v>
      </c>
      <c r="D116" s="31" t="s">
        <v>1157</v>
      </c>
      <c r="E116" s="31" t="s">
        <v>529</v>
      </c>
      <c r="F116" s="84">
        <v>64164</v>
      </c>
      <c r="G116" s="32">
        <v>6.91</v>
      </c>
      <c r="H116" s="32" t="s">
        <v>325</v>
      </c>
    </row>
    <row r="117" spans="1:8" ht="15" customHeight="1">
      <c r="A117" s="83">
        <v>45464</v>
      </c>
      <c r="B117" s="32">
        <v>531499</v>
      </c>
      <c r="C117" s="31" t="s">
        <v>1085</v>
      </c>
      <c r="D117" s="31" t="s">
        <v>1108</v>
      </c>
      <c r="E117" s="31" t="s">
        <v>529</v>
      </c>
      <c r="F117" s="84">
        <v>65000</v>
      </c>
      <c r="G117" s="32">
        <v>7</v>
      </c>
      <c r="H117" s="32" t="s">
        <v>325</v>
      </c>
    </row>
    <row r="118" spans="1:8" ht="15" customHeight="1">
      <c r="A118" s="83">
        <v>45464</v>
      </c>
      <c r="B118" s="32">
        <v>531499</v>
      </c>
      <c r="C118" s="31" t="s">
        <v>1085</v>
      </c>
      <c r="D118" s="31" t="s">
        <v>1272</v>
      </c>
      <c r="E118" s="31" t="s">
        <v>530</v>
      </c>
      <c r="F118" s="84">
        <v>120405</v>
      </c>
      <c r="G118" s="32">
        <v>7</v>
      </c>
      <c r="H118" s="32" t="s">
        <v>325</v>
      </c>
    </row>
    <row r="119" spans="1:8" ht="15" customHeight="1">
      <c r="A119" s="83">
        <v>45464</v>
      </c>
      <c r="B119" s="32">
        <v>531499</v>
      </c>
      <c r="C119" s="31" t="s">
        <v>1085</v>
      </c>
      <c r="D119" s="31" t="s">
        <v>1109</v>
      </c>
      <c r="E119" s="31" t="s">
        <v>529</v>
      </c>
      <c r="F119" s="84">
        <v>50000</v>
      </c>
      <c r="G119" s="32">
        <v>7</v>
      </c>
      <c r="H119" s="32" t="s">
        <v>325</v>
      </c>
    </row>
    <row r="120" spans="1:8" ht="15" customHeight="1">
      <c r="A120" s="83">
        <v>45464</v>
      </c>
      <c r="B120" s="32">
        <v>521005</v>
      </c>
      <c r="C120" s="31" t="s">
        <v>1158</v>
      </c>
      <c r="D120" s="31" t="s">
        <v>1159</v>
      </c>
      <c r="E120" s="31" t="s">
        <v>530</v>
      </c>
      <c r="F120" s="84">
        <v>148715</v>
      </c>
      <c r="G120" s="32">
        <v>48.25</v>
      </c>
      <c r="H120" s="32" t="s">
        <v>325</v>
      </c>
    </row>
    <row r="121" spans="1:8" ht="15" customHeight="1">
      <c r="A121" s="83">
        <v>45464</v>
      </c>
      <c r="B121" s="32">
        <v>537582</v>
      </c>
      <c r="C121" s="31" t="s">
        <v>1273</v>
      </c>
      <c r="D121" s="31" t="s">
        <v>1274</v>
      </c>
      <c r="E121" s="31" t="s">
        <v>529</v>
      </c>
      <c r="F121" s="84">
        <v>80000</v>
      </c>
      <c r="G121" s="32">
        <v>2.2200000000000002</v>
      </c>
      <c r="H121" s="32" t="s">
        <v>325</v>
      </c>
    </row>
    <row r="122" spans="1:8" ht="15" customHeight="1">
      <c r="A122" s="83">
        <v>45464</v>
      </c>
      <c r="B122" s="32">
        <v>537582</v>
      </c>
      <c r="C122" s="31" t="s">
        <v>1273</v>
      </c>
      <c r="D122" s="31" t="s">
        <v>1275</v>
      </c>
      <c r="E122" s="31" t="s">
        <v>529</v>
      </c>
      <c r="F122" s="84">
        <v>300000</v>
      </c>
      <c r="G122" s="32">
        <v>2.34</v>
      </c>
      <c r="H122" s="32" t="s">
        <v>325</v>
      </c>
    </row>
    <row r="123" spans="1:8" ht="15" customHeight="1">
      <c r="A123" s="83">
        <v>45464</v>
      </c>
      <c r="B123" s="32">
        <v>537582</v>
      </c>
      <c r="C123" s="31" t="s">
        <v>1273</v>
      </c>
      <c r="D123" s="31" t="s">
        <v>1276</v>
      </c>
      <c r="E123" s="31" t="s">
        <v>530</v>
      </c>
      <c r="F123" s="84">
        <v>200000</v>
      </c>
      <c r="G123" s="32">
        <v>2.21</v>
      </c>
      <c r="H123" s="32" t="s">
        <v>325</v>
      </c>
    </row>
    <row r="124" spans="1:8" ht="15" customHeight="1">
      <c r="A124" s="83">
        <v>45464</v>
      </c>
      <c r="B124" s="32">
        <v>537582</v>
      </c>
      <c r="C124" s="31" t="s">
        <v>1273</v>
      </c>
      <c r="D124" s="31" t="s">
        <v>1277</v>
      </c>
      <c r="E124" s="31" t="s">
        <v>530</v>
      </c>
      <c r="F124" s="84">
        <v>160000</v>
      </c>
      <c r="G124" s="32">
        <v>2.2599999999999998</v>
      </c>
      <c r="H124" s="32" t="s">
        <v>325</v>
      </c>
    </row>
    <row r="125" spans="1:8" ht="15" customHeight="1">
      <c r="A125" s="83">
        <v>45464</v>
      </c>
      <c r="B125" s="32">
        <v>537582</v>
      </c>
      <c r="C125" s="31" t="s">
        <v>1273</v>
      </c>
      <c r="D125" s="31" t="s">
        <v>1274</v>
      </c>
      <c r="E125" s="31" t="s">
        <v>530</v>
      </c>
      <c r="F125" s="84">
        <v>140000</v>
      </c>
      <c r="G125" s="32">
        <v>2.2999999999999998</v>
      </c>
      <c r="H125" s="32" t="s">
        <v>325</v>
      </c>
    </row>
    <row r="126" spans="1:8" ht="15" customHeight="1">
      <c r="A126" s="83">
        <v>45464</v>
      </c>
      <c r="B126" s="32">
        <v>540570</v>
      </c>
      <c r="C126" s="31" t="s">
        <v>1278</v>
      </c>
      <c r="D126" s="31" t="s">
        <v>973</v>
      </c>
      <c r="E126" s="31" t="s">
        <v>530</v>
      </c>
      <c r="F126" s="84">
        <v>320000</v>
      </c>
      <c r="G126" s="32">
        <v>16.14</v>
      </c>
      <c r="H126" s="32" t="s">
        <v>325</v>
      </c>
    </row>
    <row r="127" spans="1:8" ht="15" customHeight="1">
      <c r="A127" s="83">
        <v>45464</v>
      </c>
      <c r="B127" s="32">
        <v>540570</v>
      </c>
      <c r="C127" s="31" t="s">
        <v>1278</v>
      </c>
      <c r="D127" s="31" t="s">
        <v>973</v>
      </c>
      <c r="E127" s="31" t="s">
        <v>529</v>
      </c>
      <c r="F127" s="84">
        <v>1600000</v>
      </c>
      <c r="G127" s="32">
        <v>15.49</v>
      </c>
      <c r="H127" s="32" t="s">
        <v>325</v>
      </c>
    </row>
    <row r="128" spans="1:8" ht="15" customHeight="1">
      <c r="A128" s="83">
        <v>45464</v>
      </c>
      <c r="B128" s="32">
        <v>540570</v>
      </c>
      <c r="C128" s="31" t="s">
        <v>1278</v>
      </c>
      <c r="D128" s="31" t="s">
        <v>1065</v>
      </c>
      <c r="E128" s="31" t="s">
        <v>530</v>
      </c>
      <c r="F128" s="84">
        <v>250002</v>
      </c>
      <c r="G128" s="32">
        <v>16.7</v>
      </c>
      <c r="H128" s="32" t="s">
        <v>325</v>
      </c>
    </row>
    <row r="129" spans="1:8" ht="15" customHeight="1">
      <c r="A129" s="83">
        <v>45464</v>
      </c>
      <c r="B129" s="32">
        <v>540570</v>
      </c>
      <c r="C129" s="31" t="s">
        <v>1278</v>
      </c>
      <c r="D129" s="31" t="s">
        <v>1065</v>
      </c>
      <c r="E129" s="31" t="s">
        <v>529</v>
      </c>
      <c r="F129" s="84">
        <v>1050002</v>
      </c>
      <c r="G129" s="32">
        <v>15.81</v>
      </c>
      <c r="H129" s="32" t="s">
        <v>325</v>
      </c>
    </row>
    <row r="130" spans="1:8" ht="15" customHeight="1">
      <c r="A130" s="83">
        <v>45464</v>
      </c>
      <c r="B130" s="32">
        <v>540570</v>
      </c>
      <c r="C130" s="31" t="s">
        <v>1278</v>
      </c>
      <c r="D130" s="31" t="s">
        <v>1279</v>
      </c>
      <c r="E130" s="31" t="s">
        <v>530</v>
      </c>
      <c r="F130" s="84">
        <v>1458643</v>
      </c>
      <c r="G130" s="32">
        <v>15.8</v>
      </c>
      <c r="H130" s="32" t="s">
        <v>325</v>
      </c>
    </row>
    <row r="131" spans="1:8" ht="15" customHeight="1">
      <c r="A131" s="83">
        <v>45464</v>
      </c>
      <c r="B131" s="32">
        <v>544168</v>
      </c>
      <c r="C131" s="31" t="s">
        <v>1280</v>
      </c>
      <c r="D131" s="31" t="s">
        <v>973</v>
      </c>
      <c r="E131" s="31" t="s">
        <v>529</v>
      </c>
      <c r="F131" s="84">
        <v>25000</v>
      </c>
      <c r="G131" s="32">
        <v>88.42</v>
      </c>
      <c r="H131" s="32" t="s">
        <v>325</v>
      </c>
    </row>
    <row r="132" spans="1:8" ht="15" customHeight="1">
      <c r="A132" s="83">
        <v>45464</v>
      </c>
      <c r="B132" s="32">
        <v>544168</v>
      </c>
      <c r="C132" s="31" t="s">
        <v>1280</v>
      </c>
      <c r="D132" s="31" t="s">
        <v>973</v>
      </c>
      <c r="E132" s="31" t="s">
        <v>530</v>
      </c>
      <c r="F132" s="84">
        <v>23000</v>
      </c>
      <c r="G132" s="32">
        <v>89.53</v>
      </c>
      <c r="H132" s="32" t="s">
        <v>325</v>
      </c>
    </row>
    <row r="133" spans="1:8" ht="15" customHeight="1">
      <c r="A133" s="83">
        <v>45464</v>
      </c>
      <c r="B133" s="32">
        <v>539659</v>
      </c>
      <c r="C133" s="31" t="s">
        <v>1281</v>
      </c>
      <c r="D133" s="31" t="s">
        <v>1282</v>
      </c>
      <c r="E133" s="31" t="s">
        <v>529</v>
      </c>
      <c r="F133" s="84">
        <v>75000</v>
      </c>
      <c r="G133" s="32">
        <v>65</v>
      </c>
      <c r="H133" s="32" t="s">
        <v>325</v>
      </c>
    </row>
    <row r="134" spans="1:8" ht="15" customHeight="1">
      <c r="A134" s="83">
        <v>45464</v>
      </c>
      <c r="B134" s="32">
        <v>539659</v>
      </c>
      <c r="C134" s="31" t="s">
        <v>1281</v>
      </c>
      <c r="D134" s="31" t="s">
        <v>1283</v>
      </c>
      <c r="E134" s="31" t="s">
        <v>529</v>
      </c>
      <c r="F134" s="84">
        <v>75000</v>
      </c>
      <c r="G134" s="32">
        <v>65.33</v>
      </c>
      <c r="H134" s="32" t="s">
        <v>325</v>
      </c>
    </row>
    <row r="135" spans="1:8" ht="15" customHeight="1">
      <c r="A135" s="83">
        <v>45464</v>
      </c>
      <c r="B135" s="32">
        <v>533427</v>
      </c>
      <c r="C135" s="31" t="s">
        <v>1110</v>
      </c>
      <c r="D135" s="31" t="s">
        <v>1111</v>
      </c>
      <c r="E135" s="31" t="s">
        <v>530</v>
      </c>
      <c r="F135" s="84">
        <v>150000</v>
      </c>
      <c r="G135" s="32">
        <v>43</v>
      </c>
      <c r="H135" s="32" t="s">
        <v>325</v>
      </c>
    </row>
    <row r="136" spans="1:8" ht="15" customHeight="1">
      <c r="A136" s="83">
        <v>45464</v>
      </c>
      <c r="B136" s="32" t="s">
        <v>1284</v>
      </c>
      <c r="C136" s="31" t="s">
        <v>1285</v>
      </c>
      <c r="D136" s="31" t="s">
        <v>892</v>
      </c>
      <c r="E136" s="31" t="s">
        <v>529</v>
      </c>
      <c r="F136" s="84">
        <v>260010</v>
      </c>
      <c r="G136" s="32">
        <v>206.16</v>
      </c>
      <c r="H136" s="32" t="s">
        <v>847</v>
      </c>
    </row>
    <row r="137" spans="1:8" ht="15" customHeight="1">
      <c r="A137" s="83">
        <v>45464</v>
      </c>
      <c r="B137" s="32" t="s">
        <v>322</v>
      </c>
      <c r="C137" s="31" t="s">
        <v>1286</v>
      </c>
      <c r="D137" s="31" t="s">
        <v>892</v>
      </c>
      <c r="E137" s="31" t="s">
        <v>529</v>
      </c>
      <c r="F137" s="84">
        <v>2732106</v>
      </c>
      <c r="G137" s="32">
        <v>361.64</v>
      </c>
      <c r="H137" s="32" t="s">
        <v>847</v>
      </c>
    </row>
    <row r="138" spans="1:8" ht="15" customHeight="1">
      <c r="A138" s="83">
        <v>45464</v>
      </c>
      <c r="B138" s="32" t="s">
        <v>64</v>
      </c>
      <c r="C138" s="31" t="s">
        <v>1287</v>
      </c>
      <c r="D138" s="31" t="s">
        <v>1288</v>
      </c>
      <c r="E138" s="31" t="s">
        <v>529</v>
      </c>
      <c r="F138" s="84">
        <v>17000000</v>
      </c>
      <c r="G138" s="32">
        <v>1225.75</v>
      </c>
      <c r="H138" s="32" t="s">
        <v>847</v>
      </c>
    </row>
    <row r="139" spans="1:8" ht="15" customHeight="1">
      <c r="A139" s="83">
        <v>45464</v>
      </c>
      <c r="B139" s="32" t="s">
        <v>1289</v>
      </c>
      <c r="C139" s="31" t="s">
        <v>1290</v>
      </c>
      <c r="D139" s="31" t="s">
        <v>1165</v>
      </c>
      <c r="E139" s="31" t="s">
        <v>529</v>
      </c>
      <c r="F139" s="84">
        <v>169429</v>
      </c>
      <c r="G139" s="32">
        <v>333.54</v>
      </c>
      <c r="H139" s="32" t="s">
        <v>847</v>
      </c>
    </row>
    <row r="140" spans="1:8" ht="15" customHeight="1">
      <c r="A140" s="83">
        <v>45464</v>
      </c>
      <c r="B140" s="32" t="s">
        <v>1160</v>
      </c>
      <c r="C140" s="31" t="s">
        <v>1161</v>
      </c>
      <c r="D140" s="31" t="s">
        <v>892</v>
      </c>
      <c r="E140" s="31" t="s">
        <v>529</v>
      </c>
      <c r="F140" s="84">
        <v>473426</v>
      </c>
      <c r="G140" s="32">
        <v>125.55</v>
      </c>
      <c r="H140" s="32" t="s">
        <v>847</v>
      </c>
    </row>
    <row r="141" spans="1:8" ht="15" customHeight="1">
      <c r="A141" s="83">
        <v>45464</v>
      </c>
      <c r="B141" s="32" t="s">
        <v>1160</v>
      </c>
      <c r="C141" s="31" t="s">
        <v>1161</v>
      </c>
      <c r="D141" s="31" t="s">
        <v>993</v>
      </c>
      <c r="E141" s="31" t="s">
        <v>529</v>
      </c>
      <c r="F141" s="84">
        <v>277009</v>
      </c>
      <c r="G141" s="32">
        <v>125.81</v>
      </c>
      <c r="H141" s="32" t="s">
        <v>847</v>
      </c>
    </row>
    <row r="142" spans="1:8" ht="15" customHeight="1">
      <c r="A142" s="83">
        <v>45464</v>
      </c>
      <c r="B142" s="32" t="s">
        <v>1160</v>
      </c>
      <c r="C142" s="31" t="s">
        <v>1161</v>
      </c>
      <c r="D142" s="31" t="s">
        <v>1068</v>
      </c>
      <c r="E142" s="31" t="s">
        <v>529</v>
      </c>
      <c r="F142" s="84">
        <v>322497</v>
      </c>
      <c r="G142" s="32">
        <v>126.38</v>
      </c>
      <c r="H142" s="32" t="s">
        <v>847</v>
      </c>
    </row>
    <row r="143" spans="1:8" ht="15" customHeight="1">
      <c r="A143" s="83">
        <v>45464</v>
      </c>
      <c r="B143" s="32" t="s">
        <v>89</v>
      </c>
      <c r="C143" s="31" t="s">
        <v>1112</v>
      </c>
      <c r="D143" s="31" t="s">
        <v>892</v>
      </c>
      <c r="E143" s="31" t="s">
        <v>529</v>
      </c>
      <c r="F143" s="84">
        <v>2890595</v>
      </c>
      <c r="G143" s="32">
        <v>529.45000000000005</v>
      </c>
      <c r="H143" s="32" t="s">
        <v>847</v>
      </c>
    </row>
    <row r="144" spans="1:8" ht="15" customHeight="1">
      <c r="A144" s="83">
        <v>45464</v>
      </c>
      <c r="B144" s="32" t="s">
        <v>1162</v>
      </c>
      <c r="C144" s="31" t="s">
        <v>1163</v>
      </c>
      <c r="D144" s="31" t="s">
        <v>1291</v>
      </c>
      <c r="E144" s="31" t="s">
        <v>529</v>
      </c>
      <c r="F144" s="84">
        <v>90000</v>
      </c>
      <c r="G144" s="32">
        <v>2.08</v>
      </c>
      <c r="H144" s="32" t="s">
        <v>847</v>
      </c>
    </row>
    <row r="145" spans="1:8" ht="15" customHeight="1">
      <c r="A145" s="83">
        <v>45464</v>
      </c>
      <c r="B145" s="32" t="s">
        <v>1162</v>
      </c>
      <c r="C145" s="31" t="s">
        <v>1163</v>
      </c>
      <c r="D145" s="31" t="s">
        <v>1164</v>
      </c>
      <c r="E145" s="31" t="s">
        <v>529</v>
      </c>
      <c r="F145" s="84">
        <v>99000</v>
      </c>
      <c r="G145" s="32">
        <v>2.15</v>
      </c>
      <c r="H145" s="32" t="s">
        <v>847</v>
      </c>
    </row>
    <row r="146" spans="1:8" ht="15" customHeight="1">
      <c r="A146" s="83">
        <v>45464</v>
      </c>
      <c r="B146" s="32" t="s">
        <v>1162</v>
      </c>
      <c r="C146" s="31" t="s">
        <v>1163</v>
      </c>
      <c r="D146" s="31" t="s">
        <v>1292</v>
      </c>
      <c r="E146" s="31" t="s">
        <v>529</v>
      </c>
      <c r="F146" s="84">
        <v>60000</v>
      </c>
      <c r="G146" s="32">
        <v>2.1</v>
      </c>
      <c r="H146" s="32" t="s">
        <v>847</v>
      </c>
    </row>
    <row r="147" spans="1:8" ht="15" customHeight="1">
      <c r="A147" s="83">
        <v>45464</v>
      </c>
      <c r="B147" s="32" t="s">
        <v>1293</v>
      </c>
      <c r="C147" s="31" t="s">
        <v>1294</v>
      </c>
      <c r="D147" s="31" t="s">
        <v>1295</v>
      </c>
      <c r="E147" s="31" t="s">
        <v>529</v>
      </c>
      <c r="F147" s="84">
        <v>185000</v>
      </c>
      <c r="G147" s="32">
        <v>765.03</v>
      </c>
      <c r="H147" s="32" t="s">
        <v>847</v>
      </c>
    </row>
    <row r="148" spans="1:8" ht="15" customHeight="1">
      <c r="A148" s="83">
        <v>45464</v>
      </c>
      <c r="B148" s="32" t="s">
        <v>1296</v>
      </c>
      <c r="C148" s="31" t="s">
        <v>1297</v>
      </c>
      <c r="D148" s="31" t="s">
        <v>892</v>
      </c>
      <c r="E148" s="31" t="s">
        <v>529</v>
      </c>
      <c r="F148" s="84">
        <v>321563</v>
      </c>
      <c r="G148" s="32">
        <v>139.4</v>
      </c>
      <c r="H148" s="32" t="s">
        <v>847</v>
      </c>
    </row>
    <row r="149" spans="1:8" ht="15" customHeight="1">
      <c r="A149" s="83">
        <v>45464</v>
      </c>
      <c r="B149" s="32" t="s">
        <v>1298</v>
      </c>
      <c r="C149" s="31" t="s">
        <v>1299</v>
      </c>
      <c r="D149" s="31" t="s">
        <v>892</v>
      </c>
      <c r="E149" s="31" t="s">
        <v>529</v>
      </c>
      <c r="F149" s="84">
        <v>446663</v>
      </c>
      <c r="G149" s="32">
        <v>205.04</v>
      </c>
      <c r="H149" s="32" t="s">
        <v>847</v>
      </c>
    </row>
    <row r="150" spans="1:8" ht="15" customHeight="1">
      <c r="A150" s="83">
        <v>45464</v>
      </c>
      <c r="B150" s="32" t="s">
        <v>1298</v>
      </c>
      <c r="C150" s="31" t="s">
        <v>1299</v>
      </c>
      <c r="D150" s="31" t="s">
        <v>993</v>
      </c>
      <c r="E150" s="31" t="s">
        <v>529</v>
      </c>
      <c r="F150" s="84">
        <v>361269</v>
      </c>
      <c r="G150" s="32">
        <v>204.72</v>
      </c>
      <c r="H150" s="32" t="s">
        <v>847</v>
      </c>
    </row>
    <row r="151" spans="1:8" ht="15" customHeight="1">
      <c r="A151" s="83">
        <v>45464</v>
      </c>
      <c r="B151" s="32" t="s">
        <v>1113</v>
      </c>
      <c r="C151" s="31" t="s">
        <v>1114</v>
      </c>
      <c r="D151" s="31" t="s">
        <v>892</v>
      </c>
      <c r="E151" s="31" t="s">
        <v>529</v>
      </c>
      <c r="F151" s="84">
        <v>957623</v>
      </c>
      <c r="G151" s="32">
        <v>404.29</v>
      </c>
      <c r="H151" s="32" t="s">
        <v>847</v>
      </c>
    </row>
    <row r="152" spans="1:8" ht="15" customHeight="1">
      <c r="A152" s="83">
        <v>45464</v>
      </c>
      <c r="B152" s="32" t="s">
        <v>1115</v>
      </c>
      <c r="C152" s="31" t="s">
        <v>1116</v>
      </c>
      <c r="D152" s="31" t="s">
        <v>1300</v>
      </c>
      <c r="E152" s="31" t="s">
        <v>529</v>
      </c>
      <c r="F152" s="84">
        <v>465549</v>
      </c>
      <c r="G152" s="32">
        <v>361.81</v>
      </c>
      <c r="H152" s="32" t="s">
        <v>847</v>
      </c>
    </row>
    <row r="153" spans="1:8" ht="15" customHeight="1">
      <c r="A153" s="83">
        <v>45464</v>
      </c>
      <c r="B153" s="32" t="s">
        <v>1115</v>
      </c>
      <c r="C153" s="31" t="s">
        <v>1116</v>
      </c>
      <c r="D153" s="31" t="s">
        <v>892</v>
      </c>
      <c r="E153" s="31" t="s">
        <v>529</v>
      </c>
      <c r="F153" s="84">
        <v>639616</v>
      </c>
      <c r="G153" s="32">
        <v>355.05</v>
      </c>
      <c r="H153" s="32" t="s">
        <v>847</v>
      </c>
    </row>
    <row r="154" spans="1:8" ht="15" customHeight="1">
      <c r="A154" s="83">
        <v>45464</v>
      </c>
      <c r="B154" s="32" t="s">
        <v>785</v>
      </c>
      <c r="C154" s="31" t="s">
        <v>1301</v>
      </c>
      <c r="D154" s="31" t="s">
        <v>892</v>
      </c>
      <c r="E154" s="31" t="s">
        <v>529</v>
      </c>
      <c r="F154" s="84">
        <v>365997</v>
      </c>
      <c r="G154" s="32">
        <v>1546.99</v>
      </c>
      <c r="H154" s="32" t="s">
        <v>847</v>
      </c>
    </row>
    <row r="155" spans="1:8" ht="15" customHeight="1">
      <c r="A155" s="83">
        <v>45464</v>
      </c>
      <c r="B155" s="32" t="s">
        <v>1066</v>
      </c>
      <c r="C155" s="31" t="s">
        <v>1067</v>
      </c>
      <c r="D155" s="31" t="s">
        <v>1087</v>
      </c>
      <c r="E155" s="31" t="s">
        <v>529</v>
      </c>
      <c r="F155" s="84">
        <v>116000</v>
      </c>
      <c r="G155" s="32">
        <v>56.52</v>
      </c>
      <c r="H155" s="32" t="s">
        <v>847</v>
      </c>
    </row>
    <row r="156" spans="1:8" ht="15" customHeight="1">
      <c r="A156" s="83">
        <v>45464</v>
      </c>
      <c r="B156" s="32" t="s">
        <v>1166</v>
      </c>
      <c r="C156" s="31" t="s">
        <v>1167</v>
      </c>
      <c r="D156" s="31" t="s">
        <v>892</v>
      </c>
      <c r="E156" s="31" t="s">
        <v>529</v>
      </c>
      <c r="F156" s="84">
        <v>173381</v>
      </c>
      <c r="G156" s="32">
        <v>531.14</v>
      </c>
      <c r="H156" s="32" t="s">
        <v>847</v>
      </c>
    </row>
    <row r="157" spans="1:8" ht="15" customHeight="1">
      <c r="A157" s="83">
        <v>45464</v>
      </c>
      <c r="B157" s="32" t="s">
        <v>1302</v>
      </c>
      <c r="C157" s="31" t="s">
        <v>1303</v>
      </c>
      <c r="D157" s="31" t="s">
        <v>1304</v>
      </c>
      <c r="E157" s="31" t="s">
        <v>529</v>
      </c>
      <c r="F157" s="84">
        <v>27000</v>
      </c>
      <c r="G157" s="32">
        <v>189.73</v>
      </c>
      <c r="H157" s="32" t="s">
        <v>847</v>
      </c>
    </row>
    <row r="158" spans="1:8" ht="15" customHeight="1">
      <c r="A158" s="83">
        <v>45464</v>
      </c>
      <c r="B158" s="32" t="s">
        <v>1168</v>
      </c>
      <c r="C158" s="31" t="s">
        <v>1169</v>
      </c>
      <c r="D158" s="31" t="s">
        <v>993</v>
      </c>
      <c r="E158" s="31" t="s">
        <v>529</v>
      </c>
      <c r="F158" s="84">
        <v>3321587</v>
      </c>
      <c r="G158" s="32">
        <v>157.9</v>
      </c>
      <c r="H158" s="32" t="s">
        <v>847</v>
      </c>
    </row>
    <row r="159" spans="1:8" ht="15" customHeight="1">
      <c r="A159" s="83">
        <v>45464</v>
      </c>
      <c r="B159" s="32" t="s">
        <v>1305</v>
      </c>
      <c r="C159" s="31" t="s">
        <v>1306</v>
      </c>
      <c r="D159" s="31" t="s">
        <v>973</v>
      </c>
      <c r="E159" s="31" t="s">
        <v>529</v>
      </c>
      <c r="F159" s="84">
        <v>115000</v>
      </c>
      <c r="G159" s="32">
        <v>472.59</v>
      </c>
      <c r="H159" s="32" t="s">
        <v>847</v>
      </c>
    </row>
    <row r="160" spans="1:8" ht="15" customHeight="1">
      <c r="A160" s="83">
        <v>45464</v>
      </c>
      <c r="B160" s="32" t="s">
        <v>1119</v>
      </c>
      <c r="C160" s="31" t="s">
        <v>1120</v>
      </c>
      <c r="D160" s="31" t="s">
        <v>1121</v>
      </c>
      <c r="E160" s="31" t="s">
        <v>529</v>
      </c>
      <c r="F160" s="84">
        <v>200000</v>
      </c>
      <c r="G160" s="32">
        <v>7.05</v>
      </c>
      <c r="H160" s="32" t="s">
        <v>847</v>
      </c>
    </row>
    <row r="161" spans="1:8" ht="15" customHeight="1">
      <c r="A161" s="83">
        <v>45464</v>
      </c>
      <c r="B161" s="32" t="s">
        <v>1170</v>
      </c>
      <c r="C161" s="31" t="s">
        <v>1171</v>
      </c>
      <c r="D161" s="31" t="s">
        <v>993</v>
      </c>
      <c r="E161" s="31" t="s">
        <v>529</v>
      </c>
      <c r="F161" s="84">
        <v>885924</v>
      </c>
      <c r="G161" s="32">
        <v>119.31</v>
      </c>
      <c r="H161" s="32" t="s">
        <v>847</v>
      </c>
    </row>
    <row r="162" spans="1:8" ht="15" customHeight="1">
      <c r="A162" s="83">
        <v>45464</v>
      </c>
      <c r="B162" s="32" t="s">
        <v>1170</v>
      </c>
      <c r="C162" s="31" t="s">
        <v>1171</v>
      </c>
      <c r="D162" s="31" t="s">
        <v>892</v>
      </c>
      <c r="E162" s="31" t="s">
        <v>529</v>
      </c>
      <c r="F162" s="84">
        <v>999354</v>
      </c>
      <c r="G162" s="32">
        <v>119.34</v>
      </c>
      <c r="H162" s="32" t="s">
        <v>847</v>
      </c>
    </row>
    <row r="163" spans="1:8" ht="15" customHeight="1">
      <c r="A163" s="83">
        <v>45464</v>
      </c>
      <c r="B163" s="32" t="s">
        <v>336</v>
      </c>
      <c r="C163" s="31" t="s">
        <v>1307</v>
      </c>
      <c r="D163" s="31" t="s">
        <v>892</v>
      </c>
      <c r="E163" s="31" t="s">
        <v>529</v>
      </c>
      <c r="F163" s="84">
        <v>440439</v>
      </c>
      <c r="G163" s="32">
        <v>2588.56</v>
      </c>
      <c r="H163" s="32" t="s">
        <v>847</v>
      </c>
    </row>
    <row r="164" spans="1:8" ht="15" customHeight="1">
      <c r="A164" s="83">
        <v>45464</v>
      </c>
      <c r="B164" s="32" t="s">
        <v>1308</v>
      </c>
      <c r="C164" s="31" t="s">
        <v>1309</v>
      </c>
      <c r="D164" s="31" t="s">
        <v>1310</v>
      </c>
      <c r="E164" s="31" t="s">
        <v>529</v>
      </c>
      <c r="F164" s="84">
        <v>1024057</v>
      </c>
      <c r="G164" s="32">
        <v>20.010000000000002</v>
      </c>
      <c r="H164" s="32" t="s">
        <v>847</v>
      </c>
    </row>
    <row r="165" spans="1:8" ht="15" customHeight="1">
      <c r="A165" s="83">
        <v>45464</v>
      </c>
      <c r="B165" s="32" t="s">
        <v>1311</v>
      </c>
      <c r="C165" s="31" t="s">
        <v>1312</v>
      </c>
      <c r="D165" s="31" t="s">
        <v>892</v>
      </c>
      <c r="E165" s="31" t="s">
        <v>529</v>
      </c>
      <c r="F165" s="84">
        <v>799228</v>
      </c>
      <c r="G165" s="32">
        <v>112.22</v>
      </c>
      <c r="H165" s="32" t="s">
        <v>847</v>
      </c>
    </row>
    <row r="166" spans="1:8" ht="15" customHeight="1">
      <c r="A166" s="83">
        <v>45464</v>
      </c>
      <c r="B166" s="32" t="s">
        <v>1088</v>
      </c>
      <c r="C166" s="31" t="s">
        <v>1089</v>
      </c>
      <c r="D166" s="31" t="s">
        <v>993</v>
      </c>
      <c r="E166" s="31" t="s">
        <v>529</v>
      </c>
      <c r="F166" s="84">
        <v>1088139</v>
      </c>
      <c r="G166" s="32">
        <v>49.89</v>
      </c>
      <c r="H166" s="32" t="s">
        <v>847</v>
      </c>
    </row>
    <row r="167" spans="1:8" ht="15" customHeight="1">
      <c r="A167" s="83">
        <v>45464</v>
      </c>
      <c r="B167" s="32" t="s">
        <v>1090</v>
      </c>
      <c r="C167" s="31" t="s">
        <v>1091</v>
      </c>
      <c r="D167" s="31" t="s">
        <v>993</v>
      </c>
      <c r="E167" s="31" t="s">
        <v>529</v>
      </c>
      <c r="F167" s="84">
        <v>5479380</v>
      </c>
      <c r="G167" s="32">
        <v>143.88</v>
      </c>
      <c r="H167" s="32" t="s">
        <v>847</v>
      </c>
    </row>
    <row r="168" spans="1:8" ht="15" customHeight="1">
      <c r="A168" s="83">
        <v>45464</v>
      </c>
      <c r="B168" s="32" t="s">
        <v>1090</v>
      </c>
      <c r="C168" s="31" t="s">
        <v>1091</v>
      </c>
      <c r="D168" s="31" t="s">
        <v>892</v>
      </c>
      <c r="E168" s="31" t="s">
        <v>529</v>
      </c>
      <c r="F168" s="84">
        <v>3873933</v>
      </c>
      <c r="G168" s="32">
        <v>144.29</v>
      </c>
      <c r="H168" s="32" t="s">
        <v>847</v>
      </c>
    </row>
    <row r="169" spans="1:8" ht="15" customHeight="1">
      <c r="A169" s="83">
        <v>45464</v>
      </c>
      <c r="B169" s="32" t="s">
        <v>1313</v>
      </c>
      <c r="C169" s="31" t="s">
        <v>1314</v>
      </c>
      <c r="D169" s="31" t="s">
        <v>993</v>
      </c>
      <c r="E169" s="31" t="s">
        <v>529</v>
      </c>
      <c r="F169" s="84">
        <v>1095037</v>
      </c>
      <c r="G169" s="32">
        <v>53.04</v>
      </c>
      <c r="H169" s="32" t="s">
        <v>847</v>
      </c>
    </row>
    <row r="170" spans="1:8" ht="15" customHeight="1">
      <c r="A170" s="83">
        <v>45464</v>
      </c>
      <c r="B170" s="32" t="s">
        <v>1313</v>
      </c>
      <c r="C170" s="31" t="s">
        <v>1314</v>
      </c>
      <c r="D170" s="31" t="s">
        <v>892</v>
      </c>
      <c r="E170" s="31" t="s">
        <v>529</v>
      </c>
      <c r="F170" s="84">
        <v>1089130</v>
      </c>
      <c r="G170" s="32">
        <v>54.34</v>
      </c>
      <c r="H170" s="32" t="s">
        <v>847</v>
      </c>
    </row>
    <row r="171" spans="1:8" ht="15" customHeight="1">
      <c r="A171" s="83">
        <v>45464</v>
      </c>
      <c r="B171" s="32" t="s">
        <v>1313</v>
      </c>
      <c r="C171" s="31" t="s">
        <v>1314</v>
      </c>
      <c r="D171" s="31" t="s">
        <v>1315</v>
      </c>
      <c r="E171" s="31" t="s">
        <v>529</v>
      </c>
      <c r="F171" s="84">
        <v>1128903</v>
      </c>
      <c r="G171" s="32">
        <v>53.74</v>
      </c>
      <c r="H171" s="32" t="s">
        <v>847</v>
      </c>
    </row>
    <row r="172" spans="1:8" ht="15" customHeight="1">
      <c r="A172" s="83">
        <v>45464</v>
      </c>
      <c r="B172" s="32" t="s">
        <v>1040</v>
      </c>
      <c r="C172" s="31" t="s">
        <v>1041</v>
      </c>
      <c r="D172" s="31" t="s">
        <v>1044</v>
      </c>
      <c r="E172" s="31" t="s">
        <v>529</v>
      </c>
      <c r="F172" s="84">
        <v>5000</v>
      </c>
      <c r="G172" s="32">
        <v>22.61</v>
      </c>
      <c r="H172" s="32" t="s">
        <v>847</v>
      </c>
    </row>
    <row r="173" spans="1:8" ht="15" customHeight="1">
      <c r="A173" s="83">
        <v>45464</v>
      </c>
      <c r="B173" s="32" t="s">
        <v>1040</v>
      </c>
      <c r="C173" s="31" t="s">
        <v>1041</v>
      </c>
      <c r="D173" s="31" t="s">
        <v>1316</v>
      </c>
      <c r="E173" s="31" t="s">
        <v>529</v>
      </c>
      <c r="F173" s="84">
        <v>600000</v>
      </c>
      <c r="G173" s="32">
        <v>22.61</v>
      </c>
      <c r="H173" s="32" t="s">
        <v>847</v>
      </c>
    </row>
    <row r="174" spans="1:8" ht="15" customHeight="1">
      <c r="A174" s="83">
        <v>45464</v>
      </c>
      <c r="B174" s="32" t="s">
        <v>192</v>
      </c>
      <c r="C174" s="31" t="s">
        <v>1122</v>
      </c>
      <c r="D174" s="31" t="s">
        <v>1123</v>
      </c>
      <c r="E174" s="31" t="s">
        <v>529</v>
      </c>
      <c r="F174" s="84">
        <v>10854000</v>
      </c>
      <c r="G174" s="32">
        <v>899</v>
      </c>
      <c r="H174" s="32" t="s">
        <v>847</v>
      </c>
    </row>
    <row r="175" spans="1:8" ht="15" customHeight="1">
      <c r="A175" s="83">
        <v>45464</v>
      </c>
      <c r="B175" s="32" t="s">
        <v>1317</v>
      </c>
      <c r="C175" s="31" t="s">
        <v>1318</v>
      </c>
      <c r="D175" s="31" t="s">
        <v>892</v>
      </c>
      <c r="E175" s="31" t="s">
        <v>529</v>
      </c>
      <c r="F175" s="84">
        <v>92006</v>
      </c>
      <c r="G175" s="32">
        <v>765.26</v>
      </c>
      <c r="H175" s="32" t="s">
        <v>847</v>
      </c>
    </row>
    <row r="176" spans="1:8" ht="15" customHeight="1">
      <c r="A176" s="83">
        <v>45464</v>
      </c>
      <c r="B176" s="32" t="s">
        <v>883</v>
      </c>
      <c r="C176" s="31" t="s">
        <v>1319</v>
      </c>
      <c r="D176" s="31" t="s">
        <v>993</v>
      </c>
      <c r="E176" s="31" t="s">
        <v>529</v>
      </c>
      <c r="F176" s="84">
        <v>2056402</v>
      </c>
      <c r="G176" s="32">
        <v>474.59</v>
      </c>
      <c r="H176" s="32" t="s">
        <v>847</v>
      </c>
    </row>
    <row r="177" spans="1:8" ht="15" customHeight="1">
      <c r="A177" s="83">
        <v>45464</v>
      </c>
      <c r="B177" s="32" t="s">
        <v>883</v>
      </c>
      <c r="C177" s="31" t="s">
        <v>1319</v>
      </c>
      <c r="D177" s="31" t="s">
        <v>892</v>
      </c>
      <c r="E177" s="31" t="s">
        <v>529</v>
      </c>
      <c r="F177" s="84">
        <v>3698042</v>
      </c>
      <c r="G177" s="32">
        <v>471.74</v>
      </c>
      <c r="H177" s="32" t="s">
        <v>847</v>
      </c>
    </row>
    <row r="178" spans="1:8" ht="15" customHeight="1">
      <c r="A178" s="83">
        <v>45464</v>
      </c>
      <c r="B178" s="32" t="s">
        <v>464</v>
      </c>
      <c r="C178" s="31" t="s">
        <v>1124</v>
      </c>
      <c r="D178" s="31" t="s">
        <v>993</v>
      </c>
      <c r="E178" s="31" t="s">
        <v>529</v>
      </c>
      <c r="F178" s="84">
        <v>4221457</v>
      </c>
      <c r="G178" s="32">
        <v>212.93</v>
      </c>
      <c r="H178" s="32" t="s">
        <v>847</v>
      </c>
    </row>
    <row r="179" spans="1:8" ht="15" customHeight="1">
      <c r="A179" s="83">
        <v>45464</v>
      </c>
      <c r="B179" s="32" t="s">
        <v>464</v>
      </c>
      <c r="C179" s="31" t="s">
        <v>1124</v>
      </c>
      <c r="D179" s="31" t="s">
        <v>892</v>
      </c>
      <c r="E179" s="31" t="s">
        <v>529</v>
      </c>
      <c r="F179" s="84">
        <v>4260566</v>
      </c>
      <c r="G179" s="32">
        <v>212.61</v>
      </c>
      <c r="H179" s="32" t="s">
        <v>847</v>
      </c>
    </row>
    <row r="180" spans="1:8" ht="15" customHeight="1">
      <c r="A180" s="83">
        <v>45464</v>
      </c>
      <c r="B180" s="32" t="s">
        <v>1038</v>
      </c>
      <c r="C180" s="31" t="s">
        <v>1039</v>
      </c>
      <c r="D180" s="31" t="s">
        <v>993</v>
      </c>
      <c r="E180" s="31" t="s">
        <v>529</v>
      </c>
      <c r="F180" s="84">
        <v>1960346</v>
      </c>
      <c r="G180" s="32">
        <v>37.01</v>
      </c>
      <c r="H180" s="32" t="s">
        <v>847</v>
      </c>
    </row>
    <row r="181" spans="1:8" ht="15" customHeight="1">
      <c r="A181" s="83">
        <v>45464</v>
      </c>
      <c r="B181" s="32" t="s">
        <v>1172</v>
      </c>
      <c r="C181" s="31" t="s">
        <v>1173</v>
      </c>
      <c r="D181" s="31" t="s">
        <v>1320</v>
      </c>
      <c r="E181" s="31" t="s">
        <v>529</v>
      </c>
      <c r="F181" s="84">
        <v>51200</v>
      </c>
      <c r="G181" s="32">
        <v>110.24</v>
      </c>
      <c r="H181" s="32" t="s">
        <v>847</v>
      </c>
    </row>
    <row r="182" spans="1:8" ht="15" customHeight="1">
      <c r="A182" s="83">
        <v>45464</v>
      </c>
      <c r="B182" s="32" t="s">
        <v>1172</v>
      </c>
      <c r="C182" s="31" t="s">
        <v>1173</v>
      </c>
      <c r="D182" s="31" t="s">
        <v>1084</v>
      </c>
      <c r="E182" s="31" t="s">
        <v>529</v>
      </c>
      <c r="F182" s="84">
        <v>92800</v>
      </c>
      <c r="G182" s="32">
        <v>110.9</v>
      </c>
      <c r="H182" s="32" t="s">
        <v>847</v>
      </c>
    </row>
    <row r="183" spans="1:8" ht="15" customHeight="1">
      <c r="A183" s="83">
        <v>45464</v>
      </c>
      <c r="B183" s="32" t="s">
        <v>1172</v>
      </c>
      <c r="C183" s="31" t="s">
        <v>1173</v>
      </c>
      <c r="D183" s="31" t="s">
        <v>1086</v>
      </c>
      <c r="E183" s="31" t="s">
        <v>529</v>
      </c>
      <c r="F183" s="84">
        <v>32000</v>
      </c>
      <c r="G183" s="32">
        <v>110.78</v>
      </c>
      <c r="H183" s="32" t="s">
        <v>847</v>
      </c>
    </row>
    <row r="184" spans="1:8" ht="15" customHeight="1">
      <c r="A184" s="83">
        <v>45464</v>
      </c>
      <c r="B184" s="32" t="s">
        <v>1172</v>
      </c>
      <c r="C184" s="31" t="s">
        <v>1173</v>
      </c>
      <c r="D184" s="31" t="s">
        <v>1321</v>
      </c>
      <c r="E184" s="31" t="s">
        <v>529</v>
      </c>
      <c r="F184" s="84">
        <v>38400</v>
      </c>
      <c r="G184" s="32">
        <v>110.88</v>
      </c>
      <c r="H184" s="32" t="s">
        <v>847</v>
      </c>
    </row>
    <row r="185" spans="1:8" ht="15" customHeight="1">
      <c r="A185" s="83">
        <v>45464</v>
      </c>
      <c r="B185" s="32" t="s">
        <v>836</v>
      </c>
      <c r="C185" s="31" t="s">
        <v>1322</v>
      </c>
      <c r="D185" s="31" t="s">
        <v>892</v>
      </c>
      <c r="E185" s="31" t="s">
        <v>529</v>
      </c>
      <c r="F185" s="84">
        <v>953091</v>
      </c>
      <c r="G185" s="32">
        <v>513.22</v>
      </c>
      <c r="H185" s="32" t="s">
        <v>847</v>
      </c>
    </row>
    <row r="186" spans="1:8" ht="15" customHeight="1">
      <c r="A186" s="83">
        <v>45464</v>
      </c>
      <c r="B186" s="32" t="s">
        <v>1323</v>
      </c>
      <c r="C186" s="31" t="s">
        <v>1324</v>
      </c>
      <c r="D186" s="31" t="s">
        <v>892</v>
      </c>
      <c r="E186" s="31" t="s">
        <v>529</v>
      </c>
      <c r="F186" s="84">
        <v>577480</v>
      </c>
      <c r="G186" s="32">
        <v>188.31</v>
      </c>
      <c r="H186" s="32" t="s">
        <v>847</v>
      </c>
    </row>
    <row r="187" spans="1:8" ht="15" customHeight="1">
      <c r="A187" s="83">
        <v>45464</v>
      </c>
      <c r="B187" s="32" t="s">
        <v>1323</v>
      </c>
      <c r="C187" s="31" t="s">
        <v>1324</v>
      </c>
      <c r="D187" s="31" t="s">
        <v>1325</v>
      </c>
      <c r="E187" s="31" t="s">
        <v>529</v>
      </c>
      <c r="F187" s="84">
        <v>800818</v>
      </c>
      <c r="G187" s="32">
        <v>187.88</v>
      </c>
      <c r="H187" s="32" t="s">
        <v>847</v>
      </c>
    </row>
    <row r="188" spans="1:8" ht="15" customHeight="1">
      <c r="A188" s="83">
        <v>45464</v>
      </c>
      <c r="B188" s="32" t="s">
        <v>1326</v>
      </c>
      <c r="C188" s="31" t="s">
        <v>1327</v>
      </c>
      <c r="D188" s="31" t="s">
        <v>892</v>
      </c>
      <c r="E188" s="31" t="s">
        <v>529</v>
      </c>
      <c r="F188" s="84">
        <v>1419015</v>
      </c>
      <c r="G188" s="32">
        <v>335.87</v>
      </c>
      <c r="H188" s="32" t="s">
        <v>847</v>
      </c>
    </row>
    <row r="189" spans="1:8" ht="15" customHeight="1">
      <c r="A189" s="83">
        <v>45464</v>
      </c>
      <c r="B189" s="32" t="s">
        <v>1069</v>
      </c>
      <c r="C189" s="31" t="s">
        <v>1070</v>
      </c>
      <c r="D189" s="31" t="s">
        <v>1071</v>
      </c>
      <c r="E189" s="31" t="s">
        <v>529</v>
      </c>
      <c r="F189" s="84">
        <v>1833581</v>
      </c>
      <c r="G189" s="32">
        <v>52.15</v>
      </c>
      <c r="H189" s="32" t="s">
        <v>847</v>
      </c>
    </row>
    <row r="190" spans="1:8" ht="15" customHeight="1">
      <c r="A190" s="83">
        <v>45464</v>
      </c>
      <c r="B190" s="32" t="s">
        <v>1328</v>
      </c>
      <c r="C190" s="31" t="s">
        <v>1329</v>
      </c>
      <c r="D190" s="31" t="s">
        <v>1240</v>
      </c>
      <c r="E190" s="31" t="s">
        <v>529</v>
      </c>
      <c r="F190" s="84">
        <v>324708</v>
      </c>
      <c r="G190" s="32">
        <v>87.66</v>
      </c>
      <c r="H190" s="32" t="s">
        <v>847</v>
      </c>
    </row>
    <row r="191" spans="1:8" ht="15" customHeight="1">
      <c r="A191" s="83">
        <v>45464</v>
      </c>
      <c r="B191" s="32" t="s">
        <v>1330</v>
      </c>
      <c r="C191" s="31" t="s">
        <v>1331</v>
      </c>
      <c r="D191" s="31" t="s">
        <v>1332</v>
      </c>
      <c r="E191" s="31" t="s">
        <v>529</v>
      </c>
      <c r="F191" s="84">
        <v>67000</v>
      </c>
      <c r="G191" s="32">
        <v>149.43</v>
      </c>
      <c r="H191" s="32" t="s">
        <v>847</v>
      </c>
    </row>
    <row r="192" spans="1:8" ht="15" customHeight="1">
      <c r="A192" s="83">
        <v>45464</v>
      </c>
      <c r="B192" s="32" t="s">
        <v>1176</v>
      </c>
      <c r="C192" s="31" t="s">
        <v>1177</v>
      </c>
      <c r="D192" s="31" t="s">
        <v>911</v>
      </c>
      <c r="E192" s="31" t="s">
        <v>529</v>
      </c>
      <c r="F192" s="84">
        <v>97200</v>
      </c>
      <c r="G192" s="32">
        <v>196.7</v>
      </c>
      <c r="H192" s="32" t="s">
        <v>847</v>
      </c>
    </row>
    <row r="193" spans="1:8" ht="15" customHeight="1">
      <c r="A193" s="83">
        <v>45464</v>
      </c>
      <c r="B193" s="32" t="s">
        <v>1176</v>
      </c>
      <c r="C193" s="31" t="s">
        <v>1177</v>
      </c>
      <c r="D193" s="31" t="s">
        <v>1144</v>
      </c>
      <c r="E193" s="31" t="s">
        <v>529</v>
      </c>
      <c r="F193" s="84">
        <v>48000</v>
      </c>
      <c r="G193" s="32">
        <v>196.7</v>
      </c>
      <c r="H193" s="32" t="s">
        <v>847</v>
      </c>
    </row>
    <row r="194" spans="1:8" ht="15" customHeight="1">
      <c r="A194" s="83">
        <v>45464</v>
      </c>
      <c r="B194" s="32" t="s">
        <v>1176</v>
      </c>
      <c r="C194" s="31" t="s">
        <v>1177</v>
      </c>
      <c r="D194" s="31" t="s">
        <v>973</v>
      </c>
      <c r="E194" s="31" t="s">
        <v>529</v>
      </c>
      <c r="F194" s="84">
        <v>72000</v>
      </c>
      <c r="G194" s="32">
        <v>196.7</v>
      </c>
      <c r="H194" s="32" t="s">
        <v>847</v>
      </c>
    </row>
    <row r="195" spans="1:8" ht="15" customHeight="1">
      <c r="A195" s="83">
        <v>45464</v>
      </c>
      <c r="B195" s="32" t="s">
        <v>1176</v>
      </c>
      <c r="C195" s="31" t="s">
        <v>1177</v>
      </c>
      <c r="D195" s="31" t="s">
        <v>1106</v>
      </c>
      <c r="E195" s="31" t="s">
        <v>529</v>
      </c>
      <c r="F195" s="84">
        <v>4800</v>
      </c>
      <c r="G195" s="32">
        <v>196.7</v>
      </c>
      <c r="H195" s="32" t="s">
        <v>847</v>
      </c>
    </row>
    <row r="196" spans="1:8" ht="15" customHeight="1">
      <c r="A196" s="83">
        <v>45464</v>
      </c>
      <c r="B196" s="32" t="s">
        <v>1284</v>
      </c>
      <c r="C196" s="31" t="s">
        <v>1285</v>
      </c>
      <c r="D196" s="31" t="s">
        <v>892</v>
      </c>
      <c r="E196" s="31" t="s">
        <v>530</v>
      </c>
      <c r="F196" s="84">
        <v>260010</v>
      </c>
      <c r="G196" s="32">
        <v>205.99</v>
      </c>
      <c r="H196" s="32" t="s">
        <v>847</v>
      </c>
    </row>
    <row r="197" spans="1:8" ht="15" customHeight="1">
      <c r="A197" s="83">
        <v>45464</v>
      </c>
      <c r="B197" s="32" t="s">
        <v>1333</v>
      </c>
      <c r="C197" s="31" t="s">
        <v>1334</v>
      </c>
      <c r="D197" s="31" t="s">
        <v>1335</v>
      </c>
      <c r="E197" s="31" t="s">
        <v>530</v>
      </c>
      <c r="F197" s="84">
        <v>54000</v>
      </c>
      <c r="G197" s="32">
        <v>54.83</v>
      </c>
      <c r="H197" s="32" t="s">
        <v>847</v>
      </c>
    </row>
    <row r="198" spans="1:8" ht="15" customHeight="1">
      <c r="A198" s="83">
        <v>45464</v>
      </c>
      <c r="B198" s="32" t="s">
        <v>322</v>
      </c>
      <c r="C198" s="31" t="s">
        <v>1286</v>
      </c>
      <c r="D198" s="31" t="s">
        <v>892</v>
      </c>
      <c r="E198" s="31" t="s">
        <v>530</v>
      </c>
      <c r="F198" s="84">
        <v>2732106</v>
      </c>
      <c r="G198" s="32">
        <v>361.86</v>
      </c>
      <c r="H198" s="32" t="s">
        <v>847</v>
      </c>
    </row>
    <row r="199" spans="1:8" ht="15" customHeight="1">
      <c r="A199" s="83">
        <v>45464</v>
      </c>
      <c r="B199" s="32" t="s">
        <v>1289</v>
      </c>
      <c r="C199" s="31" t="s">
        <v>1290</v>
      </c>
      <c r="D199" s="31" t="s">
        <v>1165</v>
      </c>
      <c r="E199" s="31" t="s">
        <v>530</v>
      </c>
      <c r="F199" s="84">
        <v>161761</v>
      </c>
      <c r="G199" s="32">
        <v>333.72</v>
      </c>
      <c r="H199" s="32" t="s">
        <v>847</v>
      </c>
    </row>
    <row r="200" spans="1:8" ht="15" customHeight="1">
      <c r="A200" s="83">
        <v>45464</v>
      </c>
      <c r="B200" s="32" t="s">
        <v>1160</v>
      </c>
      <c r="C200" s="31" t="s">
        <v>1161</v>
      </c>
      <c r="D200" s="31" t="s">
        <v>892</v>
      </c>
      <c r="E200" s="31" t="s">
        <v>530</v>
      </c>
      <c r="F200" s="84">
        <v>473426</v>
      </c>
      <c r="G200" s="32">
        <v>125.6</v>
      </c>
      <c r="H200" s="32" t="s">
        <v>847</v>
      </c>
    </row>
    <row r="201" spans="1:8" ht="15" customHeight="1">
      <c r="A201" s="83">
        <v>45464</v>
      </c>
      <c r="B201" s="32" t="s">
        <v>1160</v>
      </c>
      <c r="C201" s="31" t="s">
        <v>1161</v>
      </c>
      <c r="D201" s="31" t="s">
        <v>993</v>
      </c>
      <c r="E201" s="31" t="s">
        <v>530</v>
      </c>
      <c r="F201" s="84">
        <v>289540</v>
      </c>
      <c r="G201" s="32">
        <v>125.24</v>
      </c>
      <c r="H201" s="32" t="s">
        <v>847</v>
      </c>
    </row>
    <row r="202" spans="1:8" ht="15" customHeight="1">
      <c r="A202" s="83">
        <v>45464</v>
      </c>
      <c r="B202" s="32" t="s">
        <v>1160</v>
      </c>
      <c r="C202" s="31" t="s">
        <v>1161</v>
      </c>
      <c r="D202" s="31" t="s">
        <v>1068</v>
      </c>
      <c r="E202" s="31" t="s">
        <v>530</v>
      </c>
      <c r="F202" s="84">
        <v>322497</v>
      </c>
      <c r="G202" s="32">
        <v>126.47</v>
      </c>
      <c r="H202" s="32" t="s">
        <v>847</v>
      </c>
    </row>
    <row r="203" spans="1:8" ht="15" customHeight="1">
      <c r="A203" s="83">
        <v>45464</v>
      </c>
      <c r="B203" s="32" t="s">
        <v>89</v>
      </c>
      <c r="C203" s="31" t="s">
        <v>1112</v>
      </c>
      <c r="D203" s="31" t="s">
        <v>892</v>
      </c>
      <c r="E203" s="31" t="s">
        <v>530</v>
      </c>
      <c r="F203" s="84">
        <v>2890595</v>
      </c>
      <c r="G203" s="32">
        <v>529.47</v>
      </c>
      <c r="H203" s="32" t="s">
        <v>847</v>
      </c>
    </row>
    <row r="204" spans="1:8" ht="15" customHeight="1">
      <c r="A204" s="83">
        <v>45464</v>
      </c>
      <c r="B204" s="32" t="s">
        <v>1162</v>
      </c>
      <c r="C204" s="31" t="s">
        <v>1163</v>
      </c>
      <c r="D204" s="31" t="s">
        <v>1336</v>
      </c>
      <c r="E204" s="31" t="s">
        <v>530</v>
      </c>
      <c r="F204" s="84">
        <v>117000</v>
      </c>
      <c r="G204" s="32">
        <v>2.1</v>
      </c>
      <c r="H204" s="32" t="s">
        <v>847</v>
      </c>
    </row>
    <row r="205" spans="1:8" ht="15" customHeight="1">
      <c r="A205" s="83">
        <v>45464</v>
      </c>
      <c r="B205" s="32" t="s">
        <v>1162</v>
      </c>
      <c r="C205" s="31" t="s">
        <v>1163</v>
      </c>
      <c r="D205" s="31" t="s">
        <v>1337</v>
      </c>
      <c r="E205" s="31" t="s">
        <v>530</v>
      </c>
      <c r="F205" s="84">
        <v>189000</v>
      </c>
      <c r="G205" s="32">
        <v>2.11</v>
      </c>
      <c r="H205" s="32" t="s">
        <v>847</v>
      </c>
    </row>
    <row r="206" spans="1:8" ht="15" customHeight="1">
      <c r="A206" s="83">
        <v>45464</v>
      </c>
      <c r="B206" s="32" t="s">
        <v>1162</v>
      </c>
      <c r="C206" s="31" t="s">
        <v>1163</v>
      </c>
      <c r="D206" s="31" t="s">
        <v>1292</v>
      </c>
      <c r="E206" s="31" t="s">
        <v>530</v>
      </c>
      <c r="F206" s="84">
        <v>144000</v>
      </c>
      <c r="G206" s="32">
        <v>2.14</v>
      </c>
      <c r="H206" s="32" t="s">
        <v>847</v>
      </c>
    </row>
    <row r="207" spans="1:8" ht="15" customHeight="1">
      <c r="A207" s="83">
        <v>45464</v>
      </c>
      <c r="B207" s="32" t="s">
        <v>1293</v>
      </c>
      <c r="C207" s="31" t="s">
        <v>1294</v>
      </c>
      <c r="D207" s="31" t="s">
        <v>1338</v>
      </c>
      <c r="E207" s="31" t="s">
        <v>530</v>
      </c>
      <c r="F207" s="84">
        <v>185000</v>
      </c>
      <c r="G207" s="32">
        <v>764.57</v>
      </c>
      <c r="H207" s="32" t="s">
        <v>847</v>
      </c>
    </row>
    <row r="208" spans="1:8" ht="15" customHeight="1">
      <c r="A208" s="83">
        <v>45464</v>
      </c>
      <c r="B208" s="32" t="s">
        <v>1339</v>
      </c>
      <c r="C208" s="31" t="s">
        <v>1340</v>
      </c>
      <c r="D208" s="31" t="s">
        <v>1341</v>
      </c>
      <c r="E208" s="31" t="s">
        <v>530</v>
      </c>
      <c r="F208" s="84">
        <v>12000000</v>
      </c>
      <c r="G208" s="32">
        <v>8.75</v>
      </c>
      <c r="H208" s="32" t="s">
        <v>847</v>
      </c>
    </row>
    <row r="209" spans="1:8" ht="15" customHeight="1">
      <c r="A209" s="83">
        <v>45464</v>
      </c>
      <c r="B209" s="32" t="s">
        <v>1296</v>
      </c>
      <c r="C209" s="31" t="s">
        <v>1297</v>
      </c>
      <c r="D209" s="31" t="s">
        <v>892</v>
      </c>
      <c r="E209" s="31" t="s">
        <v>530</v>
      </c>
      <c r="F209" s="84">
        <v>321563</v>
      </c>
      <c r="G209" s="32">
        <v>139.53</v>
      </c>
      <c r="H209" s="32" t="s">
        <v>847</v>
      </c>
    </row>
    <row r="210" spans="1:8" ht="15" customHeight="1">
      <c r="A210" s="83">
        <v>45464</v>
      </c>
      <c r="B210" s="32" t="s">
        <v>1298</v>
      </c>
      <c r="C210" s="31" t="s">
        <v>1299</v>
      </c>
      <c r="D210" s="31" t="s">
        <v>892</v>
      </c>
      <c r="E210" s="31" t="s">
        <v>530</v>
      </c>
      <c r="F210" s="84">
        <v>446663</v>
      </c>
      <c r="G210" s="32">
        <v>205.05</v>
      </c>
      <c r="H210" s="32" t="s">
        <v>847</v>
      </c>
    </row>
    <row r="211" spans="1:8" ht="15" customHeight="1">
      <c r="A211" s="83">
        <v>45464</v>
      </c>
      <c r="B211" s="32" t="s">
        <v>1298</v>
      </c>
      <c r="C211" s="31" t="s">
        <v>1299</v>
      </c>
      <c r="D211" s="31" t="s">
        <v>993</v>
      </c>
      <c r="E211" s="31" t="s">
        <v>530</v>
      </c>
      <c r="F211" s="84">
        <v>395998</v>
      </c>
      <c r="G211" s="32">
        <v>204.31</v>
      </c>
      <c r="H211" s="32" t="s">
        <v>847</v>
      </c>
    </row>
    <row r="212" spans="1:8" ht="15" customHeight="1">
      <c r="A212" s="83">
        <v>45464</v>
      </c>
      <c r="B212" s="32" t="s">
        <v>1113</v>
      </c>
      <c r="C212" s="31" t="s">
        <v>1114</v>
      </c>
      <c r="D212" s="31" t="s">
        <v>892</v>
      </c>
      <c r="E212" s="31" t="s">
        <v>530</v>
      </c>
      <c r="F212" s="84">
        <v>957623</v>
      </c>
      <c r="G212" s="32">
        <v>404.44</v>
      </c>
      <c r="H212" s="32" t="s">
        <v>847</v>
      </c>
    </row>
    <row r="213" spans="1:8" ht="15" customHeight="1">
      <c r="A213" s="83">
        <v>45464</v>
      </c>
      <c r="B213" s="32" t="s">
        <v>1115</v>
      </c>
      <c r="C213" s="31" t="s">
        <v>1116</v>
      </c>
      <c r="D213" s="31" t="s">
        <v>892</v>
      </c>
      <c r="E213" s="31" t="s">
        <v>530</v>
      </c>
      <c r="F213" s="84">
        <v>639616</v>
      </c>
      <c r="G213" s="32">
        <v>354.59</v>
      </c>
      <c r="H213" s="32" t="s">
        <v>847</v>
      </c>
    </row>
    <row r="214" spans="1:8" ht="15" customHeight="1">
      <c r="A214" s="83">
        <v>45464</v>
      </c>
      <c r="B214" s="32" t="s">
        <v>1115</v>
      </c>
      <c r="C214" s="31" t="s">
        <v>1116</v>
      </c>
      <c r="D214" s="31" t="s">
        <v>1300</v>
      </c>
      <c r="E214" s="31" t="s">
        <v>530</v>
      </c>
      <c r="F214" s="84">
        <v>526231</v>
      </c>
      <c r="G214" s="32">
        <v>361.1</v>
      </c>
      <c r="H214" s="32" t="s">
        <v>847</v>
      </c>
    </row>
    <row r="215" spans="1:8" ht="15" customHeight="1">
      <c r="A215" s="83">
        <v>45464</v>
      </c>
      <c r="B215" s="32" t="s">
        <v>385</v>
      </c>
      <c r="C215" s="31" t="s">
        <v>1342</v>
      </c>
      <c r="D215" s="31" t="s">
        <v>1343</v>
      </c>
      <c r="E215" s="31" t="s">
        <v>530</v>
      </c>
      <c r="F215" s="84">
        <v>1250000</v>
      </c>
      <c r="G215" s="32">
        <v>3317.32</v>
      </c>
      <c r="H215" s="32" t="s">
        <v>847</v>
      </c>
    </row>
    <row r="216" spans="1:8" ht="15" customHeight="1">
      <c r="A216" s="83">
        <v>45464</v>
      </c>
      <c r="B216" s="32" t="s">
        <v>1344</v>
      </c>
      <c r="C216" s="31" t="s">
        <v>1345</v>
      </c>
      <c r="D216" s="31" t="s">
        <v>1346</v>
      </c>
      <c r="E216" s="31" t="s">
        <v>530</v>
      </c>
      <c r="F216" s="84">
        <v>4396648</v>
      </c>
      <c r="G216" s="32">
        <v>3.22</v>
      </c>
      <c r="H216" s="32" t="s">
        <v>847</v>
      </c>
    </row>
    <row r="217" spans="1:8" ht="15" customHeight="1">
      <c r="A217" s="83">
        <v>45464</v>
      </c>
      <c r="B217" s="32" t="s">
        <v>785</v>
      </c>
      <c r="C217" s="31" t="s">
        <v>1301</v>
      </c>
      <c r="D217" s="31" t="s">
        <v>892</v>
      </c>
      <c r="E217" s="31" t="s">
        <v>530</v>
      </c>
      <c r="F217" s="84">
        <v>365997</v>
      </c>
      <c r="G217" s="32">
        <v>1548.24</v>
      </c>
      <c r="H217" s="32" t="s">
        <v>847</v>
      </c>
    </row>
    <row r="218" spans="1:8" ht="15" customHeight="1">
      <c r="A218" s="83">
        <v>45464</v>
      </c>
      <c r="B218" s="32" t="s">
        <v>1066</v>
      </c>
      <c r="C218" s="31" t="s">
        <v>1067</v>
      </c>
      <c r="D218" s="31" t="s">
        <v>1087</v>
      </c>
      <c r="E218" s="31" t="s">
        <v>530</v>
      </c>
      <c r="F218" s="84">
        <v>116000</v>
      </c>
      <c r="G218" s="32">
        <v>56.63</v>
      </c>
      <c r="H218" s="32" t="s">
        <v>847</v>
      </c>
    </row>
    <row r="219" spans="1:8" ht="15" customHeight="1">
      <c r="A219" s="83">
        <v>45464</v>
      </c>
      <c r="B219" s="32" t="s">
        <v>1166</v>
      </c>
      <c r="C219" s="31" t="s">
        <v>1167</v>
      </c>
      <c r="D219" s="31" t="s">
        <v>892</v>
      </c>
      <c r="E219" s="31" t="s">
        <v>530</v>
      </c>
      <c r="F219" s="84">
        <v>173381</v>
      </c>
      <c r="G219" s="32">
        <v>531.71</v>
      </c>
      <c r="H219" s="32" t="s">
        <v>847</v>
      </c>
    </row>
    <row r="220" spans="1:8" ht="15" customHeight="1">
      <c r="A220" s="83">
        <v>45464</v>
      </c>
      <c r="B220" s="32" t="s">
        <v>1302</v>
      </c>
      <c r="C220" s="31" t="s">
        <v>1303</v>
      </c>
      <c r="D220" s="31" t="s">
        <v>1239</v>
      </c>
      <c r="E220" s="31" t="s">
        <v>530</v>
      </c>
      <c r="F220" s="84">
        <v>30000</v>
      </c>
      <c r="G220" s="32">
        <v>191.34</v>
      </c>
      <c r="H220" s="32" t="s">
        <v>847</v>
      </c>
    </row>
    <row r="221" spans="1:8" ht="15" customHeight="1">
      <c r="A221" s="83">
        <v>45464</v>
      </c>
      <c r="B221" s="32" t="s">
        <v>1302</v>
      </c>
      <c r="C221" s="31" t="s">
        <v>1303</v>
      </c>
      <c r="D221" s="31" t="s">
        <v>1304</v>
      </c>
      <c r="E221" s="31" t="s">
        <v>530</v>
      </c>
      <c r="F221" s="84">
        <v>18000</v>
      </c>
      <c r="G221" s="32">
        <v>200.33</v>
      </c>
      <c r="H221" s="32" t="s">
        <v>847</v>
      </c>
    </row>
    <row r="222" spans="1:8" ht="15" customHeight="1">
      <c r="A222" s="83">
        <v>45464</v>
      </c>
      <c r="B222" s="32" t="s">
        <v>1168</v>
      </c>
      <c r="C222" s="31" t="s">
        <v>1169</v>
      </c>
      <c r="D222" s="31" t="s">
        <v>993</v>
      </c>
      <c r="E222" s="31" t="s">
        <v>530</v>
      </c>
      <c r="F222" s="84">
        <v>3192146</v>
      </c>
      <c r="G222" s="32">
        <v>158</v>
      </c>
      <c r="H222" s="32" t="s">
        <v>847</v>
      </c>
    </row>
    <row r="223" spans="1:8" ht="15" customHeight="1">
      <c r="A223" s="83">
        <v>45464</v>
      </c>
      <c r="B223" s="32" t="s">
        <v>1347</v>
      </c>
      <c r="C223" s="31" t="s">
        <v>1348</v>
      </c>
      <c r="D223" s="31" t="s">
        <v>1349</v>
      </c>
      <c r="E223" s="31" t="s">
        <v>530</v>
      </c>
      <c r="F223" s="84">
        <v>357600</v>
      </c>
      <c r="G223" s="32">
        <v>785.01</v>
      </c>
      <c r="H223" s="32" t="s">
        <v>847</v>
      </c>
    </row>
    <row r="224" spans="1:8" ht="15" customHeight="1">
      <c r="A224" s="83">
        <v>45464</v>
      </c>
      <c r="B224" s="32" t="s">
        <v>1350</v>
      </c>
      <c r="C224" s="31" t="s">
        <v>1351</v>
      </c>
      <c r="D224" s="31" t="s">
        <v>1352</v>
      </c>
      <c r="E224" s="31" t="s">
        <v>530</v>
      </c>
      <c r="F224" s="84">
        <v>119000</v>
      </c>
      <c r="G224" s="32">
        <v>446.25</v>
      </c>
      <c r="H224" s="32" t="s">
        <v>847</v>
      </c>
    </row>
    <row r="225" spans="1:8" ht="15" customHeight="1">
      <c r="A225" s="83">
        <v>45464</v>
      </c>
      <c r="B225" s="32" t="s">
        <v>1353</v>
      </c>
      <c r="C225" s="31" t="s">
        <v>1354</v>
      </c>
      <c r="D225" s="31" t="s">
        <v>1355</v>
      </c>
      <c r="E225" s="31" t="s">
        <v>530</v>
      </c>
      <c r="F225" s="84">
        <v>417000</v>
      </c>
      <c r="G225" s="32">
        <v>1200.03</v>
      </c>
      <c r="H225" s="32" t="s">
        <v>847</v>
      </c>
    </row>
    <row r="226" spans="1:8" ht="15" customHeight="1">
      <c r="A226" s="83">
        <v>45464</v>
      </c>
      <c r="B226" s="32" t="s">
        <v>1117</v>
      </c>
      <c r="C226" s="31" t="s">
        <v>1118</v>
      </c>
      <c r="D226" s="31" t="s">
        <v>1125</v>
      </c>
      <c r="E226" s="31" t="s">
        <v>530</v>
      </c>
      <c r="F226" s="84">
        <v>1500000</v>
      </c>
      <c r="G226" s="32">
        <v>3.01</v>
      </c>
      <c r="H226" s="32" t="s">
        <v>847</v>
      </c>
    </row>
    <row r="227" spans="1:8" ht="15" customHeight="1">
      <c r="A227" s="83">
        <v>45464</v>
      </c>
      <c r="B227" s="32" t="s">
        <v>1305</v>
      </c>
      <c r="C227" s="31" t="s">
        <v>1306</v>
      </c>
      <c r="D227" s="31" t="s">
        <v>973</v>
      </c>
      <c r="E227" s="31" t="s">
        <v>530</v>
      </c>
      <c r="F227" s="84">
        <v>115000</v>
      </c>
      <c r="G227" s="32">
        <v>473.55</v>
      </c>
      <c r="H227" s="32" t="s">
        <v>847</v>
      </c>
    </row>
    <row r="228" spans="1:8" ht="15" customHeight="1">
      <c r="A228" s="83">
        <v>45464</v>
      </c>
      <c r="B228" s="32" t="s">
        <v>1119</v>
      </c>
      <c r="C228" s="31" t="s">
        <v>1120</v>
      </c>
      <c r="D228" s="31" t="s">
        <v>1121</v>
      </c>
      <c r="E228" s="31" t="s">
        <v>530</v>
      </c>
      <c r="F228" s="84">
        <v>537915</v>
      </c>
      <c r="G228" s="32">
        <v>7.05</v>
      </c>
      <c r="H228" s="32" t="s">
        <v>847</v>
      </c>
    </row>
    <row r="229" spans="1:8" ht="15" customHeight="1">
      <c r="A229" s="83">
        <v>45464</v>
      </c>
      <c r="B229" s="32" t="s">
        <v>1170</v>
      </c>
      <c r="C229" s="31" t="s">
        <v>1171</v>
      </c>
      <c r="D229" s="31" t="s">
        <v>892</v>
      </c>
      <c r="E229" s="31" t="s">
        <v>530</v>
      </c>
      <c r="F229" s="84">
        <v>999354</v>
      </c>
      <c r="G229" s="32">
        <v>119.54</v>
      </c>
      <c r="H229" s="32" t="s">
        <v>847</v>
      </c>
    </row>
    <row r="230" spans="1:8" ht="15" customHeight="1">
      <c r="A230" s="83">
        <v>45464</v>
      </c>
      <c r="B230" s="32" t="s">
        <v>1170</v>
      </c>
      <c r="C230" s="31" t="s">
        <v>1171</v>
      </c>
      <c r="D230" s="31" t="s">
        <v>993</v>
      </c>
      <c r="E230" s="31" t="s">
        <v>530</v>
      </c>
      <c r="F230" s="84">
        <v>918969</v>
      </c>
      <c r="G230" s="32">
        <v>119.46</v>
      </c>
      <c r="H230" s="32" t="s">
        <v>847</v>
      </c>
    </row>
    <row r="231" spans="1:8" ht="15" customHeight="1">
      <c r="A231" s="83">
        <v>45464</v>
      </c>
      <c r="B231" s="32" t="s">
        <v>336</v>
      </c>
      <c r="C231" s="31" t="s">
        <v>1307</v>
      </c>
      <c r="D231" s="31" t="s">
        <v>892</v>
      </c>
      <c r="E231" s="31" t="s">
        <v>530</v>
      </c>
      <c r="F231" s="84">
        <v>440439</v>
      </c>
      <c r="G231" s="32">
        <v>2591.84</v>
      </c>
      <c r="H231" s="32" t="s">
        <v>847</v>
      </c>
    </row>
    <row r="232" spans="1:8" ht="15" customHeight="1">
      <c r="A232" s="83">
        <v>45464</v>
      </c>
      <c r="B232" s="32" t="s">
        <v>1311</v>
      </c>
      <c r="C232" s="31" t="s">
        <v>1312</v>
      </c>
      <c r="D232" s="31" t="s">
        <v>892</v>
      </c>
      <c r="E232" s="31" t="s">
        <v>530</v>
      </c>
      <c r="F232" s="84">
        <v>799228</v>
      </c>
      <c r="G232" s="32">
        <v>112.25</v>
      </c>
      <c r="H232" s="32" t="s">
        <v>847</v>
      </c>
    </row>
    <row r="233" spans="1:8" ht="15" customHeight="1">
      <c r="A233" s="83">
        <v>45464</v>
      </c>
      <c r="B233" s="32" t="s">
        <v>1088</v>
      </c>
      <c r="C233" s="31" t="s">
        <v>1089</v>
      </c>
      <c r="D233" s="31" t="s">
        <v>993</v>
      </c>
      <c r="E233" s="31" t="s">
        <v>530</v>
      </c>
      <c r="F233" s="84">
        <v>1074420</v>
      </c>
      <c r="G233" s="32">
        <v>50.39</v>
      </c>
      <c r="H233" s="32" t="s">
        <v>847</v>
      </c>
    </row>
    <row r="234" spans="1:8" ht="15" customHeight="1">
      <c r="A234" s="83">
        <v>45464</v>
      </c>
      <c r="B234" s="32" t="s">
        <v>1090</v>
      </c>
      <c r="C234" s="31" t="s">
        <v>1091</v>
      </c>
      <c r="D234" s="31" t="s">
        <v>892</v>
      </c>
      <c r="E234" s="31" t="s">
        <v>530</v>
      </c>
      <c r="F234" s="84">
        <v>3873933</v>
      </c>
      <c r="G234" s="32">
        <v>144.38</v>
      </c>
      <c r="H234" s="32" t="s">
        <v>847</v>
      </c>
    </row>
    <row r="235" spans="1:8" ht="15" customHeight="1">
      <c r="A235" s="83">
        <v>45464</v>
      </c>
      <c r="B235" s="32" t="s">
        <v>1090</v>
      </c>
      <c r="C235" s="31" t="s">
        <v>1091</v>
      </c>
      <c r="D235" s="31" t="s">
        <v>993</v>
      </c>
      <c r="E235" s="31" t="s">
        <v>530</v>
      </c>
      <c r="F235" s="84">
        <v>5740712</v>
      </c>
      <c r="G235" s="32">
        <v>143.66</v>
      </c>
      <c r="H235" s="32" t="s">
        <v>847</v>
      </c>
    </row>
    <row r="236" spans="1:8" ht="15" customHeight="1">
      <c r="A236" s="83">
        <v>45464</v>
      </c>
      <c r="B236" s="32" t="s">
        <v>1313</v>
      </c>
      <c r="C236" s="31" t="s">
        <v>1314</v>
      </c>
      <c r="D236" s="31" t="s">
        <v>892</v>
      </c>
      <c r="E236" s="31" t="s">
        <v>530</v>
      </c>
      <c r="F236" s="84">
        <v>1089130</v>
      </c>
      <c r="G236" s="32">
        <v>54.35</v>
      </c>
      <c r="H236" s="32" t="s">
        <v>847</v>
      </c>
    </row>
    <row r="237" spans="1:8" ht="15" customHeight="1">
      <c r="A237" s="83">
        <v>45464</v>
      </c>
      <c r="B237" s="32" t="s">
        <v>1313</v>
      </c>
      <c r="C237" s="31" t="s">
        <v>1314</v>
      </c>
      <c r="D237" s="31" t="s">
        <v>993</v>
      </c>
      <c r="E237" s="31" t="s">
        <v>530</v>
      </c>
      <c r="F237" s="84">
        <v>1048977</v>
      </c>
      <c r="G237" s="32">
        <v>52.93</v>
      </c>
      <c r="H237" s="32" t="s">
        <v>847</v>
      </c>
    </row>
    <row r="238" spans="1:8" ht="15" customHeight="1">
      <c r="A238" s="83">
        <v>45464</v>
      </c>
      <c r="B238" s="32" t="s">
        <v>1313</v>
      </c>
      <c r="C238" s="31" t="s">
        <v>1314</v>
      </c>
      <c r="D238" s="31" t="s">
        <v>1315</v>
      </c>
      <c r="E238" s="31" t="s">
        <v>530</v>
      </c>
      <c r="F238" s="84">
        <v>919790</v>
      </c>
      <c r="G238" s="32">
        <v>53.87</v>
      </c>
      <c r="H238" s="32" t="s">
        <v>847</v>
      </c>
    </row>
    <row r="239" spans="1:8" ht="15" customHeight="1">
      <c r="A239" s="83">
        <v>45464</v>
      </c>
      <c r="B239" s="32" t="s">
        <v>1040</v>
      </c>
      <c r="C239" s="31" t="s">
        <v>1041</v>
      </c>
      <c r="D239" s="31" t="s">
        <v>1044</v>
      </c>
      <c r="E239" s="31" t="s">
        <v>530</v>
      </c>
      <c r="F239" s="84">
        <v>1072530</v>
      </c>
      <c r="G239" s="32">
        <v>22.63</v>
      </c>
      <c r="H239" s="32" t="s">
        <v>847</v>
      </c>
    </row>
    <row r="240" spans="1:8" ht="15" customHeight="1">
      <c r="A240" s="83">
        <v>45464</v>
      </c>
      <c r="B240" s="32" t="s">
        <v>192</v>
      </c>
      <c r="C240" s="31" t="s">
        <v>1122</v>
      </c>
      <c r="D240" s="31" t="s">
        <v>1126</v>
      </c>
      <c r="E240" s="31" t="s">
        <v>530</v>
      </c>
      <c r="F240" s="84">
        <v>10854000</v>
      </c>
      <c r="G240" s="32">
        <v>899</v>
      </c>
      <c r="H240" s="32" t="s">
        <v>847</v>
      </c>
    </row>
    <row r="241" spans="1:8" ht="15" customHeight="1">
      <c r="A241" s="83">
        <v>45464</v>
      </c>
      <c r="B241" s="32" t="s">
        <v>1317</v>
      </c>
      <c r="C241" s="31" t="s">
        <v>1318</v>
      </c>
      <c r="D241" s="31" t="s">
        <v>892</v>
      </c>
      <c r="E241" s="31" t="s">
        <v>530</v>
      </c>
      <c r="F241" s="84">
        <v>92006</v>
      </c>
      <c r="G241" s="32">
        <v>765.63</v>
      </c>
      <c r="H241" s="32" t="s">
        <v>847</v>
      </c>
    </row>
    <row r="242" spans="1:8" ht="15" customHeight="1">
      <c r="A242" s="83">
        <v>45464</v>
      </c>
      <c r="B242" s="32" t="s">
        <v>453</v>
      </c>
      <c r="C242" s="31" t="s">
        <v>1356</v>
      </c>
      <c r="D242" s="31" t="s">
        <v>1357</v>
      </c>
      <c r="E242" s="31" t="s">
        <v>530</v>
      </c>
      <c r="F242" s="84">
        <v>2276269</v>
      </c>
      <c r="G242" s="32">
        <v>1950.03</v>
      </c>
      <c r="H242" s="32" t="s">
        <v>847</v>
      </c>
    </row>
    <row r="243" spans="1:8" ht="15" customHeight="1">
      <c r="A243" s="83">
        <v>45464</v>
      </c>
      <c r="B243" s="32" t="s">
        <v>883</v>
      </c>
      <c r="C243" s="31" t="s">
        <v>1319</v>
      </c>
      <c r="D243" s="31" t="s">
        <v>892</v>
      </c>
      <c r="E243" s="31" t="s">
        <v>530</v>
      </c>
      <c r="F243" s="84">
        <v>3698042</v>
      </c>
      <c r="G243" s="32">
        <v>471.96</v>
      </c>
      <c r="H243" s="32" t="s">
        <v>847</v>
      </c>
    </row>
    <row r="244" spans="1:8" ht="15" customHeight="1">
      <c r="A244" s="83">
        <v>45464</v>
      </c>
      <c r="B244" s="32" t="s">
        <v>883</v>
      </c>
      <c r="C244" s="31" t="s">
        <v>1319</v>
      </c>
      <c r="D244" s="31" t="s">
        <v>993</v>
      </c>
      <c r="E244" s="31" t="s">
        <v>530</v>
      </c>
      <c r="F244" s="84">
        <v>1501787</v>
      </c>
      <c r="G244" s="32">
        <v>475.89</v>
      </c>
      <c r="H244" s="32" t="s">
        <v>847</v>
      </c>
    </row>
    <row r="245" spans="1:8" ht="15" customHeight="1">
      <c r="A245" s="83">
        <v>45464</v>
      </c>
      <c r="B245" s="32" t="s">
        <v>464</v>
      </c>
      <c r="C245" s="31" t="s">
        <v>1124</v>
      </c>
      <c r="D245" s="31" t="s">
        <v>993</v>
      </c>
      <c r="E245" s="31" t="s">
        <v>530</v>
      </c>
      <c r="F245" s="84">
        <v>5156957</v>
      </c>
      <c r="G245" s="32">
        <v>212.66</v>
      </c>
      <c r="H245" s="32" t="s">
        <v>847</v>
      </c>
    </row>
    <row r="246" spans="1:8" ht="15" customHeight="1">
      <c r="A246" s="83">
        <v>45464</v>
      </c>
      <c r="B246" s="32" t="s">
        <v>464</v>
      </c>
      <c r="C246" s="31" t="s">
        <v>1124</v>
      </c>
      <c r="D246" s="31" t="s">
        <v>892</v>
      </c>
      <c r="E246" s="31" t="s">
        <v>530</v>
      </c>
      <c r="F246" s="84">
        <v>4260566</v>
      </c>
      <c r="G246" s="32">
        <v>212.87</v>
      </c>
      <c r="H246" s="32" t="s">
        <v>847</v>
      </c>
    </row>
    <row r="247" spans="1:8" ht="15" customHeight="1">
      <c r="A247" s="83">
        <v>45464</v>
      </c>
      <c r="B247" s="32" t="s">
        <v>1038</v>
      </c>
      <c r="C247" s="31" t="s">
        <v>1039</v>
      </c>
      <c r="D247" s="31" t="s">
        <v>993</v>
      </c>
      <c r="E247" s="31" t="s">
        <v>530</v>
      </c>
      <c r="F247" s="84">
        <v>2211577</v>
      </c>
      <c r="G247" s="32">
        <v>37.03</v>
      </c>
      <c r="H247" s="32" t="s">
        <v>847</v>
      </c>
    </row>
    <row r="248" spans="1:8" ht="15" customHeight="1">
      <c r="A248" s="83">
        <v>45464</v>
      </c>
      <c r="B248" s="32" t="s">
        <v>1358</v>
      </c>
      <c r="C248" s="31" t="s">
        <v>1359</v>
      </c>
      <c r="D248" s="31" t="s">
        <v>1360</v>
      </c>
      <c r="E248" s="31" t="s">
        <v>530</v>
      </c>
      <c r="F248" s="84">
        <v>68000</v>
      </c>
      <c r="G248" s="32">
        <v>54</v>
      </c>
      <c r="H248" s="32" t="s">
        <v>847</v>
      </c>
    </row>
    <row r="249" spans="1:8" ht="15" customHeight="1">
      <c r="A249" s="83">
        <v>45464</v>
      </c>
      <c r="B249" s="32" t="s">
        <v>1172</v>
      </c>
      <c r="C249" s="31" t="s">
        <v>1173</v>
      </c>
      <c r="D249" s="31" t="s">
        <v>1084</v>
      </c>
      <c r="E249" s="31" t="s">
        <v>530</v>
      </c>
      <c r="F249" s="84">
        <v>92800</v>
      </c>
      <c r="G249" s="32">
        <v>110.59</v>
      </c>
      <c r="H249" s="32" t="s">
        <v>847</v>
      </c>
    </row>
    <row r="250" spans="1:8" ht="15" customHeight="1">
      <c r="A250" s="83">
        <v>45464</v>
      </c>
      <c r="B250" s="32" t="s">
        <v>1172</v>
      </c>
      <c r="C250" s="31" t="s">
        <v>1173</v>
      </c>
      <c r="D250" s="31" t="s">
        <v>1321</v>
      </c>
      <c r="E250" s="31" t="s">
        <v>530</v>
      </c>
      <c r="F250" s="84">
        <v>38400</v>
      </c>
      <c r="G250" s="32">
        <v>110.71</v>
      </c>
      <c r="H250" s="32" t="s">
        <v>847</v>
      </c>
    </row>
    <row r="251" spans="1:8" ht="15" customHeight="1">
      <c r="A251" s="83">
        <v>45464</v>
      </c>
      <c r="B251" s="32" t="s">
        <v>1172</v>
      </c>
      <c r="C251" s="31" t="s">
        <v>1173</v>
      </c>
      <c r="D251" s="31" t="s">
        <v>1086</v>
      </c>
      <c r="E251" s="31" t="s">
        <v>530</v>
      </c>
      <c r="F251" s="84">
        <v>32000</v>
      </c>
      <c r="G251" s="32">
        <v>110.9</v>
      </c>
      <c r="H251" s="32" t="s">
        <v>847</v>
      </c>
    </row>
    <row r="252" spans="1:8" ht="15" customHeight="1">
      <c r="A252" s="83">
        <v>45464</v>
      </c>
      <c r="B252" s="32" t="s">
        <v>1172</v>
      </c>
      <c r="C252" s="31" t="s">
        <v>1173</v>
      </c>
      <c r="D252" s="31" t="s">
        <v>1320</v>
      </c>
      <c r="E252" s="31" t="s">
        <v>530</v>
      </c>
      <c r="F252" s="84">
        <v>27200</v>
      </c>
      <c r="G252" s="32">
        <v>110.79</v>
      </c>
      <c r="H252" s="32" t="s">
        <v>847</v>
      </c>
    </row>
    <row r="253" spans="1:8" ht="15" customHeight="1">
      <c r="A253" s="83">
        <v>45464</v>
      </c>
      <c r="B253" s="32" t="s">
        <v>1174</v>
      </c>
      <c r="C253" s="31" t="s">
        <v>1175</v>
      </c>
      <c r="D253" s="31" t="s">
        <v>1361</v>
      </c>
      <c r="E253" s="31" t="s">
        <v>530</v>
      </c>
      <c r="F253" s="84">
        <v>1025100</v>
      </c>
      <c r="G253" s="32">
        <v>6.4</v>
      </c>
      <c r="H253" s="32" t="s">
        <v>847</v>
      </c>
    </row>
    <row r="254" spans="1:8" ht="15" customHeight="1">
      <c r="A254" s="83">
        <v>45464</v>
      </c>
      <c r="B254" s="32" t="s">
        <v>1174</v>
      </c>
      <c r="C254" s="31" t="s">
        <v>1175</v>
      </c>
      <c r="D254" s="31" t="s">
        <v>1362</v>
      </c>
      <c r="E254" s="31" t="s">
        <v>530</v>
      </c>
      <c r="F254" s="84">
        <v>500000</v>
      </c>
      <c r="G254" s="32">
        <v>6.66</v>
      </c>
      <c r="H254" s="32" t="s">
        <v>847</v>
      </c>
    </row>
    <row r="255" spans="1:8" ht="15" customHeight="1">
      <c r="A255" s="83">
        <v>45464</v>
      </c>
      <c r="B255" s="32" t="s">
        <v>836</v>
      </c>
      <c r="C255" s="31" t="s">
        <v>1322</v>
      </c>
      <c r="D255" s="31" t="s">
        <v>892</v>
      </c>
      <c r="E255" s="31" t="s">
        <v>530</v>
      </c>
      <c r="F255" s="84">
        <v>953091</v>
      </c>
      <c r="G255" s="32">
        <v>513.55999999999995</v>
      </c>
      <c r="H255" s="32" t="s">
        <v>847</v>
      </c>
    </row>
    <row r="256" spans="1:8" ht="15" customHeight="1">
      <c r="A256" s="83">
        <v>45464</v>
      </c>
      <c r="B256" s="32" t="s">
        <v>1323</v>
      </c>
      <c r="C256" s="31" t="s">
        <v>1324</v>
      </c>
      <c r="D256" s="31" t="s">
        <v>1325</v>
      </c>
      <c r="E256" s="31" t="s">
        <v>530</v>
      </c>
      <c r="F256" s="84">
        <v>818</v>
      </c>
      <c r="G256" s="32">
        <v>191.81</v>
      </c>
      <c r="H256" s="32" t="s">
        <v>847</v>
      </c>
    </row>
    <row r="257" spans="1:8" ht="15" customHeight="1">
      <c r="A257" s="83">
        <v>45464</v>
      </c>
      <c r="B257" s="32" t="s">
        <v>1323</v>
      </c>
      <c r="C257" s="31" t="s">
        <v>1324</v>
      </c>
      <c r="D257" s="31" t="s">
        <v>892</v>
      </c>
      <c r="E257" s="31" t="s">
        <v>530</v>
      </c>
      <c r="F257" s="84">
        <v>577480</v>
      </c>
      <c r="G257" s="32">
        <v>188.64</v>
      </c>
      <c r="H257" s="32" t="s">
        <v>847</v>
      </c>
    </row>
    <row r="258" spans="1:8" ht="15" customHeight="1">
      <c r="A258" s="83">
        <v>45464</v>
      </c>
      <c r="B258" s="32" t="s">
        <v>1326</v>
      </c>
      <c r="C258" s="31" t="s">
        <v>1327</v>
      </c>
      <c r="D258" s="31" t="s">
        <v>892</v>
      </c>
      <c r="E258" s="31" t="s">
        <v>530</v>
      </c>
      <c r="F258" s="84">
        <v>1419015</v>
      </c>
      <c r="G258" s="32">
        <v>336.16</v>
      </c>
      <c r="H258" s="32" t="s">
        <v>847</v>
      </c>
    </row>
    <row r="259" spans="1:8" ht="15" customHeight="1">
      <c r="A259" s="83">
        <v>45464</v>
      </c>
      <c r="B259" s="32" t="s">
        <v>1069</v>
      </c>
      <c r="C259" s="31" t="s">
        <v>1070</v>
      </c>
      <c r="D259" s="31" t="s">
        <v>1071</v>
      </c>
      <c r="E259" s="31" t="s">
        <v>530</v>
      </c>
      <c r="F259" s="84">
        <v>1542825</v>
      </c>
      <c r="G259" s="32">
        <v>52.09</v>
      </c>
      <c r="H259" s="32" t="s">
        <v>847</v>
      </c>
    </row>
    <row r="260" spans="1:8" ht="15" customHeight="1">
      <c r="A260" s="83">
        <v>45464</v>
      </c>
      <c r="B260" s="32" t="s">
        <v>1328</v>
      </c>
      <c r="C260" s="31" t="s">
        <v>1329</v>
      </c>
      <c r="D260" s="31" t="s">
        <v>1239</v>
      </c>
      <c r="E260" s="31" t="s">
        <v>530</v>
      </c>
      <c r="F260" s="84">
        <v>400000</v>
      </c>
      <c r="G260" s="32">
        <v>87.74</v>
      </c>
      <c r="H260" s="32" t="s">
        <v>847</v>
      </c>
    </row>
    <row r="261" spans="1:8" ht="15" customHeight="1">
      <c r="A261" s="83">
        <v>45464</v>
      </c>
      <c r="B261" s="32" t="s">
        <v>1176</v>
      </c>
      <c r="C261" s="31" t="s">
        <v>1177</v>
      </c>
      <c r="D261" s="31" t="s">
        <v>1363</v>
      </c>
      <c r="E261" s="31" t="s">
        <v>530</v>
      </c>
      <c r="F261" s="84">
        <v>78000</v>
      </c>
      <c r="G261" s="32">
        <v>196.7</v>
      </c>
      <c r="H261" s="32" t="s">
        <v>847</v>
      </c>
    </row>
    <row r="262" spans="1:8" ht="15" customHeight="1">
      <c r="A262" s="83">
        <v>45464</v>
      </c>
      <c r="B262" s="32" t="s">
        <v>1176</v>
      </c>
      <c r="C262" s="31" t="s">
        <v>1177</v>
      </c>
      <c r="D262" s="31" t="s">
        <v>1144</v>
      </c>
      <c r="E262" s="31" t="s">
        <v>530</v>
      </c>
      <c r="F262" s="84">
        <v>147600</v>
      </c>
      <c r="G262" s="32">
        <v>196.7</v>
      </c>
      <c r="H262" s="32" t="s">
        <v>847</v>
      </c>
    </row>
    <row r="263" spans="1:8" ht="15" customHeight="1">
      <c r="A263" s="83">
        <v>45464</v>
      </c>
      <c r="B263" s="32" t="s">
        <v>1176</v>
      </c>
      <c r="C263" s="31" t="s">
        <v>1177</v>
      </c>
      <c r="D263" s="31" t="s">
        <v>911</v>
      </c>
      <c r="E263" s="31" t="s">
        <v>530</v>
      </c>
      <c r="F263" s="84">
        <v>66000</v>
      </c>
      <c r="G263" s="32">
        <v>196.7</v>
      </c>
      <c r="H263" s="32" t="s">
        <v>847</v>
      </c>
    </row>
    <row r="264" spans="1:8" ht="15" customHeight="1">
      <c r="A264" s="83">
        <v>45464</v>
      </c>
      <c r="B264" s="32" t="s">
        <v>1176</v>
      </c>
      <c r="C264" s="31" t="s">
        <v>1177</v>
      </c>
      <c r="D264" s="31" t="s">
        <v>1106</v>
      </c>
      <c r="E264" s="31" t="s">
        <v>530</v>
      </c>
      <c r="F264" s="84">
        <v>97200</v>
      </c>
      <c r="G264" s="32">
        <v>196.66</v>
      </c>
      <c r="H264" s="32" t="s">
        <v>847</v>
      </c>
    </row>
    <row r="265" spans="1:8" ht="15" customHeight="1">
      <c r="A265" s="83">
        <v>45464</v>
      </c>
      <c r="B265" s="32" t="s">
        <v>1176</v>
      </c>
      <c r="C265" s="31" t="s">
        <v>1177</v>
      </c>
      <c r="D265" s="31" t="s">
        <v>973</v>
      </c>
      <c r="E265" s="31" t="s">
        <v>530</v>
      </c>
      <c r="F265" s="84">
        <v>99600</v>
      </c>
      <c r="G265" s="32">
        <v>196.7</v>
      </c>
      <c r="H265" s="32" t="s">
        <v>847</v>
      </c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" footer="0"/>
  <pageSetup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534"/>
  <sheetViews>
    <sheetView zoomScale="80" zoomScaleNormal="80" workbookViewId="0"/>
  </sheetViews>
  <sheetFormatPr defaultColWidth="14.42578125" defaultRowHeight="15" customHeight="1"/>
  <cols>
    <col min="1" max="1" width="5.85546875" customWidth="1"/>
    <col min="2" max="2" width="10.28515625" customWidth="1"/>
    <col min="3" max="3" width="15.140625" hidden="1" customWidth="1"/>
    <col min="4" max="4" width="33.28515625" customWidth="1"/>
    <col min="5" max="5" width="8" customWidth="1"/>
    <col min="6" max="6" width="15.28515625" customWidth="1"/>
    <col min="7" max="7" width="9.5703125" customWidth="1"/>
    <col min="8" max="8" width="11.7109375" customWidth="1"/>
    <col min="9" max="9" width="18.140625" customWidth="1"/>
    <col min="10" max="10" width="21.7109375" customWidth="1"/>
    <col min="11" max="11" width="10.7109375" customWidth="1"/>
    <col min="12" max="12" width="10.5703125" customWidth="1"/>
    <col min="13" max="13" width="14.28515625" customWidth="1"/>
    <col min="14" max="14" width="14.140625" customWidth="1"/>
    <col min="15" max="15" width="14" customWidth="1"/>
    <col min="16" max="16" width="14.5703125" customWidth="1"/>
    <col min="17" max="17" width="14.5703125" hidden="1" customWidth="1"/>
    <col min="18" max="18" width="17.7109375" hidden="1" customWidth="1"/>
    <col min="19" max="19" width="12.7109375" customWidth="1"/>
    <col min="20" max="20" width="8.28515625" customWidth="1"/>
    <col min="21" max="38" width="9.28515625" customWidth="1"/>
  </cols>
  <sheetData>
    <row r="1" spans="1:26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R1" s="1"/>
      <c r="S1" s="1"/>
      <c r="T1" s="1"/>
      <c r="U1" s="1"/>
      <c r="V1" s="1"/>
      <c r="W1" s="1"/>
      <c r="X1" s="1"/>
      <c r="Y1" s="1"/>
      <c r="Z1" s="1"/>
    </row>
    <row r="2" spans="1:26" ht="12" customHeight="1">
      <c r="A2" s="22"/>
      <c r="B2" s="22"/>
      <c r="C2" s="22"/>
      <c r="D2" s="22"/>
      <c r="E2" s="22"/>
      <c r="F2" s="85"/>
      <c r="G2" s="85"/>
      <c r="H2" s="85"/>
      <c r="I2" s="85"/>
      <c r="J2" s="22"/>
      <c r="K2" s="85"/>
      <c r="L2" s="85"/>
      <c r="M2" s="85"/>
      <c r="N2" s="22"/>
      <c r="O2" s="1"/>
      <c r="R2" s="1"/>
      <c r="S2" s="1"/>
      <c r="T2" s="1"/>
      <c r="U2" s="1"/>
      <c r="V2" s="1"/>
      <c r="W2" s="1"/>
      <c r="X2" s="1"/>
      <c r="Y2" s="1"/>
      <c r="Z2" s="1"/>
    </row>
    <row r="3" spans="1:26" ht="12.75" customHeight="1">
      <c r="A3" s="22"/>
      <c r="B3" s="2"/>
      <c r="C3" s="2"/>
      <c r="D3" s="2"/>
      <c r="E3" s="2"/>
      <c r="F3" s="2"/>
      <c r="G3" s="2"/>
      <c r="H3" s="2"/>
      <c r="I3" s="2"/>
      <c r="J3" s="3"/>
      <c r="K3" s="86"/>
      <c r="L3" s="85"/>
      <c r="M3" s="85"/>
      <c r="N3" s="22"/>
      <c r="O3" s="1"/>
      <c r="R3" s="1"/>
      <c r="S3" s="1"/>
      <c r="T3" s="1"/>
      <c r="U3" s="1"/>
      <c r="V3" s="1"/>
      <c r="W3" s="1"/>
      <c r="X3" s="1"/>
      <c r="Y3" s="1"/>
      <c r="Z3" s="1"/>
    </row>
    <row r="4" spans="1:26" ht="12.75" customHeight="1">
      <c r="A4" s="22"/>
      <c r="B4" s="2"/>
      <c r="C4" s="2"/>
      <c r="D4" s="2"/>
      <c r="E4" s="2"/>
      <c r="F4" s="2"/>
      <c r="G4" s="2"/>
      <c r="H4" s="2"/>
      <c r="I4" s="87"/>
      <c r="J4" s="3"/>
      <c r="K4" s="86"/>
      <c r="L4" s="85"/>
      <c r="M4" s="85"/>
      <c r="N4" s="22"/>
      <c r="O4" s="1"/>
      <c r="R4" s="1"/>
      <c r="S4" s="1"/>
      <c r="T4" s="1"/>
      <c r="U4" s="1"/>
      <c r="V4" s="1"/>
      <c r="W4" s="1"/>
      <c r="X4" s="1"/>
      <c r="Y4" s="1"/>
      <c r="Z4" s="1"/>
    </row>
    <row r="5" spans="1:26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4"/>
      <c r="M5" s="88" t="s">
        <v>305</v>
      </c>
      <c r="N5" s="1"/>
      <c r="O5" s="1"/>
      <c r="R5" s="1"/>
      <c r="S5" s="1"/>
      <c r="T5" s="1"/>
      <c r="U5" s="1"/>
      <c r="V5" s="1"/>
      <c r="W5" s="1"/>
      <c r="X5" s="1"/>
      <c r="Y5" s="1"/>
      <c r="Z5" s="1"/>
    </row>
    <row r="6" spans="1:26" ht="20.25" customHeight="1">
      <c r="A6" s="89" t="s">
        <v>925</v>
      </c>
      <c r="D6" s="1"/>
      <c r="E6" s="1"/>
      <c r="F6" s="6"/>
      <c r="G6" s="6"/>
      <c r="H6" s="6"/>
      <c r="I6" s="6"/>
      <c r="J6" s="1"/>
      <c r="K6" s="6"/>
      <c r="L6" s="6"/>
      <c r="M6" s="90"/>
      <c r="N6" s="1"/>
      <c r="O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0">
        <f>Main!B10</f>
        <v>45467</v>
      </c>
      <c r="N7" s="1"/>
      <c r="O7" s="1"/>
      <c r="R7" s="1"/>
      <c r="S7" s="1"/>
      <c r="T7" s="1"/>
      <c r="U7" s="1"/>
      <c r="V7" s="1"/>
      <c r="W7" s="1"/>
      <c r="X7" s="1"/>
      <c r="Y7" s="1"/>
    </row>
    <row r="8" spans="1:26" ht="12.75" customHeight="1">
      <c r="B8" s="91" t="s">
        <v>531</v>
      </c>
      <c r="C8" s="91"/>
      <c r="D8" s="91"/>
      <c r="E8" s="91"/>
      <c r="F8" s="6"/>
      <c r="G8" s="6"/>
      <c r="H8" s="6"/>
      <c r="I8" s="6"/>
      <c r="J8" s="1"/>
      <c r="K8" s="6"/>
      <c r="L8" s="6"/>
      <c r="M8" s="6"/>
      <c r="N8" s="1"/>
      <c r="O8" s="1"/>
      <c r="R8" s="1"/>
      <c r="S8" s="1"/>
      <c r="T8" s="1"/>
      <c r="U8" s="1"/>
      <c r="V8" s="1"/>
      <c r="W8" s="1"/>
      <c r="X8" s="1"/>
      <c r="Y8" s="1"/>
      <c r="Z8" s="1"/>
    </row>
    <row r="9" spans="1:26" ht="38.25" customHeight="1">
      <c r="A9" s="92" t="s">
        <v>16</v>
      </c>
      <c r="B9" s="93" t="s">
        <v>521</v>
      </c>
      <c r="C9" s="93"/>
      <c r="D9" s="94" t="s">
        <v>532</v>
      </c>
      <c r="E9" s="93" t="s">
        <v>533</v>
      </c>
      <c r="F9" s="93" t="s">
        <v>534</v>
      </c>
      <c r="G9" s="93" t="s">
        <v>535</v>
      </c>
      <c r="H9" s="93" t="s">
        <v>536</v>
      </c>
      <c r="I9" s="93" t="s">
        <v>537</v>
      </c>
      <c r="J9" s="92" t="s">
        <v>538</v>
      </c>
      <c r="K9" s="93" t="s">
        <v>539</v>
      </c>
      <c r="L9" s="95" t="s">
        <v>540</v>
      </c>
      <c r="M9" s="95" t="s">
        <v>541</v>
      </c>
      <c r="N9" s="93" t="s">
        <v>542</v>
      </c>
      <c r="O9" s="238" t="s">
        <v>543</v>
      </c>
      <c r="P9" s="195" t="s">
        <v>544</v>
      </c>
      <c r="Q9" s="195" t="s">
        <v>812</v>
      </c>
      <c r="R9" s="1"/>
      <c r="S9" s="1"/>
      <c r="T9" s="1"/>
      <c r="U9" s="1"/>
      <c r="V9" s="1"/>
      <c r="W9" s="1"/>
      <c r="X9" s="1"/>
    </row>
    <row r="10" spans="1:26" ht="15" customHeight="1">
      <c r="A10" s="349">
        <v>1</v>
      </c>
      <c r="B10" s="350">
        <v>45373</v>
      </c>
      <c r="C10" s="351"/>
      <c r="D10" s="352" t="s">
        <v>224</v>
      </c>
      <c r="E10" s="353" t="s">
        <v>850</v>
      </c>
      <c r="F10" s="354">
        <v>3802</v>
      </c>
      <c r="G10" s="355">
        <v>3612</v>
      </c>
      <c r="H10" s="354">
        <v>3840</v>
      </c>
      <c r="I10" s="354" t="s">
        <v>851</v>
      </c>
      <c r="J10" s="356" t="s">
        <v>1077</v>
      </c>
      <c r="K10" s="356">
        <f t="shared" ref="K10" si="0">H10-F10</f>
        <v>38</v>
      </c>
      <c r="L10" s="357">
        <f t="shared" ref="L10" si="1">(F10*-0.3)/100</f>
        <v>-11.405999999999999</v>
      </c>
      <c r="M10" s="358">
        <f t="shared" ref="M10" si="2">(K10+L10)/F10</f>
        <v>6.9947396107311946E-3</v>
      </c>
      <c r="N10" s="356" t="s">
        <v>564</v>
      </c>
      <c r="O10" s="359">
        <v>45461</v>
      </c>
      <c r="P10" s="360"/>
      <c r="Q10" s="228"/>
      <c r="R10" s="54" t="s">
        <v>853</v>
      </c>
    </row>
    <row r="11" spans="1:26" ht="15" customHeight="1">
      <c r="A11" s="265">
        <v>2</v>
      </c>
      <c r="B11" s="266">
        <v>45414</v>
      </c>
      <c r="C11" s="267"/>
      <c r="D11" s="268" t="s">
        <v>124</v>
      </c>
      <c r="E11" s="269" t="s">
        <v>850</v>
      </c>
      <c r="F11" s="248">
        <v>1317</v>
      </c>
      <c r="G11" s="249">
        <v>1267</v>
      </c>
      <c r="H11" s="248">
        <v>1393</v>
      </c>
      <c r="I11" s="248" t="s">
        <v>852</v>
      </c>
      <c r="J11" s="247" t="s">
        <v>992</v>
      </c>
      <c r="K11" s="247">
        <f t="shared" ref="K11" si="3">H11-F11</f>
        <v>76</v>
      </c>
      <c r="L11" s="261">
        <f t="shared" ref="L11" si="4">(F11*-0.3)/100</f>
        <v>-3.9509999999999996</v>
      </c>
      <c r="M11" s="262">
        <f t="shared" ref="M11" si="5">(K11+L11)/F11</f>
        <v>5.4706909643128326E-2</v>
      </c>
      <c r="N11" s="247" t="s">
        <v>547</v>
      </c>
      <c r="O11" s="263">
        <v>45449</v>
      </c>
      <c r="P11" s="264"/>
      <c r="Q11" s="228"/>
      <c r="R11" s="54" t="s">
        <v>853</v>
      </c>
    </row>
    <row r="12" spans="1:26" ht="15" customHeight="1">
      <c r="A12" s="187">
        <v>3</v>
      </c>
      <c r="B12" s="184">
        <v>45419</v>
      </c>
      <c r="C12" s="188"/>
      <c r="D12" s="192" t="s">
        <v>154</v>
      </c>
      <c r="E12" s="189" t="s">
        <v>545</v>
      </c>
      <c r="F12" s="183" t="s">
        <v>946</v>
      </c>
      <c r="G12" s="185">
        <v>408.5</v>
      </c>
      <c r="H12" s="183"/>
      <c r="I12" s="183" t="s">
        <v>848</v>
      </c>
      <c r="J12" s="185" t="s">
        <v>546</v>
      </c>
      <c r="K12" s="185"/>
      <c r="L12" s="186"/>
      <c r="M12" s="190"/>
      <c r="N12" s="185"/>
      <c r="O12" s="191"/>
      <c r="P12" s="186">
        <f>VLOOKUP(D12,'MidCap Intra'!$B$11:$C$571,2,0)</f>
        <v>419.6</v>
      </c>
      <c r="Q12" s="228"/>
      <c r="R12" s="54" t="s">
        <v>853</v>
      </c>
    </row>
    <row r="13" spans="1:26" ht="15" customHeight="1">
      <c r="A13" s="265">
        <v>4</v>
      </c>
      <c r="B13" s="266">
        <v>45428</v>
      </c>
      <c r="C13" s="267"/>
      <c r="D13" s="268" t="s">
        <v>133</v>
      </c>
      <c r="E13" s="269" t="s">
        <v>545</v>
      </c>
      <c r="F13" s="248">
        <v>2307.5</v>
      </c>
      <c r="G13" s="249">
        <v>2185</v>
      </c>
      <c r="H13" s="248">
        <v>2425</v>
      </c>
      <c r="I13" s="248" t="s">
        <v>860</v>
      </c>
      <c r="J13" s="247" t="s">
        <v>944</v>
      </c>
      <c r="K13" s="247">
        <f t="shared" ref="K13" si="6">H13-F13</f>
        <v>117.5</v>
      </c>
      <c r="L13" s="261">
        <f t="shared" ref="L13" si="7">(F13*-0.3)/100</f>
        <v>-6.9225000000000003</v>
      </c>
      <c r="M13" s="262">
        <f t="shared" ref="M13" si="8">(K13+L13)/F13</f>
        <v>4.7920910075839651E-2</v>
      </c>
      <c r="N13" s="247" t="s">
        <v>547</v>
      </c>
      <c r="O13" s="263">
        <v>45447</v>
      </c>
      <c r="P13" s="264"/>
      <c r="Q13" s="228"/>
      <c r="R13" s="54" t="s">
        <v>853</v>
      </c>
    </row>
    <row r="14" spans="1:26" ht="15" customHeight="1">
      <c r="A14" s="265">
        <v>5</v>
      </c>
      <c r="B14" s="266">
        <v>45434</v>
      </c>
      <c r="C14" s="267"/>
      <c r="D14" s="268" t="s">
        <v>83</v>
      </c>
      <c r="E14" s="269" t="s">
        <v>545</v>
      </c>
      <c r="F14" s="248">
        <v>628</v>
      </c>
      <c r="G14" s="249">
        <v>588</v>
      </c>
      <c r="H14" s="248">
        <v>662.5</v>
      </c>
      <c r="I14" s="248" t="s">
        <v>893</v>
      </c>
      <c r="J14" s="247" t="s">
        <v>914</v>
      </c>
      <c r="K14" s="247">
        <f t="shared" ref="K14:K16" si="9">H14-F14</f>
        <v>34.5</v>
      </c>
      <c r="L14" s="261">
        <f t="shared" ref="L14:L15" si="10">(F14*-0.3)/100</f>
        <v>-1.8840000000000001</v>
      </c>
      <c r="M14" s="262">
        <f t="shared" ref="M14:M16" si="11">(K14+L14)/F14</f>
        <v>5.1936305732484075E-2</v>
      </c>
      <c r="N14" s="247" t="s">
        <v>547</v>
      </c>
      <c r="O14" s="263">
        <v>45446</v>
      </c>
      <c r="P14" s="264"/>
      <c r="Q14" s="228"/>
      <c r="R14" s="54" t="s">
        <v>853</v>
      </c>
    </row>
    <row r="15" spans="1:26" ht="15" customHeight="1">
      <c r="A15" s="314">
        <v>6</v>
      </c>
      <c r="B15" s="315">
        <v>45436</v>
      </c>
      <c r="C15" s="316"/>
      <c r="D15" s="317" t="s">
        <v>48</v>
      </c>
      <c r="E15" s="318" t="s">
        <v>545</v>
      </c>
      <c r="F15" s="308">
        <v>2570</v>
      </c>
      <c r="G15" s="309">
        <v>2460</v>
      </c>
      <c r="H15" s="308">
        <v>2370</v>
      </c>
      <c r="I15" s="308" t="s">
        <v>894</v>
      </c>
      <c r="J15" s="310" t="s">
        <v>935</v>
      </c>
      <c r="K15" s="310">
        <f t="shared" si="9"/>
        <v>-200</v>
      </c>
      <c r="L15" s="319">
        <f t="shared" si="10"/>
        <v>-7.71</v>
      </c>
      <c r="M15" s="320">
        <f t="shared" si="11"/>
        <v>-8.0821011673151755E-2</v>
      </c>
      <c r="N15" s="310" t="s">
        <v>557</v>
      </c>
      <c r="O15" s="321">
        <v>45447</v>
      </c>
      <c r="P15" s="313"/>
      <c r="Q15" s="228"/>
      <c r="R15" s="54" t="s">
        <v>853</v>
      </c>
    </row>
    <row r="16" spans="1:26" ht="15" customHeight="1">
      <c r="A16" s="265">
        <v>7</v>
      </c>
      <c r="B16" s="266">
        <v>45442</v>
      </c>
      <c r="C16" s="267"/>
      <c r="D16" s="268" t="s">
        <v>237</v>
      </c>
      <c r="E16" s="269" t="s">
        <v>545</v>
      </c>
      <c r="F16" s="248">
        <v>1022.5</v>
      </c>
      <c r="G16" s="249">
        <v>965</v>
      </c>
      <c r="H16" s="248">
        <v>1065</v>
      </c>
      <c r="I16" s="248" t="s">
        <v>898</v>
      </c>
      <c r="J16" s="247" t="s">
        <v>1021</v>
      </c>
      <c r="K16" s="247">
        <f t="shared" si="9"/>
        <v>42.5</v>
      </c>
      <c r="L16" s="261">
        <f>(F16*-0.3)/100</f>
        <v>-3.0674999999999999</v>
      </c>
      <c r="M16" s="262">
        <f t="shared" si="11"/>
        <v>3.8564792176039114E-2</v>
      </c>
      <c r="N16" s="247" t="s">
        <v>547</v>
      </c>
      <c r="O16" s="263">
        <v>45453</v>
      </c>
      <c r="P16" s="264"/>
      <c r="Q16" s="228"/>
      <c r="R16" s="54" t="s">
        <v>853</v>
      </c>
    </row>
    <row r="17" spans="1:18" ht="15" customHeight="1">
      <c r="A17" s="265">
        <v>8</v>
      </c>
      <c r="B17" s="266">
        <v>45442</v>
      </c>
      <c r="C17" s="267"/>
      <c r="D17" s="268" t="s">
        <v>206</v>
      </c>
      <c r="E17" s="269" t="s">
        <v>545</v>
      </c>
      <c r="F17" s="248">
        <v>2860</v>
      </c>
      <c r="G17" s="249">
        <v>2720</v>
      </c>
      <c r="H17" s="248">
        <v>2955</v>
      </c>
      <c r="I17" s="248" t="s">
        <v>899</v>
      </c>
      <c r="J17" s="247" t="s">
        <v>913</v>
      </c>
      <c r="K17" s="247">
        <f t="shared" ref="K17" si="12">H17-F17</f>
        <v>95</v>
      </c>
      <c r="L17" s="261">
        <f t="shared" ref="L17" si="13">(F17*-0.3)/100</f>
        <v>-8.58</v>
      </c>
      <c r="M17" s="262">
        <f t="shared" ref="M17" si="14">(K17+L17)/F17</f>
        <v>3.0216783216783217E-2</v>
      </c>
      <c r="N17" s="247" t="s">
        <v>547</v>
      </c>
      <c r="O17" s="263">
        <v>45446</v>
      </c>
      <c r="P17" s="264"/>
      <c r="Q17" s="228"/>
      <c r="R17" s="54" t="s">
        <v>853</v>
      </c>
    </row>
    <row r="18" spans="1:18" ht="15" customHeight="1">
      <c r="A18" s="265">
        <v>9</v>
      </c>
      <c r="B18" s="266">
        <v>45442</v>
      </c>
      <c r="C18" s="267"/>
      <c r="D18" s="268" t="s">
        <v>112</v>
      </c>
      <c r="E18" s="269" t="s">
        <v>545</v>
      </c>
      <c r="F18" s="248">
        <v>199</v>
      </c>
      <c r="G18" s="249">
        <v>185</v>
      </c>
      <c r="H18" s="248">
        <v>216.5</v>
      </c>
      <c r="I18" s="248" t="s">
        <v>900</v>
      </c>
      <c r="J18" s="247" t="s">
        <v>912</v>
      </c>
      <c r="K18" s="247">
        <f t="shared" ref="K18:K19" si="15">H18-F18</f>
        <v>17.5</v>
      </c>
      <c r="L18" s="261">
        <f t="shared" ref="L18:L19" si="16">(F18*-0.3)/100</f>
        <v>-0.59699999999999998</v>
      </c>
      <c r="M18" s="262">
        <f t="shared" ref="M18:M19" si="17">(K18+L18)/F18</f>
        <v>8.4939698492462301E-2</v>
      </c>
      <c r="N18" s="247" t="s">
        <v>547</v>
      </c>
      <c r="O18" s="263">
        <v>45446</v>
      </c>
      <c r="P18" s="264"/>
      <c r="Q18" s="228"/>
      <c r="R18" s="54" t="s">
        <v>854</v>
      </c>
    </row>
    <row r="19" spans="1:18" ht="15" customHeight="1">
      <c r="A19" s="314">
        <v>10</v>
      </c>
      <c r="B19" s="315">
        <v>45446</v>
      </c>
      <c r="C19" s="316"/>
      <c r="D19" s="317" t="s">
        <v>121</v>
      </c>
      <c r="E19" s="318" t="s">
        <v>545</v>
      </c>
      <c r="F19" s="308">
        <v>561</v>
      </c>
      <c r="G19" s="309">
        <v>534</v>
      </c>
      <c r="H19" s="308">
        <v>530</v>
      </c>
      <c r="I19" s="308" t="s">
        <v>915</v>
      </c>
      <c r="J19" s="310" t="s">
        <v>936</v>
      </c>
      <c r="K19" s="310">
        <f t="shared" si="15"/>
        <v>-31</v>
      </c>
      <c r="L19" s="319">
        <f t="shared" si="16"/>
        <v>-1.6829999999999998</v>
      </c>
      <c r="M19" s="320">
        <f t="shared" si="17"/>
        <v>-5.8258467023172902E-2</v>
      </c>
      <c r="N19" s="310" t="s">
        <v>557</v>
      </c>
      <c r="O19" s="321">
        <v>45447</v>
      </c>
      <c r="P19" s="313"/>
      <c r="Q19" s="228"/>
      <c r="R19" s="54" t="s">
        <v>853</v>
      </c>
    </row>
    <row r="20" spans="1:18" ht="15" customHeight="1">
      <c r="A20" s="187">
        <v>11</v>
      </c>
      <c r="B20" s="184">
        <v>45447</v>
      </c>
      <c r="C20" s="188"/>
      <c r="D20" s="192" t="s">
        <v>206</v>
      </c>
      <c r="E20" s="189" t="s">
        <v>545</v>
      </c>
      <c r="F20" s="183" t="s">
        <v>927</v>
      </c>
      <c r="G20" s="185">
        <v>2740</v>
      </c>
      <c r="H20" s="183"/>
      <c r="I20" s="183" t="s">
        <v>928</v>
      </c>
      <c r="J20" s="185" t="s">
        <v>546</v>
      </c>
      <c r="K20" s="185"/>
      <c r="L20" s="186"/>
      <c r="M20" s="190"/>
      <c r="N20" s="185"/>
      <c r="O20" s="191"/>
      <c r="P20" s="186">
        <f>VLOOKUP(D20,'MidCap Intra'!$B$11:$C$571,2,0)</f>
        <v>2908.4</v>
      </c>
      <c r="Q20" s="228"/>
      <c r="R20" s="54" t="s">
        <v>853</v>
      </c>
    </row>
    <row r="21" spans="1:18" ht="15" customHeight="1">
      <c r="A21" s="265">
        <v>12</v>
      </c>
      <c r="B21" s="266">
        <v>45447</v>
      </c>
      <c r="C21" s="267"/>
      <c r="D21" s="268" t="s">
        <v>126</v>
      </c>
      <c r="E21" s="269" t="s">
        <v>545</v>
      </c>
      <c r="F21" s="248">
        <v>1520</v>
      </c>
      <c r="G21" s="249">
        <v>1360</v>
      </c>
      <c r="H21" s="248">
        <v>1585</v>
      </c>
      <c r="I21" s="248" t="s">
        <v>934</v>
      </c>
      <c r="J21" s="247" t="s">
        <v>940</v>
      </c>
      <c r="K21" s="247">
        <f t="shared" ref="K21" si="18">H21-F21</f>
        <v>65</v>
      </c>
      <c r="L21" s="261">
        <f t="shared" ref="L21" si="19">(F21*-0.3)/100</f>
        <v>-4.5599999999999996</v>
      </c>
      <c r="M21" s="262">
        <f t="shared" ref="M21" si="20">(K21+L21)/F21</f>
        <v>3.9763157894736841E-2</v>
      </c>
      <c r="N21" s="247" t="s">
        <v>547</v>
      </c>
      <c r="O21" s="263">
        <v>45456</v>
      </c>
      <c r="P21" s="264"/>
      <c r="Q21" s="228"/>
      <c r="R21" s="54" t="s">
        <v>853</v>
      </c>
    </row>
    <row r="22" spans="1:18" ht="15" customHeight="1">
      <c r="A22" s="314">
        <v>13</v>
      </c>
      <c r="B22" s="315">
        <v>45447</v>
      </c>
      <c r="C22" s="316"/>
      <c r="D22" s="317" t="s">
        <v>92</v>
      </c>
      <c r="E22" s="318" t="s">
        <v>545</v>
      </c>
      <c r="F22" s="308">
        <v>467.5</v>
      </c>
      <c r="G22" s="309">
        <v>445</v>
      </c>
      <c r="H22" s="308">
        <v>440</v>
      </c>
      <c r="I22" s="308" t="s">
        <v>937</v>
      </c>
      <c r="J22" s="310" t="s">
        <v>945</v>
      </c>
      <c r="K22" s="310">
        <f t="shared" ref="K22:K23" si="21">H22-F22</f>
        <v>-27.5</v>
      </c>
      <c r="L22" s="319">
        <f t="shared" ref="L22" si="22">(F22*-0.3)/100</f>
        <v>-1.4025000000000001</v>
      </c>
      <c r="M22" s="320">
        <f t="shared" ref="M22:M23" si="23">(K22+L22)/F22</f>
        <v>-6.1823529411764708E-2</v>
      </c>
      <c r="N22" s="310" t="s">
        <v>557</v>
      </c>
      <c r="O22" s="321">
        <v>45447</v>
      </c>
      <c r="P22" s="313"/>
      <c r="Q22" s="228"/>
      <c r="R22" s="54" t="s">
        <v>853</v>
      </c>
    </row>
    <row r="23" spans="1:18" ht="15" customHeight="1">
      <c r="A23" s="265">
        <v>14</v>
      </c>
      <c r="B23" s="266">
        <v>45447</v>
      </c>
      <c r="C23" s="267"/>
      <c r="D23" s="268" t="s">
        <v>151</v>
      </c>
      <c r="E23" s="269" t="s">
        <v>545</v>
      </c>
      <c r="F23" s="248">
        <v>158.25</v>
      </c>
      <c r="G23" s="249">
        <v>150</v>
      </c>
      <c r="H23" s="248">
        <v>164.5</v>
      </c>
      <c r="I23" s="248" t="s">
        <v>947</v>
      </c>
      <c r="J23" s="247" t="s">
        <v>1020</v>
      </c>
      <c r="K23" s="247">
        <f t="shared" si="21"/>
        <v>6.25</v>
      </c>
      <c r="L23" s="261">
        <f>(F23*-0.3)/100</f>
        <v>-0.47475000000000001</v>
      </c>
      <c r="M23" s="262">
        <f t="shared" si="23"/>
        <v>3.6494470774091625E-2</v>
      </c>
      <c r="N23" s="247" t="s">
        <v>547</v>
      </c>
      <c r="O23" s="263">
        <v>45453</v>
      </c>
      <c r="P23" s="264"/>
      <c r="Q23" s="228"/>
      <c r="R23" s="54" t="s">
        <v>853</v>
      </c>
    </row>
    <row r="24" spans="1:18" ht="15" customHeight="1">
      <c r="A24" s="265">
        <v>15</v>
      </c>
      <c r="B24" s="266">
        <v>45448</v>
      </c>
      <c r="C24" s="267"/>
      <c r="D24" s="268" t="s">
        <v>74</v>
      </c>
      <c r="E24" s="269" t="s">
        <v>545</v>
      </c>
      <c r="F24" s="248">
        <v>239.5</v>
      </c>
      <c r="G24" s="249">
        <v>219</v>
      </c>
      <c r="H24" s="248">
        <v>258.5</v>
      </c>
      <c r="I24" s="248" t="s">
        <v>948</v>
      </c>
      <c r="J24" s="247" t="s">
        <v>949</v>
      </c>
      <c r="K24" s="247">
        <f t="shared" ref="K24" si="24">H24-F24</f>
        <v>19</v>
      </c>
      <c r="L24" s="261">
        <f>(F24*-0.03)/100</f>
        <v>-7.1849999999999997E-2</v>
      </c>
      <c r="M24" s="262">
        <f t="shared" ref="M24" si="25">(K24+L24)/F24</f>
        <v>7.9031941544885173E-2</v>
      </c>
      <c r="N24" s="247" t="s">
        <v>547</v>
      </c>
      <c r="O24" s="263">
        <v>45448</v>
      </c>
      <c r="P24" s="264"/>
      <c r="Q24" s="228"/>
      <c r="R24" s="54" t="s">
        <v>853</v>
      </c>
    </row>
    <row r="25" spans="1:18" ht="15" customHeight="1">
      <c r="A25" s="265">
        <v>16</v>
      </c>
      <c r="B25" s="266">
        <v>45448</v>
      </c>
      <c r="C25" s="267"/>
      <c r="D25" s="268" t="s">
        <v>298</v>
      </c>
      <c r="E25" s="269" t="s">
        <v>545</v>
      </c>
      <c r="F25" s="248">
        <v>1425</v>
      </c>
      <c r="G25" s="249">
        <v>1320</v>
      </c>
      <c r="H25" s="248">
        <v>1502.5</v>
      </c>
      <c r="I25" s="248" t="s">
        <v>954</v>
      </c>
      <c r="J25" s="247" t="s">
        <v>958</v>
      </c>
      <c r="K25" s="247">
        <f t="shared" ref="K25" si="26">H25-F25</f>
        <v>77.5</v>
      </c>
      <c r="L25" s="261">
        <f>(F25*-0.03)/100</f>
        <v>-0.42749999999999999</v>
      </c>
      <c r="M25" s="262">
        <f t="shared" ref="M25" si="27">(K25+L25)/F25</f>
        <v>5.4085964912280703E-2</v>
      </c>
      <c r="N25" s="247" t="s">
        <v>547</v>
      </c>
      <c r="O25" s="263">
        <v>45448</v>
      </c>
      <c r="P25" s="264"/>
      <c r="Q25" s="228"/>
      <c r="R25" s="54" t="s">
        <v>853</v>
      </c>
    </row>
    <row r="26" spans="1:18" ht="15" customHeight="1">
      <c r="A26" s="265">
        <v>17</v>
      </c>
      <c r="B26" s="266">
        <v>45448</v>
      </c>
      <c r="C26" s="267"/>
      <c r="D26" s="268" t="s">
        <v>795</v>
      </c>
      <c r="E26" s="269" t="s">
        <v>545</v>
      </c>
      <c r="F26" s="248">
        <v>2490</v>
      </c>
      <c r="G26" s="249">
        <v>2290</v>
      </c>
      <c r="H26" s="248">
        <v>2635</v>
      </c>
      <c r="I26" s="248" t="s">
        <v>963</v>
      </c>
      <c r="J26" s="247" t="s">
        <v>690</v>
      </c>
      <c r="K26" s="247">
        <f t="shared" ref="K26" si="28">H26-F26</f>
        <v>145</v>
      </c>
      <c r="L26" s="261">
        <f>(F26*-0.3)/100</f>
        <v>-7.47</v>
      </c>
      <c r="M26" s="262">
        <f t="shared" ref="M26" si="29">(K26+L26)/F26</f>
        <v>5.523293172690763E-2</v>
      </c>
      <c r="N26" s="247" t="s">
        <v>547</v>
      </c>
      <c r="O26" s="263">
        <v>45450</v>
      </c>
      <c r="P26" s="264"/>
      <c r="Q26" s="228"/>
      <c r="R26" s="54" t="s">
        <v>853</v>
      </c>
    </row>
    <row r="27" spans="1:18" ht="15" customHeight="1">
      <c r="A27" s="265">
        <v>18</v>
      </c>
      <c r="B27" s="266">
        <v>45448</v>
      </c>
      <c r="C27" s="267"/>
      <c r="D27" s="268" t="s">
        <v>805</v>
      </c>
      <c r="E27" s="269" t="s">
        <v>545</v>
      </c>
      <c r="F27" s="248">
        <v>649</v>
      </c>
      <c r="G27" s="249">
        <v>595</v>
      </c>
      <c r="H27" s="248">
        <v>692</v>
      </c>
      <c r="I27" s="248" t="s">
        <v>964</v>
      </c>
      <c r="J27" s="247" t="s">
        <v>1012</v>
      </c>
      <c r="K27" s="247">
        <f t="shared" ref="K27" si="30">H27-F27</f>
        <v>43</v>
      </c>
      <c r="L27" s="261">
        <f>(F27*-0.3)/100</f>
        <v>-1.9469999999999998</v>
      </c>
      <c r="M27" s="262">
        <f t="shared" ref="M27" si="31">(K27+L27)/F27</f>
        <v>6.3255778120184902E-2</v>
      </c>
      <c r="N27" s="247" t="s">
        <v>547</v>
      </c>
      <c r="O27" s="263">
        <v>45450</v>
      </c>
      <c r="P27" s="264"/>
      <c r="Q27" s="228"/>
      <c r="R27" s="54" t="s">
        <v>853</v>
      </c>
    </row>
    <row r="28" spans="1:18" ht="15" customHeight="1">
      <c r="A28" s="265">
        <v>19</v>
      </c>
      <c r="B28" s="266">
        <v>45449</v>
      </c>
      <c r="C28" s="267"/>
      <c r="D28" s="268" t="s">
        <v>74</v>
      </c>
      <c r="E28" s="269" t="s">
        <v>545</v>
      </c>
      <c r="F28" s="248">
        <v>268</v>
      </c>
      <c r="G28" s="249">
        <v>248</v>
      </c>
      <c r="H28" s="248">
        <v>282</v>
      </c>
      <c r="I28" s="248" t="s">
        <v>990</v>
      </c>
      <c r="J28" s="247" t="s">
        <v>1015</v>
      </c>
      <c r="K28" s="247">
        <f t="shared" ref="K28" si="32">H28-F28</f>
        <v>14</v>
      </c>
      <c r="L28" s="261">
        <f>(F28*-0.3)/100</f>
        <v>-0.80399999999999994</v>
      </c>
      <c r="M28" s="262">
        <f t="shared" ref="M28" si="33">(K28+L28)/F28</f>
        <v>4.9238805970149256E-2</v>
      </c>
      <c r="N28" s="247" t="s">
        <v>547</v>
      </c>
      <c r="O28" s="263">
        <v>45450</v>
      </c>
      <c r="P28" s="264"/>
      <c r="Q28" s="228"/>
      <c r="R28" s="54" t="s">
        <v>853</v>
      </c>
    </row>
    <row r="29" spans="1:18" ht="15" customHeight="1">
      <c r="A29" s="334">
        <v>20</v>
      </c>
      <c r="B29" s="184">
        <v>45449</v>
      </c>
      <c r="C29" s="285"/>
      <c r="D29" s="192" t="s">
        <v>220</v>
      </c>
      <c r="E29" s="189" t="s">
        <v>545</v>
      </c>
      <c r="F29" s="183" t="s">
        <v>1018</v>
      </c>
      <c r="G29" s="185">
        <v>1045</v>
      </c>
      <c r="H29" s="183"/>
      <c r="I29" s="183" t="s">
        <v>1019</v>
      </c>
      <c r="J29" s="185" t="s">
        <v>546</v>
      </c>
      <c r="K29" s="285"/>
      <c r="L29" s="285"/>
      <c r="M29" s="285"/>
      <c r="N29" s="285"/>
      <c r="O29" s="285"/>
      <c r="P29" s="186">
        <f>VLOOKUP(D29,'MidCap Intra'!$B$11:$C$571,2,0)</f>
        <v>1084.9000000000001</v>
      </c>
      <c r="Q29" s="333"/>
      <c r="R29" s="54" t="s">
        <v>853</v>
      </c>
    </row>
    <row r="30" spans="1:18" ht="15" customHeight="1">
      <c r="A30" s="265">
        <v>21</v>
      </c>
      <c r="B30" s="266">
        <v>45449</v>
      </c>
      <c r="C30" s="267"/>
      <c r="D30" s="268" t="s">
        <v>416</v>
      </c>
      <c r="E30" s="269" t="s">
        <v>545</v>
      </c>
      <c r="F30" s="248">
        <v>1470</v>
      </c>
      <c r="G30" s="249">
        <v>1340</v>
      </c>
      <c r="H30" s="248">
        <v>1557.5</v>
      </c>
      <c r="I30" s="248" t="s">
        <v>991</v>
      </c>
      <c r="J30" s="247" t="s">
        <v>994</v>
      </c>
      <c r="K30" s="247">
        <f t="shared" ref="K30" si="34">H30-F30</f>
        <v>87.5</v>
      </c>
      <c r="L30" s="261">
        <f>(F30*-0.3)/100</f>
        <v>-4.41</v>
      </c>
      <c r="M30" s="262">
        <f t="shared" ref="M30" si="35">(K30+L30)/F30</f>
        <v>5.6523809523809525E-2</v>
      </c>
      <c r="N30" s="247" t="s">
        <v>547</v>
      </c>
      <c r="O30" s="263">
        <v>45463</v>
      </c>
      <c r="P30" s="264"/>
      <c r="Q30" s="228"/>
      <c r="R30" s="54" t="s">
        <v>853</v>
      </c>
    </row>
    <row r="31" spans="1:18" ht="15" customHeight="1">
      <c r="A31" s="342">
        <v>22</v>
      </c>
      <c r="B31" s="266">
        <v>45450</v>
      </c>
      <c r="C31" s="267"/>
      <c r="D31" s="268" t="s">
        <v>213</v>
      </c>
      <c r="E31" s="269" t="s">
        <v>545</v>
      </c>
      <c r="F31" s="248">
        <v>2295</v>
      </c>
      <c r="G31" s="249">
        <v>2090</v>
      </c>
      <c r="H31" s="248">
        <v>2397.5</v>
      </c>
      <c r="I31" s="248" t="s">
        <v>1011</v>
      </c>
      <c r="J31" s="247" t="s">
        <v>1047</v>
      </c>
      <c r="K31" s="247">
        <f t="shared" ref="K31" si="36">H31-F31</f>
        <v>102.5</v>
      </c>
      <c r="L31" s="261">
        <f>(F31*-0.3)/100</f>
        <v>-6.8849999999999998</v>
      </c>
      <c r="M31" s="262">
        <f t="shared" ref="M31" si="37">(K31+L31)/F31</f>
        <v>4.1662309368191722E-2</v>
      </c>
      <c r="N31" s="247" t="s">
        <v>547</v>
      </c>
      <c r="O31" s="263">
        <v>45456</v>
      </c>
      <c r="P31" s="264"/>
      <c r="Q31" s="228"/>
      <c r="R31" s="54" t="s">
        <v>855</v>
      </c>
    </row>
    <row r="32" spans="1:18" ht="15" customHeight="1">
      <c r="A32" s="187">
        <v>23</v>
      </c>
      <c r="B32" s="184">
        <v>45450</v>
      </c>
      <c r="C32" s="188"/>
      <c r="D32" s="192" t="s">
        <v>221</v>
      </c>
      <c r="E32" s="189" t="s">
        <v>545</v>
      </c>
      <c r="F32" s="183" t="s">
        <v>1013</v>
      </c>
      <c r="G32" s="185">
        <v>890</v>
      </c>
      <c r="H32" s="183"/>
      <c r="I32" s="183" t="s">
        <v>1014</v>
      </c>
      <c r="J32" s="185" t="s">
        <v>546</v>
      </c>
      <c r="K32" s="185"/>
      <c r="L32" s="186"/>
      <c r="M32" s="190"/>
      <c r="N32" s="185"/>
      <c r="O32" s="191"/>
      <c r="P32" s="186">
        <f>VLOOKUP(D32,'MidCap Intra'!$B$11:$C$571,2,0)</f>
        <v>961.8</v>
      </c>
      <c r="Q32" s="228"/>
      <c r="R32" s="54" t="s">
        <v>854</v>
      </c>
    </row>
    <row r="33" spans="1:38" ht="15" customHeight="1">
      <c r="A33" s="265">
        <v>24</v>
      </c>
      <c r="B33" s="266">
        <v>45454</v>
      </c>
      <c r="C33" s="267"/>
      <c r="D33" s="268" t="s">
        <v>39</v>
      </c>
      <c r="E33" s="269" t="s">
        <v>545</v>
      </c>
      <c r="F33" s="248">
        <v>660</v>
      </c>
      <c r="G33" s="249">
        <v>615</v>
      </c>
      <c r="H33" s="248">
        <v>693.5</v>
      </c>
      <c r="I33" s="248" t="s">
        <v>1030</v>
      </c>
      <c r="J33" s="247" t="s">
        <v>1092</v>
      </c>
      <c r="K33" s="247">
        <f t="shared" ref="K33" si="38">H33-F33</f>
        <v>33.5</v>
      </c>
      <c r="L33" s="261">
        <f>(F33*-0.3)/100</f>
        <v>-1.98</v>
      </c>
      <c r="M33" s="262">
        <f t="shared" ref="M33" si="39">(K33+L33)/F33</f>
        <v>4.7757575757575756E-2</v>
      </c>
      <c r="N33" s="247" t="s">
        <v>547</v>
      </c>
      <c r="O33" s="263">
        <v>45462</v>
      </c>
      <c r="P33" s="264"/>
      <c r="Q33" s="228"/>
      <c r="R33" s="54" t="s">
        <v>853</v>
      </c>
    </row>
    <row r="34" spans="1:38" ht="15" customHeight="1">
      <c r="A34" s="265">
        <v>25</v>
      </c>
      <c r="B34" s="266">
        <v>45454</v>
      </c>
      <c r="C34" s="267"/>
      <c r="D34" s="268" t="s">
        <v>345</v>
      </c>
      <c r="E34" s="269" t="s">
        <v>545</v>
      </c>
      <c r="F34" s="248">
        <v>201</v>
      </c>
      <c r="G34" s="249">
        <v>189</v>
      </c>
      <c r="H34" s="248">
        <v>211.5</v>
      </c>
      <c r="I34" s="248" t="s">
        <v>1031</v>
      </c>
      <c r="J34" s="247" t="s">
        <v>1127</v>
      </c>
      <c r="K34" s="247">
        <f t="shared" ref="K34" si="40">H34-F34</f>
        <v>10.5</v>
      </c>
      <c r="L34" s="261">
        <f>(F34*-0.3)/100</f>
        <v>-0.60299999999999998</v>
      </c>
      <c r="M34" s="262">
        <f t="shared" ref="M34" si="41">(K34+L34)/F34</f>
        <v>4.9238805970149256E-2</v>
      </c>
      <c r="N34" s="247" t="s">
        <v>547</v>
      </c>
      <c r="O34" s="263">
        <v>45463</v>
      </c>
      <c r="P34" s="264"/>
      <c r="Q34" s="228"/>
      <c r="R34" s="54" t="s">
        <v>853</v>
      </c>
    </row>
    <row r="35" spans="1:38" ht="15" customHeight="1">
      <c r="A35" s="187">
        <v>26</v>
      </c>
      <c r="B35" s="184">
        <v>45456</v>
      </c>
      <c r="C35" s="188"/>
      <c r="D35" s="192" t="s">
        <v>811</v>
      </c>
      <c r="E35" s="189" t="s">
        <v>545</v>
      </c>
      <c r="F35" s="183" t="s">
        <v>1048</v>
      </c>
      <c r="G35" s="185">
        <v>1290</v>
      </c>
      <c r="H35" s="183"/>
      <c r="I35" s="183" t="s">
        <v>954</v>
      </c>
      <c r="J35" s="185" t="s">
        <v>546</v>
      </c>
      <c r="K35" s="185"/>
      <c r="L35" s="186"/>
      <c r="M35" s="190"/>
      <c r="N35" s="185"/>
      <c r="O35" s="191"/>
      <c r="P35" s="186">
        <f>VLOOKUP(D35,'MidCap Intra'!$B$11:$C$571,2,0)</f>
        <v>1423.65</v>
      </c>
      <c r="Q35" s="228"/>
      <c r="R35" s="54" t="s">
        <v>853</v>
      </c>
    </row>
    <row r="36" spans="1:38" ht="15" customHeight="1">
      <c r="A36" s="187">
        <v>27</v>
      </c>
      <c r="B36" s="184">
        <v>45457</v>
      </c>
      <c r="C36" s="188"/>
      <c r="D36" s="192" t="s">
        <v>235</v>
      </c>
      <c r="E36" s="189" t="s">
        <v>545</v>
      </c>
      <c r="F36" s="183" t="s">
        <v>1056</v>
      </c>
      <c r="G36" s="185">
        <v>438</v>
      </c>
      <c r="H36" s="183"/>
      <c r="I36" s="183" t="s">
        <v>1057</v>
      </c>
      <c r="J36" s="185" t="s">
        <v>546</v>
      </c>
      <c r="K36" s="185"/>
      <c r="L36" s="186"/>
      <c r="M36" s="190"/>
      <c r="N36" s="185"/>
      <c r="O36" s="191"/>
      <c r="P36" s="186">
        <f>VLOOKUP(D36,'MidCap Intra'!$B$11:$C$571,2,0)</f>
        <v>490.55</v>
      </c>
      <c r="Q36" s="228"/>
      <c r="R36" s="54" t="s">
        <v>853</v>
      </c>
    </row>
    <row r="37" spans="1:38" ht="15" customHeight="1">
      <c r="A37" s="187">
        <v>28</v>
      </c>
      <c r="B37" s="184">
        <v>45461</v>
      </c>
      <c r="C37" s="188"/>
      <c r="D37" s="192" t="s">
        <v>1016</v>
      </c>
      <c r="E37" s="189" t="s">
        <v>545</v>
      </c>
      <c r="F37" s="183" t="s">
        <v>1075</v>
      </c>
      <c r="G37" s="185">
        <v>1150</v>
      </c>
      <c r="H37" s="183"/>
      <c r="I37" s="183" t="s">
        <v>1076</v>
      </c>
      <c r="J37" s="185" t="s">
        <v>546</v>
      </c>
      <c r="K37" s="185"/>
      <c r="L37" s="186"/>
      <c r="M37" s="190"/>
      <c r="N37" s="185"/>
      <c r="O37" s="191"/>
      <c r="P37" s="186">
        <f>VLOOKUP(D37,'MidCap Intra'!$B$11:$C$571,2,0)</f>
        <v>1260.6500000000001</v>
      </c>
      <c r="Q37" s="228"/>
      <c r="R37" s="54" t="s">
        <v>853</v>
      </c>
    </row>
    <row r="38" spans="1:38" ht="15" customHeight="1">
      <c r="A38" s="187">
        <v>29</v>
      </c>
      <c r="B38" s="184">
        <v>45462</v>
      </c>
      <c r="C38" s="188"/>
      <c r="D38" s="192" t="s">
        <v>139</v>
      </c>
      <c r="E38" s="189" t="s">
        <v>545</v>
      </c>
      <c r="F38" s="183" t="s">
        <v>1093</v>
      </c>
      <c r="G38" s="185">
        <v>113</v>
      </c>
      <c r="H38" s="183"/>
      <c r="I38" s="183" t="s">
        <v>1094</v>
      </c>
      <c r="J38" s="185" t="s">
        <v>546</v>
      </c>
      <c r="K38" s="185"/>
      <c r="L38" s="186"/>
      <c r="M38" s="190"/>
      <c r="N38" s="185"/>
      <c r="O38" s="191"/>
      <c r="P38" s="186">
        <f>VLOOKUP(D38,'MidCap Intra'!$B$11:$C$571,2,0)</f>
        <v>122.96</v>
      </c>
      <c r="Q38" s="228"/>
    </row>
    <row r="39" spans="1:38" ht="15" customHeight="1">
      <c r="A39" s="187">
        <v>30</v>
      </c>
      <c r="B39" s="184">
        <v>45462</v>
      </c>
      <c r="C39" s="188"/>
      <c r="D39" s="192" t="s">
        <v>418</v>
      </c>
      <c r="E39" s="189" t="s">
        <v>545</v>
      </c>
      <c r="F39" s="183" t="s">
        <v>1097</v>
      </c>
      <c r="G39" s="185">
        <v>1265</v>
      </c>
      <c r="H39" s="183"/>
      <c r="I39" s="183" t="s">
        <v>1098</v>
      </c>
      <c r="J39" s="185" t="s">
        <v>546</v>
      </c>
      <c r="K39" s="185"/>
      <c r="L39" s="186"/>
      <c r="M39" s="190"/>
      <c r="N39" s="185"/>
      <c r="O39" s="191"/>
      <c r="P39" s="186">
        <f>VLOOKUP(D39,'MidCap Intra'!$B$11:$C$571,2,0)</f>
        <v>1351.5</v>
      </c>
      <c r="Q39" s="228"/>
    </row>
    <row r="40" spans="1:38" ht="15" customHeight="1">
      <c r="A40" s="187">
        <v>31</v>
      </c>
      <c r="B40" s="184">
        <v>45463</v>
      </c>
      <c r="C40" s="188"/>
      <c r="D40" s="192" t="s">
        <v>92</v>
      </c>
      <c r="E40" s="189" t="s">
        <v>545</v>
      </c>
      <c r="F40" s="183" t="s">
        <v>1128</v>
      </c>
      <c r="G40" s="185">
        <v>448</v>
      </c>
      <c r="H40" s="183"/>
      <c r="I40" s="183" t="s">
        <v>1129</v>
      </c>
      <c r="J40" s="185" t="s">
        <v>546</v>
      </c>
      <c r="K40" s="185"/>
      <c r="L40" s="186"/>
      <c r="M40" s="190"/>
      <c r="N40" s="185"/>
      <c r="O40" s="191"/>
      <c r="P40" s="186">
        <f>VLOOKUP(D40,'MidCap Intra'!$B$11:$C$571,2,0)</f>
        <v>480.2</v>
      </c>
      <c r="Q40" s="228"/>
    </row>
    <row r="41" spans="1:38" ht="15" customHeight="1">
      <c r="A41" s="187">
        <v>32</v>
      </c>
      <c r="B41" s="184">
        <v>45463</v>
      </c>
      <c r="C41" s="188"/>
      <c r="D41" s="192" t="s">
        <v>385</v>
      </c>
      <c r="E41" s="189" t="s">
        <v>545</v>
      </c>
      <c r="F41" s="183" t="s">
        <v>1130</v>
      </c>
      <c r="G41" s="185">
        <v>3180</v>
      </c>
      <c r="H41" s="183"/>
      <c r="I41" s="183" t="s">
        <v>1131</v>
      </c>
      <c r="J41" s="185" t="s">
        <v>546</v>
      </c>
      <c r="K41" s="185"/>
      <c r="L41" s="186"/>
      <c r="M41" s="190"/>
      <c r="N41" s="185"/>
      <c r="O41" s="191"/>
      <c r="P41" s="186">
        <f>VLOOKUP(D41,'MidCap Intra'!$B$11:$C$571,2,0)</f>
        <v>3377.6</v>
      </c>
      <c r="Q41" s="228"/>
    </row>
    <row r="42" spans="1:38" ht="15" customHeight="1">
      <c r="A42" s="187">
        <v>33</v>
      </c>
      <c r="B42" s="184">
        <v>45464</v>
      </c>
      <c r="C42" s="188"/>
      <c r="D42" s="192" t="s">
        <v>93</v>
      </c>
      <c r="E42" s="189" t="s">
        <v>545</v>
      </c>
      <c r="F42" s="183" t="s">
        <v>1179</v>
      </c>
      <c r="G42" s="185">
        <v>5145</v>
      </c>
      <c r="H42" s="183"/>
      <c r="I42" s="183" t="s">
        <v>1180</v>
      </c>
      <c r="J42" s="185" t="s">
        <v>546</v>
      </c>
      <c r="K42" s="185"/>
      <c r="L42" s="186"/>
      <c r="M42" s="190"/>
      <c r="N42" s="185"/>
      <c r="O42" s="191"/>
      <c r="P42" s="186">
        <f>VLOOKUP(D42,'MidCap Intra'!$B$11:$C$571,2,0)</f>
        <v>5383.4</v>
      </c>
      <c r="Q42" s="228"/>
    </row>
    <row r="43" spans="1:38" ht="15" customHeight="1">
      <c r="A43" s="187">
        <v>34</v>
      </c>
      <c r="B43" s="184">
        <v>45464</v>
      </c>
      <c r="C43" s="188"/>
      <c r="D43" s="192" t="s">
        <v>116</v>
      </c>
      <c r="E43" s="189" t="s">
        <v>545</v>
      </c>
      <c r="F43" s="183" t="s">
        <v>1187</v>
      </c>
      <c r="G43" s="185">
        <v>675</v>
      </c>
      <c r="H43" s="183"/>
      <c r="I43" s="183" t="s">
        <v>1188</v>
      </c>
      <c r="J43" s="185" t="s">
        <v>546</v>
      </c>
      <c r="K43" s="185"/>
      <c r="L43" s="186"/>
      <c r="M43" s="190"/>
      <c r="N43" s="185"/>
      <c r="O43" s="191"/>
      <c r="P43" s="186">
        <f>VLOOKUP(D43,'MidCap Intra'!$B$11:$C$571,2,0)</f>
        <v>715.85</v>
      </c>
      <c r="Q43" s="228"/>
    </row>
    <row r="44" spans="1:38" ht="15" customHeight="1">
      <c r="A44" s="187"/>
      <c r="B44" s="184"/>
      <c r="C44" s="188"/>
      <c r="D44" s="192"/>
      <c r="E44" s="189"/>
      <c r="F44" s="183"/>
      <c r="G44" s="185"/>
      <c r="H44" s="183"/>
      <c r="I44" s="183"/>
      <c r="J44" s="185"/>
      <c r="K44" s="185"/>
      <c r="L44" s="186"/>
      <c r="M44" s="190"/>
      <c r="N44" s="185"/>
      <c r="O44" s="191"/>
      <c r="P44" s="186"/>
      <c r="Q44" s="228"/>
    </row>
    <row r="45" spans="1:38" ht="15" customHeight="1">
      <c r="A45" s="285"/>
      <c r="B45" s="285"/>
      <c r="C45" s="188"/>
      <c r="D45" s="192"/>
      <c r="E45" s="189"/>
      <c r="F45" s="183"/>
      <c r="G45" s="185"/>
      <c r="H45" s="183"/>
      <c r="I45" s="183"/>
      <c r="J45" s="185"/>
      <c r="K45" s="185"/>
      <c r="L45" s="186"/>
      <c r="M45" s="190"/>
      <c r="N45" s="185"/>
      <c r="O45" s="191"/>
      <c r="P45" s="186"/>
      <c r="Q45" s="228"/>
    </row>
    <row r="46" spans="1:38" ht="15" customHeight="1">
      <c r="G46" s="54"/>
      <c r="H46" s="54"/>
      <c r="I46" s="54"/>
      <c r="J46" s="54"/>
      <c r="K46" s="54"/>
      <c r="L46" s="54"/>
      <c r="M46" s="54"/>
      <c r="N46" s="54"/>
      <c r="O46" s="54"/>
      <c r="P46" s="54"/>
    </row>
    <row r="47" spans="1:38" ht="14.25" customHeight="1">
      <c r="A47" s="96"/>
      <c r="B47" s="97"/>
      <c r="C47" s="98"/>
      <c r="D47" s="99"/>
      <c r="E47" s="100"/>
      <c r="F47" s="100"/>
      <c r="G47" s="54"/>
      <c r="H47" s="54"/>
      <c r="I47" s="54"/>
      <c r="J47" s="54"/>
      <c r="K47" s="54"/>
      <c r="L47" s="54"/>
      <c r="M47" s="54"/>
      <c r="N47" s="54"/>
      <c r="O47" s="54"/>
      <c r="P47" s="54"/>
      <c r="Q47" s="102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</row>
    <row r="48" spans="1:38" ht="12" customHeight="1">
      <c r="A48" s="103" t="s">
        <v>548</v>
      </c>
      <c r="B48" s="104"/>
      <c r="C48" s="105"/>
      <c r="E48" s="106"/>
      <c r="F48" s="106"/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</row>
    <row r="49" spans="1:38" ht="12" customHeight="1">
      <c r="A49" s="107" t="s">
        <v>549</v>
      </c>
      <c r="B49" s="103"/>
      <c r="C49" s="103"/>
      <c r="D49" s="103"/>
      <c r="E49" s="37"/>
      <c r="F49" s="108" t="s">
        <v>550</v>
      </c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</row>
    <row r="50" spans="1:38" ht="12" customHeight="1">
      <c r="A50" s="103" t="s">
        <v>551</v>
      </c>
      <c r="B50" s="103"/>
      <c r="C50" s="103"/>
      <c r="D50" s="103" t="s">
        <v>552</v>
      </c>
      <c r="E50" s="6"/>
      <c r="F50" s="108" t="s">
        <v>553</v>
      </c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</row>
    <row r="51" spans="1:38" ht="12" customHeight="1">
      <c r="A51" s="103"/>
      <c r="B51" s="103"/>
      <c r="C51" s="103"/>
      <c r="D51" s="103"/>
      <c r="E51" s="6"/>
      <c r="F51" s="6"/>
      <c r="G51" s="54"/>
      <c r="H51" s="54"/>
      <c r="I51" s="54"/>
      <c r="J51" s="54"/>
      <c r="K51" s="54"/>
      <c r="L51" s="54"/>
      <c r="M51" s="54"/>
      <c r="N51" s="54"/>
      <c r="O51" s="54"/>
      <c r="P51" s="54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</row>
    <row r="52" spans="1:38" ht="12" customHeight="1">
      <c r="A52" s="196"/>
      <c r="B52" s="196"/>
      <c r="C52" s="196"/>
      <c r="D52" s="196"/>
      <c r="E52" s="197"/>
      <c r="F52" s="197"/>
      <c r="G52" s="54"/>
      <c r="H52" s="54"/>
      <c r="I52" s="54"/>
      <c r="J52" s="54"/>
      <c r="K52" s="54"/>
      <c r="L52" s="54"/>
      <c r="M52" s="54"/>
      <c r="N52" s="54"/>
      <c r="O52" s="54"/>
      <c r="P52" s="54"/>
      <c r="Q52" s="37"/>
      <c r="R52" s="37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</row>
    <row r="53" spans="1:38" ht="14.25" customHeight="1">
      <c r="A53" s="103"/>
      <c r="B53" s="103"/>
      <c r="C53" s="103"/>
      <c r="D53" s="103"/>
      <c r="E53" s="6"/>
      <c r="F53" s="6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</row>
    <row r="54" spans="1:38" ht="12.75" customHeight="1">
      <c r="A54" s="115" t="s">
        <v>558</v>
      </c>
      <c r="B54" s="115"/>
      <c r="C54" s="115"/>
      <c r="D54" s="115"/>
      <c r="E54" s="6"/>
      <c r="F54" s="6"/>
      <c r="G54" s="54"/>
      <c r="H54" s="54"/>
      <c r="I54" s="54"/>
      <c r="J54" s="54"/>
      <c r="K54" s="54"/>
      <c r="L54" s="54"/>
      <c r="M54" s="54"/>
      <c r="N54" s="54"/>
      <c r="O54" s="54"/>
      <c r="P54" s="54"/>
      <c r="R54" s="37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</row>
    <row r="55" spans="1:38" ht="38.25" customHeight="1">
      <c r="A55" s="93" t="s">
        <v>16</v>
      </c>
      <c r="B55" s="93" t="s">
        <v>521</v>
      </c>
      <c r="C55" s="93"/>
      <c r="D55" s="94" t="s">
        <v>532</v>
      </c>
      <c r="E55" s="93" t="s">
        <v>533</v>
      </c>
      <c r="F55" s="93" t="s">
        <v>534</v>
      </c>
      <c r="G55" s="93" t="s">
        <v>554</v>
      </c>
      <c r="H55" s="93" t="s">
        <v>536</v>
      </c>
      <c r="I55" s="193" t="s">
        <v>537</v>
      </c>
      <c r="J55" s="195" t="s">
        <v>538</v>
      </c>
      <c r="K55" s="194" t="s">
        <v>559</v>
      </c>
      <c r="L55" s="95" t="s">
        <v>540</v>
      </c>
      <c r="M55" s="116" t="s">
        <v>560</v>
      </c>
      <c r="N55" s="93" t="s">
        <v>561</v>
      </c>
      <c r="O55" s="92" t="s">
        <v>542</v>
      </c>
      <c r="P55" s="260" t="s">
        <v>543</v>
      </c>
      <c r="Q55" s="230"/>
      <c r="R55" s="37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</row>
    <row r="56" spans="1:38" ht="12.75" customHeight="1">
      <c r="A56" s="303">
        <v>1</v>
      </c>
      <c r="B56" s="304">
        <v>45446</v>
      </c>
      <c r="C56" s="305"/>
      <c r="D56" s="305" t="s">
        <v>896</v>
      </c>
      <c r="E56" s="303" t="s">
        <v>556</v>
      </c>
      <c r="F56" s="303">
        <v>12550</v>
      </c>
      <c r="G56" s="303">
        <v>12300</v>
      </c>
      <c r="H56" s="303">
        <v>12300</v>
      </c>
      <c r="I56" s="306" t="s">
        <v>916</v>
      </c>
      <c r="J56" s="297" t="s">
        <v>930</v>
      </c>
      <c r="K56" s="298">
        <f t="shared" ref="K56:K64" si="42">H56-F56</f>
        <v>-250</v>
      </c>
      <c r="L56" s="299">
        <f t="shared" ref="L56" si="43">(H56*N56)*0.03%</f>
        <v>184.49999999999997</v>
      </c>
      <c r="M56" s="300">
        <f t="shared" ref="M56" si="44">(K56*N56)-L56</f>
        <v>-12684.5</v>
      </c>
      <c r="N56" s="298">
        <v>50</v>
      </c>
      <c r="O56" s="301" t="s">
        <v>557</v>
      </c>
      <c r="P56" s="302">
        <v>45447</v>
      </c>
      <c r="Q56" s="226"/>
      <c r="R56" s="54" t="s">
        <v>854</v>
      </c>
      <c r="S56" s="54"/>
      <c r="T56" s="54"/>
      <c r="U56" s="54"/>
      <c r="V56" s="54"/>
      <c r="W56" s="54"/>
      <c r="X56" s="54"/>
      <c r="Y56" s="54"/>
      <c r="Z56" s="54"/>
      <c r="AA56" s="54"/>
      <c r="AB56" s="54"/>
      <c r="AC56" s="54"/>
      <c r="AD56" s="54"/>
      <c r="AE56" s="54"/>
      <c r="AF56" s="54"/>
      <c r="AG56" s="54"/>
      <c r="AH56" s="54"/>
      <c r="AI56" s="54"/>
      <c r="AJ56" s="118"/>
      <c r="AK56" s="118"/>
      <c r="AL56" s="118"/>
    </row>
    <row r="57" spans="1:38" ht="12.75" customHeight="1">
      <c r="A57" s="303">
        <v>2</v>
      </c>
      <c r="B57" s="304">
        <v>45446</v>
      </c>
      <c r="C57" s="305"/>
      <c r="D57" s="305" t="s">
        <v>917</v>
      </c>
      <c r="E57" s="303" t="s">
        <v>556</v>
      </c>
      <c r="F57" s="303">
        <v>2381.5</v>
      </c>
      <c r="G57" s="303">
        <v>2355</v>
      </c>
      <c r="H57" s="303">
        <v>2355</v>
      </c>
      <c r="I57" s="306" t="s">
        <v>918</v>
      </c>
      <c r="J57" s="297" t="s">
        <v>929</v>
      </c>
      <c r="K57" s="298">
        <f t="shared" si="42"/>
        <v>-26.5</v>
      </c>
      <c r="L57" s="299">
        <f t="shared" ref="L57" si="45">(H57*N57)*0.03%</f>
        <v>337.00049999999999</v>
      </c>
      <c r="M57" s="300">
        <f t="shared" ref="M57" si="46">(K57*N57)-L57</f>
        <v>-12977.5005</v>
      </c>
      <c r="N57" s="298">
        <v>477</v>
      </c>
      <c r="O57" s="301" t="s">
        <v>557</v>
      </c>
      <c r="P57" s="302">
        <v>45447</v>
      </c>
      <c r="Q57" s="226"/>
      <c r="R57" s="54" t="s">
        <v>855</v>
      </c>
      <c r="S57" s="54"/>
      <c r="T57" s="54"/>
      <c r="U57" s="54"/>
      <c r="V57" s="54"/>
      <c r="W57" s="54"/>
      <c r="X57" s="54"/>
      <c r="Y57" s="54"/>
      <c r="Z57" s="54"/>
      <c r="AA57" s="54"/>
      <c r="AB57" s="54"/>
      <c r="AC57" s="54"/>
      <c r="AD57" s="54"/>
      <c r="AE57" s="54"/>
      <c r="AF57" s="54"/>
      <c r="AG57" s="54"/>
      <c r="AH57" s="54"/>
      <c r="AI57" s="54"/>
      <c r="AJ57" s="118"/>
      <c r="AK57" s="118"/>
      <c r="AL57" s="118"/>
    </row>
    <row r="58" spans="1:38" ht="12.75" customHeight="1">
      <c r="A58" s="303">
        <v>3</v>
      </c>
      <c r="B58" s="304">
        <v>45446</v>
      </c>
      <c r="C58" s="305"/>
      <c r="D58" s="305" t="s">
        <v>919</v>
      </c>
      <c r="E58" s="303" t="s">
        <v>556</v>
      </c>
      <c r="F58" s="303">
        <v>3879.5</v>
      </c>
      <c r="G58" s="303">
        <v>3810</v>
      </c>
      <c r="H58" s="303">
        <v>3755</v>
      </c>
      <c r="I58" s="306" t="s">
        <v>920</v>
      </c>
      <c r="J58" s="297" t="s">
        <v>938</v>
      </c>
      <c r="K58" s="298">
        <f t="shared" si="42"/>
        <v>-124.5</v>
      </c>
      <c r="L58" s="299">
        <f t="shared" ref="L58" si="47">(H58*N58)*0.03%</f>
        <v>168.97499999999999</v>
      </c>
      <c r="M58" s="300">
        <f t="shared" ref="M58" si="48">(K58*N58)-L58</f>
        <v>-18843.974999999999</v>
      </c>
      <c r="N58" s="298">
        <v>150</v>
      </c>
      <c r="O58" s="301" t="s">
        <v>557</v>
      </c>
      <c r="P58" s="302">
        <v>45447</v>
      </c>
      <c r="Q58" s="226"/>
      <c r="R58" s="54" t="s">
        <v>853</v>
      </c>
      <c r="S58" s="54"/>
      <c r="T58" s="54"/>
      <c r="U58" s="54"/>
      <c r="V58" s="54"/>
      <c r="W58" s="54"/>
      <c r="X58" s="54"/>
      <c r="Y58" s="54"/>
      <c r="Z58" s="54"/>
      <c r="AA58" s="54"/>
      <c r="AB58" s="54"/>
      <c r="AC58" s="54"/>
      <c r="AD58" s="54"/>
      <c r="AE58" s="54"/>
      <c r="AF58" s="54"/>
      <c r="AG58" s="54"/>
      <c r="AH58" s="54"/>
      <c r="AI58" s="54"/>
      <c r="AJ58" s="118"/>
      <c r="AK58" s="118"/>
      <c r="AL58" s="118"/>
    </row>
    <row r="59" spans="1:38" ht="12.75" customHeight="1">
      <c r="A59" s="322">
        <v>4</v>
      </c>
      <c r="B59" s="324">
        <v>45448</v>
      </c>
      <c r="C59" s="296"/>
      <c r="D59" s="296" t="s">
        <v>951</v>
      </c>
      <c r="E59" s="322" t="s">
        <v>556</v>
      </c>
      <c r="F59" s="322">
        <v>3260</v>
      </c>
      <c r="G59" s="322">
        <v>3195</v>
      </c>
      <c r="H59" s="322">
        <v>3322.5</v>
      </c>
      <c r="I59" s="322" t="s">
        <v>952</v>
      </c>
      <c r="J59" s="325" t="s">
        <v>953</v>
      </c>
      <c r="K59" s="326">
        <f t="shared" si="42"/>
        <v>62.5</v>
      </c>
      <c r="L59" s="327">
        <f t="shared" ref="L59" si="49">(H59*N59)*0.03%</f>
        <v>174.43124999999998</v>
      </c>
      <c r="M59" s="328">
        <f t="shared" ref="M59" si="50">(K59*N59)-L59</f>
        <v>10763.06875</v>
      </c>
      <c r="N59" s="326">
        <v>175</v>
      </c>
      <c r="O59" s="329" t="s">
        <v>547</v>
      </c>
      <c r="P59" s="330">
        <v>45448</v>
      </c>
      <c r="Q59" s="226"/>
      <c r="R59" s="54" t="s">
        <v>855</v>
      </c>
      <c r="S59" s="54"/>
      <c r="T59" s="54"/>
      <c r="U59" s="54"/>
      <c r="V59" s="54"/>
      <c r="W59" s="54"/>
      <c r="X59" s="54"/>
      <c r="Y59" s="54"/>
      <c r="Z59" s="54"/>
      <c r="AA59" s="54"/>
      <c r="AB59" s="54"/>
      <c r="AC59" s="54"/>
      <c r="AD59" s="54"/>
      <c r="AE59" s="54"/>
      <c r="AF59" s="54"/>
      <c r="AG59" s="54"/>
      <c r="AH59" s="54"/>
      <c r="AI59" s="54"/>
      <c r="AJ59" s="118"/>
      <c r="AK59" s="118"/>
      <c r="AL59" s="118"/>
    </row>
    <row r="60" spans="1:38" ht="12.75" customHeight="1">
      <c r="A60" s="322">
        <v>5</v>
      </c>
      <c r="B60" s="324">
        <v>45448</v>
      </c>
      <c r="C60" s="296"/>
      <c r="D60" s="296" t="s">
        <v>959</v>
      </c>
      <c r="E60" s="322" t="s">
        <v>556</v>
      </c>
      <c r="F60" s="322">
        <v>5835</v>
      </c>
      <c r="G60" s="322">
        <v>5740</v>
      </c>
      <c r="H60" s="322">
        <v>5915</v>
      </c>
      <c r="I60" s="323" t="s">
        <v>960</v>
      </c>
      <c r="J60" s="325" t="s">
        <v>977</v>
      </c>
      <c r="K60" s="326">
        <f t="shared" si="42"/>
        <v>80</v>
      </c>
      <c r="L60" s="327">
        <f t="shared" ref="L60" si="51">(H60*N60)*0.03%</f>
        <v>221.81249999999997</v>
      </c>
      <c r="M60" s="328">
        <f t="shared" ref="M60" si="52">(K60*N60)-L60</f>
        <v>9778.1875</v>
      </c>
      <c r="N60" s="326">
        <v>125</v>
      </c>
      <c r="O60" s="329" t="s">
        <v>547</v>
      </c>
      <c r="P60" s="330">
        <v>45449</v>
      </c>
      <c r="Q60" s="226"/>
      <c r="R60" s="54" t="s">
        <v>855</v>
      </c>
      <c r="S60" s="54"/>
      <c r="T60" s="54"/>
      <c r="U60" s="54"/>
      <c r="V60" s="54"/>
      <c r="W60" s="54"/>
      <c r="X60" s="54"/>
      <c r="Y60" s="54"/>
      <c r="Z60" s="54"/>
      <c r="AA60" s="54"/>
      <c r="AB60" s="54"/>
      <c r="AC60" s="54"/>
      <c r="AD60" s="54"/>
      <c r="AE60" s="54"/>
      <c r="AF60" s="54"/>
      <c r="AG60" s="54"/>
      <c r="AH60" s="54"/>
      <c r="AI60" s="54"/>
      <c r="AJ60" s="118"/>
      <c r="AK60" s="118"/>
      <c r="AL60" s="118"/>
    </row>
    <row r="61" spans="1:38" ht="12.75" customHeight="1">
      <c r="A61" s="322">
        <v>6</v>
      </c>
      <c r="B61" s="324">
        <v>45448</v>
      </c>
      <c r="C61" s="296"/>
      <c r="D61" s="296" t="s">
        <v>961</v>
      </c>
      <c r="E61" s="322" t="s">
        <v>556</v>
      </c>
      <c r="F61" s="322">
        <v>2067.5</v>
      </c>
      <c r="G61" s="322">
        <v>2035</v>
      </c>
      <c r="H61" s="322">
        <v>2093</v>
      </c>
      <c r="I61" s="323" t="s">
        <v>962</v>
      </c>
      <c r="J61" s="325" t="s">
        <v>965</v>
      </c>
      <c r="K61" s="326">
        <f t="shared" si="42"/>
        <v>25.5</v>
      </c>
      <c r="L61" s="327">
        <f t="shared" ref="L61" si="53">(H61*N61)*0.03%</f>
        <v>230.43929999999997</v>
      </c>
      <c r="M61" s="328">
        <f t="shared" ref="M61" si="54">(K61*N61)-L61</f>
        <v>9128.0607</v>
      </c>
      <c r="N61" s="326">
        <v>367</v>
      </c>
      <c r="O61" s="329" t="s">
        <v>547</v>
      </c>
      <c r="P61" s="330">
        <v>45448</v>
      </c>
      <c r="Q61" s="226"/>
      <c r="R61" s="54" t="s">
        <v>855</v>
      </c>
      <c r="S61" s="54"/>
      <c r="T61" s="54"/>
      <c r="U61" s="54"/>
      <c r="V61" s="54"/>
      <c r="W61" s="54"/>
      <c r="X61" s="54"/>
      <c r="Y61" s="54"/>
      <c r="Z61" s="54"/>
      <c r="AA61" s="54"/>
      <c r="AB61" s="54"/>
      <c r="AC61" s="54"/>
      <c r="AD61" s="54"/>
      <c r="AE61" s="54"/>
      <c r="AF61" s="54"/>
      <c r="AG61" s="54"/>
      <c r="AH61" s="54"/>
      <c r="AI61" s="54"/>
      <c r="AJ61" s="118"/>
      <c r="AK61" s="118"/>
      <c r="AL61" s="118"/>
    </row>
    <row r="62" spans="1:38" ht="12.75" customHeight="1">
      <c r="A62" s="322">
        <v>7</v>
      </c>
      <c r="B62" s="324">
        <v>45448</v>
      </c>
      <c r="C62" s="296"/>
      <c r="D62" s="296" t="s">
        <v>966</v>
      </c>
      <c r="E62" s="322" t="s">
        <v>556</v>
      </c>
      <c r="F62" s="322">
        <v>1787.5</v>
      </c>
      <c r="G62" s="322">
        <v>1762</v>
      </c>
      <c r="H62" s="322">
        <v>1809.5</v>
      </c>
      <c r="I62" s="323" t="s">
        <v>967</v>
      </c>
      <c r="J62" s="325" t="s">
        <v>968</v>
      </c>
      <c r="K62" s="326">
        <f t="shared" si="42"/>
        <v>22</v>
      </c>
      <c r="L62" s="327">
        <f t="shared" ref="L62" si="55">(H62*N62)*0.03%</f>
        <v>271.42499999999995</v>
      </c>
      <c r="M62" s="328">
        <f t="shared" ref="M62" si="56">(K62*N62)-L62</f>
        <v>10728.575000000001</v>
      </c>
      <c r="N62" s="326">
        <v>500</v>
      </c>
      <c r="O62" s="329" t="s">
        <v>547</v>
      </c>
      <c r="P62" s="330">
        <v>45448</v>
      </c>
      <c r="Q62" s="226"/>
      <c r="R62" s="54" t="s">
        <v>855</v>
      </c>
      <c r="S62" s="54"/>
      <c r="T62" s="54"/>
      <c r="U62" s="54"/>
      <c r="V62" s="54"/>
      <c r="W62" s="54"/>
      <c r="X62" s="54"/>
      <c r="Y62" s="54"/>
      <c r="Z62" s="54"/>
      <c r="AA62" s="54"/>
      <c r="AB62" s="54"/>
      <c r="AC62" s="54"/>
      <c r="AD62" s="54"/>
      <c r="AE62" s="54"/>
      <c r="AF62" s="54"/>
      <c r="AG62" s="54"/>
      <c r="AH62" s="54"/>
      <c r="AI62" s="54"/>
      <c r="AJ62" s="118"/>
      <c r="AK62" s="118"/>
      <c r="AL62" s="118"/>
    </row>
    <row r="63" spans="1:38" ht="12.75" customHeight="1">
      <c r="A63" s="322">
        <v>8</v>
      </c>
      <c r="B63" s="324">
        <v>45448</v>
      </c>
      <c r="C63" s="296"/>
      <c r="D63" s="296" t="s">
        <v>969</v>
      </c>
      <c r="E63" s="322" t="s">
        <v>556</v>
      </c>
      <c r="F63" s="322">
        <v>3755</v>
      </c>
      <c r="G63" s="322">
        <v>3690</v>
      </c>
      <c r="H63" s="322">
        <v>3802.5</v>
      </c>
      <c r="I63" s="323" t="s">
        <v>971</v>
      </c>
      <c r="J63" s="325" t="s">
        <v>566</v>
      </c>
      <c r="K63" s="326">
        <f t="shared" si="42"/>
        <v>47.5</v>
      </c>
      <c r="L63" s="327">
        <f t="shared" ref="L63" si="57">(H63*N63)*0.03%</f>
        <v>199.63124999999999</v>
      </c>
      <c r="M63" s="328">
        <f t="shared" ref="M63" si="58">(K63*N63)-L63</f>
        <v>8112.8687499999996</v>
      </c>
      <c r="N63" s="326">
        <v>175</v>
      </c>
      <c r="O63" s="329" t="s">
        <v>547</v>
      </c>
      <c r="P63" s="330">
        <v>45449</v>
      </c>
      <c r="Q63" s="226"/>
      <c r="R63" s="54" t="s">
        <v>855</v>
      </c>
      <c r="S63" s="54"/>
      <c r="T63" s="54"/>
      <c r="U63" s="54"/>
      <c r="V63" s="54"/>
      <c r="W63" s="54"/>
      <c r="X63" s="54"/>
      <c r="Y63" s="54"/>
      <c r="Z63" s="54"/>
      <c r="AA63" s="54"/>
      <c r="AB63" s="54"/>
      <c r="AC63" s="54"/>
      <c r="AD63" s="54"/>
      <c r="AE63" s="54"/>
      <c r="AF63" s="54"/>
      <c r="AG63" s="54"/>
      <c r="AH63" s="54"/>
      <c r="AI63" s="54"/>
      <c r="AJ63" s="118"/>
      <c r="AK63" s="118"/>
      <c r="AL63" s="118"/>
    </row>
    <row r="64" spans="1:38" ht="12.75" customHeight="1">
      <c r="A64" s="303">
        <v>9</v>
      </c>
      <c r="B64" s="304">
        <v>45448</v>
      </c>
      <c r="C64" s="305"/>
      <c r="D64" s="305" t="s">
        <v>970</v>
      </c>
      <c r="E64" s="303" t="s">
        <v>556</v>
      </c>
      <c r="F64" s="303">
        <v>5500</v>
      </c>
      <c r="G64" s="303">
        <v>5440</v>
      </c>
      <c r="H64" s="303">
        <v>5440</v>
      </c>
      <c r="I64" s="306" t="s">
        <v>972</v>
      </c>
      <c r="J64" s="297" t="s">
        <v>974</v>
      </c>
      <c r="K64" s="298">
        <f t="shared" si="42"/>
        <v>-60</v>
      </c>
      <c r="L64" s="299">
        <f t="shared" ref="L64:L65" si="59">(H64*N64)*0.03%</f>
        <v>326.39999999999998</v>
      </c>
      <c r="M64" s="300">
        <f t="shared" ref="M64:M65" si="60">(K64*N64)-L64</f>
        <v>-12326.4</v>
      </c>
      <c r="N64" s="298">
        <v>200</v>
      </c>
      <c r="O64" s="301" t="s">
        <v>557</v>
      </c>
      <c r="P64" s="302">
        <v>45449</v>
      </c>
      <c r="Q64" s="226"/>
      <c r="R64" s="54" t="s">
        <v>855</v>
      </c>
      <c r="S64" s="54"/>
      <c r="T64" s="54"/>
      <c r="U64" s="54"/>
      <c r="V64" s="54"/>
      <c r="W64" s="54"/>
      <c r="X64" s="54"/>
      <c r="Y64" s="54"/>
      <c r="Z64" s="54"/>
      <c r="AA64" s="54"/>
      <c r="AB64" s="54"/>
      <c r="AC64" s="54"/>
      <c r="AD64" s="54"/>
      <c r="AE64" s="54"/>
      <c r="AF64" s="54"/>
      <c r="AG64" s="54"/>
      <c r="AH64" s="54"/>
      <c r="AI64" s="54"/>
      <c r="AJ64" s="118"/>
      <c r="AK64" s="118"/>
      <c r="AL64" s="118"/>
    </row>
    <row r="65" spans="1:38" ht="12.75" customHeight="1">
      <c r="A65" s="322">
        <v>10</v>
      </c>
      <c r="B65" s="324">
        <v>45449</v>
      </c>
      <c r="C65" s="296"/>
      <c r="D65" s="296" t="s">
        <v>975</v>
      </c>
      <c r="E65" s="322" t="s">
        <v>556</v>
      </c>
      <c r="F65" s="322">
        <v>27200</v>
      </c>
      <c r="G65" s="322">
        <v>26700</v>
      </c>
      <c r="H65" s="322">
        <v>27590</v>
      </c>
      <c r="I65" s="323" t="s">
        <v>976</v>
      </c>
      <c r="J65" s="325" t="s">
        <v>1005</v>
      </c>
      <c r="K65" s="326">
        <f t="shared" ref="K65" si="61">H65-F65</f>
        <v>390</v>
      </c>
      <c r="L65" s="327">
        <f t="shared" si="59"/>
        <v>165.54</v>
      </c>
      <c r="M65" s="328">
        <f t="shared" si="60"/>
        <v>7634.46</v>
      </c>
      <c r="N65" s="326">
        <v>20</v>
      </c>
      <c r="O65" s="329" t="s">
        <v>547</v>
      </c>
      <c r="P65" s="330">
        <v>45450</v>
      </c>
      <c r="Q65" s="226"/>
      <c r="R65" s="54" t="s">
        <v>854</v>
      </c>
      <c r="S65" s="54"/>
      <c r="T65" s="54"/>
      <c r="U65" s="54"/>
      <c r="V65" s="54"/>
      <c r="W65" s="54"/>
      <c r="X65" s="54"/>
      <c r="Y65" s="54"/>
      <c r="Z65" s="54"/>
      <c r="AA65" s="54"/>
      <c r="AB65" s="54"/>
      <c r="AC65" s="54"/>
      <c r="AD65" s="54"/>
      <c r="AE65" s="54"/>
      <c r="AF65" s="54"/>
      <c r="AG65" s="54"/>
      <c r="AH65" s="54"/>
      <c r="AI65" s="54"/>
      <c r="AJ65" s="118"/>
      <c r="AK65" s="118"/>
      <c r="AL65" s="118"/>
    </row>
    <row r="66" spans="1:38" ht="12.75" customHeight="1">
      <c r="A66" s="322">
        <v>11</v>
      </c>
      <c r="B66" s="324">
        <v>45449</v>
      </c>
      <c r="C66" s="296"/>
      <c r="D66" s="296" t="s">
        <v>978</v>
      </c>
      <c r="E66" s="322" t="s">
        <v>556</v>
      </c>
      <c r="F66" s="322">
        <v>2795</v>
      </c>
      <c r="G66" s="322">
        <v>2748</v>
      </c>
      <c r="H66" s="322">
        <v>2830</v>
      </c>
      <c r="I66" s="323" t="s">
        <v>979</v>
      </c>
      <c r="J66" s="325" t="s">
        <v>986</v>
      </c>
      <c r="K66" s="326">
        <f t="shared" ref="K66" si="62">H66-F66</f>
        <v>35</v>
      </c>
      <c r="L66" s="327">
        <f t="shared" ref="L66" si="63">(H66*N66)*0.03%</f>
        <v>212.24999999999997</v>
      </c>
      <c r="M66" s="328">
        <f t="shared" ref="M66" si="64">(K66*N66)-L66</f>
        <v>8537.75</v>
      </c>
      <c r="N66" s="326">
        <v>250</v>
      </c>
      <c r="O66" s="329" t="s">
        <v>547</v>
      </c>
      <c r="P66" s="330">
        <v>45450</v>
      </c>
      <c r="Q66" s="226"/>
      <c r="R66" s="54" t="s">
        <v>855</v>
      </c>
      <c r="S66" s="54"/>
      <c r="T66" s="54"/>
      <c r="U66" s="54"/>
      <c r="V66" s="54"/>
      <c r="W66" s="54"/>
      <c r="X66" s="54"/>
      <c r="Y66" s="54"/>
      <c r="Z66" s="54"/>
      <c r="AA66" s="54"/>
      <c r="AB66" s="54"/>
      <c r="AC66" s="54"/>
      <c r="AD66" s="54"/>
      <c r="AE66" s="54"/>
      <c r="AF66" s="54"/>
      <c r="AG66" s="54"/>
      <c r="AH66" s="54"/>
      <c r="AI66" s="54"/>
      <c r="AJ66" s="118"/>
      <c r="AK66" s="118"/>
      <c r="AL66" s="118"/>
    </row>
    <row r="67" spans="1:38" ht="12.75" customHeight="1">
      <c r="A67" s="322">
        <v>12</v>
      </c>
      <c r="B67" s="324">
        <v>45449</v>
      </c>
      <c r="C67" s="296"/>
      <c r="D67" s="296" t="s">
        <v>980</v>
      </c>
      <c r="E67" s="322" t="s">
        <v>556</v>
      </c>
      <c r="F67" s="322">
        <v>4665</v>
      </c>
      <c r="G67" s="322">
        <v>4550</v>
      </c>
      <c r="H67" s="322">
        <v>4752.5</v>
      </c>
      <c r="I67" s="323" t="s">
        <v>981</v>
      </c>
      <c r="J67" s="325" t="s">
        <v>994</v>
      </c>
      <c r="K67" s="326">
        <f t="shared" ref="K67" si="65">H67-F67</f>
        <v>87.5</v>
      </c>
      <c r="L67" s="327">
        <f t="shared" ref="L67" si="66">(H67*N67)*0.03%</f>
        <v>142.57499999999999</v>
      </c>
      <c r="M67" s="328">
        <f t="shared" ref="M67" si="67">(K67*N67)-L67</f>
        <v>8607.4249999999993</v>
      </c>
      <c r="N67" s="326">
        <v>100</v>
      </c>
      <c r="O67" s="329" t="s">
        <v>547</v>
      </c>
      <c r="P67" s="330">
        <v>45450</v>
      </c>
      <c r="Q67" s="226"/>
      <c r="R67" s="54" t="s">
        <v>855</v>
      </c>
      <c r="S67" s="54"/>
      <c r="T67" s="54"/>
      <c r="U67" s="54"/>
      <c r="V67" s="54"/>
      <c r="W67" s="54"/>
      <c r="X67" s="54"/>
      <c r="Y67" s="54"/>
      <c r="Z67" s="54"/>
      <c r="AA67" s="54"/>
      <c r="AB67" s="54"/>
      <c r="AC67" s="54"/>
      <c r="AD67" s="54"/>
      <c r="AE67" s="54"/>
      <c r="AF67" s="54"/>
      <c r="AG67" s="54"/>
      <c r="AH67" s="54"/>
      <c r="AI67" s="54"/>
      <c r="AJ67" s="118"/>
      <c r="AK67" s="118"/>
      <c r="AL67" s="118"/>
    </row>
    <row r="68" spans="1:38" ht="12.75" customHeight="1">
      <c r="A68" s="322">
        <v>13</v>
      </c>
      <c r="B68" s="324">
        <v>45450</v>
      </c>
      <c r="C68" s="296"/>
      <c r="D68" s="296" t="s">
        <v>1002</v>
      </c>
      <c r="E68" s="322" t="s">
        <v>818</v>
      </c>
      <c r="F68" s="322">
        <v>2034</v>
      </c>
      <c r="G68" s="322">
        <v>2060</v>
      </c>
      <c r="H68" s="322">
        <v>2014</v>
      </c>
      <c r="I68" s="323" t="s">
        <v>1003</v>
      </c>
      <c r="J68" s="325" t="s">
        <v>1004</v>
      </c>
      <c r="K68" s="326">
        <f>F68-H68</f>
        <v>20</v>
      </c>
      <c r="L68" s="327">
        <f t="shared" ref="L68:L70" si="68">(H68*N68)*0.03%</f>
        <v>241.67999999999998</v>
      </c>
      <c r="M68" s="328">
        <f t="shared" ref="M68:M70" si="69">(K68*N68)-L68</f>
        <v>7758.32</v>
      </c>
      <c r="N68" s="326">
        <v>400</v>
      </c>
      <c r="O68" s="329" t="s">
        <v>547</v>
      </c>
      <c r="P68" s="330">
        <v>45450</v>
      </c>
      <c r="Q68" s="226"/>
      <c r="R68" s="54" t="s">
        <v>854</v>
      </c>
      <c r="S68" s="54"/>
      <c r="T68" s="54"/>
      <c r="U68" s="54"/>
      <c r="V68" s="54"/>
      <c r="W68" s="54"/>
      <c r="X68" s="54"/>
      <c r="Y68" s="54"/>
      <c r="Z68" s="54"/>
      <c r="AA68" s="54"/>
      <c r="AB68" s="54"/>
      <c r="AC68" s="54"/>
      <c r="AD68" s="54"/>
      <c r="AE68" s="54"/>
      <c r="AF68" s="54"/>
      <c r="AG68" s="54"/>
      <c r="AH68" s="54"/>
      <c r="AI68" s="54"/>
      <c r="AJ68" s="118"/>
      <c r="AK68" s="118"/>
      <c r="AL68" s="118"/>
    </row>
    <row r="69" spans="1:38" ht="12.75" customHeight="1">
      <c r="A69" s="322">
        <v>14</v>
      </c>
      <c r="B69" s="324">
        <v>45450</v>
      </c>
      <c r="C69" s="296"/>
      <c r="D69" s="296" t="s">
        <v>961</v>
      </c>
      <c r="E69" s="322" t="s">
        <v>556</v>
      </c>
      <c r="F69" s="322">
        <v>2165</v>
      </c>
      <c r="G69" s="322">
        <v>2135</v>
      </c>
      <c r="H69" s="322">
        <v>2175</v>
      </c>
      <c r="I69" s="323" t="s">
        <v>1006</v>
      </c>
      <c r="J69" s="325" t="s">
        <v>1022</v>
      </c>
      <c r="K69" s="326">
        <f t="shared" ref="K69:K70" si="70">H69-F69</f>
        <v>10</v>
      </c>
      <c r="L69" s="327">
        <f t="shared" si="68"/>
        <v>239.46749999999997</v>
      </c>
      <c r="M69" s="328">
        <f t="shared" si="69"/>
        <v>3430.5325000000003</v>
      </c>
      <c r="N69" s="326">
        <v>367</v>
      </c>
      <c r="O69" s="329" t="s">
        <v>547</v>
      </c>
      <c r="P69" s="330">
        <v>45453</v>
      </c>
      <c r="Q69" s="226"/>
      <c r="R69" s="54" t="s">
        <v>855</v>
      </c>
      <c r="S69" s="54"/>
      <c r="T69" s="54"/>
      <c r="U69" s="54"/>
      <c r="V69" s="54"/>
      <c r="W69" s="54"/>
      <c r="X69" s="54"/>
      <c r="Y69" s="54"/>
      <c r="Z69" s="54"/>
      <c r="AA69" s="54"/>
      <c r="AB69" s="54"/>
      <c r="AC69" s="54"/>
      <c r="AD69" s="54"/>
      <c r="AE69" s="54"/>
      <c r="AF69" s="54"/>
      <c r="AG69" s="54"/>
      <c r="AH69" s="54"/>
      <c r="AI69" s="54"/>
      <c r="AJ69" s="118"/>
      <c r="AK69" s="118"/>
      <c r="AL69" s="118"/>
    </row>
    <row r="70" spans="1:38" ht="12.75" customHeight="1">
      <c r="A70" s="303">
        <v>15</v>
      </c>
      <c r="B70" s="304">
        <v>45450</v>
      </c>
      <c r="C70" s="305"/>
      <c r="D70" s="305" t="s">
        <v>1007</v>
      </c>
      <c r="E70" s="303" t="s">
        <v>556</v>
      </c>
      <c r="F70" s="303">
        <v>2470</v>
      </c>
      <c r="G70" s="303">
        <v>2430</v>
      </c>
      <c r="H70" s="303">
        <v>2450</v>
      </c>
      <c r="I70" s="306" t="s">
        <v>1008</v>
      </c>
      <c r="J70" s="297" t="s">
        <v>1026</v>
      </c>
      <c r="K70" s="298">
        <f t="shared" si="70"/>
        <v>-20</v>
      </c>
      <c r="L70" s="299">
        <f t="shared" si="68"/>
        <v>202.12499999999997</v>
      </c>
      <c r="M70" s="300">
        <f t="shared" si="69"/>
        <v>-5702.125</v>
      </c>
      <c r="N70" s="298">
        <v>275</v>
      </c>
      <c r="O70" s="301" t="s">
        <v>557</v>
      </c>
      <c r="P70" s="302">
        <v>45453</v>
      </c>
      <c r="Q70" s="226"/>
      <c r="R70" s="54" t="s">
        <v>855</v>
      </c>
      <c r="S70" s="54"/>
      <c r="T70" s="54"/>
      <c r="U70" s="54"/>
      <c r="V70" s="54"/>
      <c r="W70" s="54"/>
      <c r="X70" s="54"/>
      <c r="Y70" s="54"/>
      <c r="Z70" s="54"/>
      <c r="AA70" s="54"/>
      <c r="AB70" s="54"/>
      <c r="AC70" s="54"/>
      <c r="AD70" s="54"/>
      <c r="AE70" s="54"/>
      <c r="AF70" s="54"/>
      <c r="AG70" s="54"/>
      <c r="AH70" s="54"/>
      <c r="AI70" s="54"/>
      <c r="AJ70" s="118"/>
      <c r="AK70" s="118"/>
      <c r="AL70" s="118"/>
    </row>
    <row r="71" spans="1:38" ht="12.75" customHeight="1">
      <c r="A71" s="303">
        <v>16</v>
      </c>
      <c r="B71" s="304">
        <v>45450</v>
      </c>
      <c r="C71" s="305"/>
      <c r="D71" s="305" t="s">
        <v>1009</v>
      </c>
      <c r="E71" s="303" t="s">
        <v>556</v>
      </c>
      <c r="F71" s="303">
        <v>484</v>
      </c>
      <c r="G71" s="303">
        <v>477</v>
      </c>
      <c r="H71" s="303">
        <v>477.5</v>
      </c>
      <c r="I71" s="306" t="s">
        <v>1010</v>
      </c>
      <c r="J71" s="297" t="s">
        <v>1023</v>
      </c>
      <c r="K71" s="298">
        <f t="shared" ref="K71:K73" si="71">H71-F71</f>
        <v>-6.5</v>
      </c>
      <c r="L71" s="299">
        <f t="shared" ref="L71:L73" si="72">(H71*N71)*0.03%</f>
        <v>214.87499999999997</v>
      </c>
      <c r="M71" s="300">
        <f t="shared" ref="M71:M73" si="73">(K71*N71)-L71</f>
        <v>-9964.875</v>
      </c>
      <c r="N71" s="298">
        <v>1500</v>
      </c>
      <c r="O71" s="301" t="s">
        <v>557</v>
      </c>
      <c r="P71" s="302">
        <v>45453</v>
      </c>
      <c r="Q71" s="226"/>
      <c r="R71" s="54" t="s">
        <v>853</v>
      </c>
      <c r="S71" s="54"/>
      <c r="T71" s="54"/>
      <c r="U71" s="54"/>
      <c r="V71" s="54"/>
      <c r="W71" s="54"/>
      <c r="X71" s="54"/>
      <c r="Y71" s="54"/>
      <c r="Z71" s="54"/>
      <c r="AA71" s="54"/>
      <c r="AB71" s="54"/>
      <c r="AC71" s="54"/>
      <c r="AD71" s="54"/>
      <c r="AE71" s="54"/>
      <c r="AF71" s="54"/>
      <c r="AG71" s="54"/>
      <c r="AH71" s="54"/>
      <c r="AI71" s="54"/>
      <c r="AJ71" s="118"/>
      <c r="AK71" s="118"/>
      <c r="AL71" s="118"/>
    </row>
    <row r="72" spans="1:38" ht="12.75" customHeight="1">
      <c r="A72" s="248">
        <v>17</v>
      </c>
      <c r="B72" s="292">
        <v>45453</v>
      </c>
      <c r="C72" s="295"/>
      <c r="D72" s="295" t="s">
        <v>1024</v>
      </c>
      <c r="E72" s="248" t="s">
        <v>556</v>
      </c>
      <c r="F72" s="248">
        <v>3627.5</v>
      </c>
      <c r="G72" s="248">
        <v>3580</v>
      </c>
      <c r="H72" s="248">
        <v>3662.5</v>
      </c>
      <c r="I72" s="249" t="s">
        <v>1025</v>
      </c>
      <c r="J72" s="335" t="s">
        <v>986</v>
      </c>
      <c r="K72" s="326">
        <f t="shared" si="71"/>
        <v>35</v>
      </c>
      <c r="L72" s="327">
        <f t="shared" si="72"/>
        <v>274.6875</v>
      </c>
      <c r="M72" s="328">
        <f t="shared" si="73"/>
        <v>8475.3125</v>
      </c>
      <c r="N72" s="326">
        <v>250</v>
      </c>
      <c r="O72" s="329" t="s">
        <v>547</v>
      </c>
      <c r="P72" s="330">
        <v>45454</v>
      </c>
      <c r="Q72" s="226"/>
      <c r="R72" s="54" t="s">
        <v>855</v>
      </c>
      <c r="S72" s="54"/>
      <c r="T72" s="54"/>
      <c r="U72" s="54"/>
      <c r="V72" s="54"/>
      <c r="W72" s="54"/>
      <c r="X72" s="54"/>
      <c r="Y72" s="54"/>
      <c r="Z72" s="54"/>
      <c r="AA72" s="54"/>
      <c r="AB72" s="54"/>
      <c r="AC72" s="54"/>
      <c r="AD72" s="54"/>
      <c r="AE72" s="54"/>
      <c r="AF72" s="54"/>
      <c r="AG72" s="54"/>
      <c r="AH72" s="54"/>
      <c r="AI72" s="54"/>
      <c r="AJ72" s="118"/>
      <c r="AK72" s="118"/>
      <c r="AL72" s="118"/>
    </row>
    <row r="73" spans="1:38" ht="12.75" customHeight="1">
      <c r="A73" s="248">
        <v>18</v>
      </c>
      <c r="B73" s="292">
        <v>45454</v>
      </c>
      <c r="C73" s="295"/>
      <c r="D73" s="295" t="s">
        <v>1024</v>
      </c>
      <c r="E73" s="248" t="s">
        <v>556</v>
      </c>
      <c r="F73" s="248">
        <v>3615.5</v>
      </c>
      <c r="G73" s="248">
        <v>3568</v>
      </c>
      <c r="H73" s="248">
        <v>3652.5</v>
      </c>
      <c r="I73" s="249" t="s">
        <v>1032</v>
      </c>
      <c r="J73" s="335" t="s">
        <v>1033</v>
      </c>
      <c r="K73" s="326">
        <f t="shared" si="71"/>
        <v>37</v>
      </c>
      <c r="L73" s="327">
        <f t="shared" si="72"/>
        <v>273.9375</v>
      </c>
      <c r="M73" s="328">
        <f t="shared" si="73"/>
        <v>8976.0625</v>
      </c>
      <c r="N73" s="326">
        <v>250</v>
      </c>
      <c r="O73" s="329" t="s">
        <v>547</v>
      </c>
      <c r="P73" s="330">
        <v>45454</v>
      </c>
      <c r="Q73" s="226"/>
      <c r="R73" s="54" t="s">
        <v>855</v>
      </c>
      <c r="S73" s="54"/>
      <c r="T73" s="54"/>
      <c r="U73" s="54"/>
      <c r="V73" s="54"/>
      <c r="W73" s="54"/>
      <c r="X73" s="54"/>
      <c r="Y73" s="54"/>
      <c r="Z73" s="54"/>
      <c r="AA73" s="54"/>
      <c r="AB73" s="54"/>
      <c r="AC73" s="54"/>
      <c r="AD73" s="54"/>
      <c r="AE73" s="54"/>
      <c r="AF73" s="54"/>
      <c r="AG73" s="54"/>
      <c r="AH73" s="54"/>
      <c r="AI73" s="54"/>
      <c r="AJ73" s="118"/>
      <c r="AK73" s="118"/>
      <c r="AL73" s="118"/>
    </row>
    <row r="74" spans="1:38" ht="12.75" customHeight="1">
      <c r="A74" s="336">
        <v>19</v>
      </c>
      <c r="B74" s="337">
        <v>45454</v>
      </c>
      <c r="C74" s="305"/>
      <c r="D74" s="305" t="s">
        <v>1034</v>
      </c>
      <c r="E74" s="336" t="s">
        <v>556</v>
      </c>
      <c r="F74" s="336">
        <v>3182.5</v>
      </c>
      <c r="G74" s="336">
        <v>3135</v>
      </c>
      <c r="H74" s="336">
        <v>3135</v>
      </c>
      <c r="I74" s="338" t="s">
        <v>1035</v>
      </c>
      <c r="J74" s="297" t="s">
        <v>1043</v>
      </c>
      <c r="K74" s="298">
        <f t="shared" ref="K74" si="74">H74-F74</f>
        <v>-47.5</v>
      </c>
      <c r="L74" s="299">
        <f t="shared" ref="L74" si="75">(H74*N74)*0.03%</f>
        <v>235.12499999999997</v>
      </c>
      <c r="M74" s="300">
        <f t="shared" ref="M74" si="76">(K74*N74)-L74</f>
        <v>-12110.125</v>
      </c>
      <c r="N74" s="298">
        <v>250</v>
      </c>
      <c r="O74" s="301" t="s">
        <v>557</v>
      </c>
      <c r="P74" s="302">
        <v>45455</v>
      </c>
      <c r="Q74" s="226"/>
      <c r="R74" s="54" t="s">
        <v>855</v>
      </c>
      <c r="S74" s="54"/>
      <c r="T74" s="54"/>
      <c r="U74" s="54"/>
      <c r="V74" s="54"/>
      <c r="W74" s="54"/>
      <c r="X74" s="54"/>
      <c r="Y74" s="54"/>
      <c r="Z74" s="54"/>
      <c r="AA74" s="54"/>
      <c r="AB74" s="54"/>
      <c r="AC74" s="54"/>
      <c r="AD74" s="54"/>
      <c r="AE74" s="54"/>
      <c r="AF74" s="54"/>
      <c r="AG74" s="54"/>
      <c r="AH74" s="54"/>
      <c r="AI74" s="54"/>
      <c r="AJ74" s="118"/>
      <c r="AK74" s="118"/>
      <c r="AL74" s="118"/>
    </row>
    <row r="75" spans="1:38" ht="12.75" customHeight="1">
      <c r="A75" s="339">
        <v>20</v>
      </c>
      <c r="B75" s="340">
        <v>45454</v>
      </c>
      <c r="C75" s="305"/>
      <c r="D75" s="305" t="s">
        <v>1036</v>
      </c>
      <c r="E75" s="339" t="s">
        <v>556</v>
      </c>
      <c r="F75" s="339">
        <v>2957.5</v>
      </c>
      <c r="G75" s="339">
        <v>2925</v>
      </c>
      <c r="H75" s="339">
        <v>2925</v>
      </c>
      <c r="I75" s="341" t="s">
        <v>1037</v>
      </c>
      <c r="J75" s="297" t="s">
        <v>1045</v>
      </c>
      <c r="K75" s="298">
        <f t="shared" ref="K75:K76" si="77">H75-F75</f>
        <v>-32.5</v>
      </c>
      <c r="L75" s="299">
        <f t="shared" ref="L75:L76" si="78">(H75*N75)*0.03%</f>
        <v>307.125</v>
      </c>
      <c r="M75" s="300">
        <f t="shared" ref="M75:M76" si="79">(K75*N75)-L75</f>
        <v>-11682.125</v>
      </c>
      <c r="N75" s="298">
        <v>350</v>
      </c>
      <c r="O75" s="301" t="s">
        <v>557</v>
      </c>
      <c r="P75" s="302">
        <v>45456</v>
      </c>
      <c r="Q75" s="226"/>
      <c r="R75" s="54" t="s">
        <v>855</v>
      </c>
      <c r="S75" s="54"/>
      <c r="T75" s="54"/>
      <c r="U75" s="54"/>
      <c r="V75" s="54"/>
      <c r="W75" s="54"/>
      <c r="X75" s="54"/>
      <c r="Y75" s="54"/>
      <c r="Z75" s="54"/>
      <c r="AA75" s="54"/>
      <c r="AB75" s="54"/>
      <c r="AC75" s="54"/>
      <c r="AD75" s="54"/>
      <c r="AE75" s="54"/>
      <c r="AF75" s="54"/>
      <c r="AG75" s="54"/>
      <c r="AH75" s="54"/>
      <c r="AI75" s="54"/>
      <c r="AJ75" s="118"/>
      <c r="AK75" s="118"/>
      <c r="AL75" s="118"/>
    </row>
    <row r="76" spans="1:38" ht="12.75" customHeight="1">
      <c r="A76" s="248">
        <v>21</v>
      </c>
      <c r="B76" s="292">
        <v>45461</v>
      </c>
      <c r="C76" s="295"/>
      <c r="D76" s="295" t="s">
        <v>959</v>
      </c>
      <c r="E76" s="248" t="s">
        <v>556</v>
      </c>
      <c r="F76" s="248">
        <v>5985</v>
      </c>
      <c r="G76" s="248">
        <v>5885</v>
      </c>
      <c r="H76" s="248">
        <v>6050</v>
      </c>
      <c r="I76" s="249" t="s">
        <v>1072</v>
      </c>
      <c r="J76" s="335" t="s">
        <v>940</v>
      </c>
      <c r="K76" s="326">
        <f t="shared" si="77"/>
        <v>65</v>
      </c>
      <c r="L76" s="327">
        <f t="shared" si="78"/>
        <v>226.87499999999997</v>
      </c>
      <c r="M76" s="328">
        <f t="shared" si="79"/>
        <v>7898.125</v>
      </c>
      <c r="N76" s="326">
        <v>125</v>
      </c>
      <c r="O76" s="329" t="s">
        <v>547</v>
      </c>
      <c r="P76" s="330">
        <v>45464</v>
      </c>
      <c r="Q76" s="226"/>
      <c r="R76" s="54" t="s">
        <v>855</v>
      </c>
      <c r="S76" s="54"/>
      <c r="T76" s="54"/>
      <c r="U76" s="54"/>
      <c r="V76" s="54"/>
      <c r="W76" s="54"/>
      <c r="X76" s="54"/>
      <c r="Y76" s="54"/>
      <c r="Z76" s="54"/>
      <c r="AA76" s="54"/>
      <c r="AB76" s="54"/>
      <c r="AC76" s="54"/>
      <c r="AD76" s="54"/>
      <c r="AE76" s="54"/>
      <c r="AF76" s="54"/>
      <c r="AG76" s="54"/>
      <c r="AH76" s="54"/>
      <c r="AI76" s="54"/>
      <c r="AJ76" s="118"/>
      <c r="AK76" s="118"/>
      <c r="AL76" s="118"/>
    </row>
    <row r="77" spans="1:38" ht="12.75" customHeight="1">
      <c r="A77" s="308">
        <v>22</v>
      </c>
      <c r="B77" s="331">
        <v>45461</v>
      </c>
      <c r="C77" s="307"/>
      <c r="D77" s="307" t="s">
        <v>896</v>
      </c>
      <c r="E77" s="308" t="s">
        <v>556</v>
      </c>
      <c r="F77" s="308">
        <v>12610</v>
      </c>
      <c r="G77" s="308">
        <v>12375</v>
      </c>
      <c r="H77" s="308">
        <v>12375</v>
      </c>
      <c r="I77" s="309" t="s">
        <v>1073</v>
      </c>
      <c r="J77" s="297" t="s">
        <v>1096</v>
      </c>
      <c r="K77" s="298">
        <f t="shared" ref="K77" si="80">H77-F77</f>
        <v>-235</v>
      </c>
      <c r="L77" s="299">
        <f t="shared" ref="L77" si="81">(H77*N77)*0.03%</f>
        <v>185.62499999999997</v>
      </c>
      <c r="M77" s="300">
        <f t="shared" ref="M77" si="82">(K77*N77)-L77</f>
        <v>-11935.625</v>
      </c>
      <c r="N77" s="298">
        <v>50</v>
      </c>
      <c r="O77" s="301" t="s">
        <v>557</v>
      </c>
      <c r="P77" s="302">
        <v>45462</v>
      </c>
      <c r="Q77" s="226"/>
      <c r="R77" s="54" t="s">
        <v>854</v>
      </c>
      <c r="S77" s="54"/>
      <c r="T77" s="54"/>
      <c r="U77" s="54"/>
      <c r="V77" s="54"/>
      <c r="W77" s="54"/>
      <c r="X77" s="54"/>
      <c r="Y77" s="54"/>
      <c r="Z77" s="54"/>
      <c r="AA77" s="54"/>
      <c r="AB77" s="54"/>
      <c r="AC77" s="54"/>
      <c r="AD77" s="54"/>
      <c r="AE77" s="54"/>
      <c r="AF77" s="54"/>
      <c r="AG77" s="54"/>
      <c r="AH77" s="54"/>
      <c r="AI77" s="54"/>
      <c r="AJ77" s="118"/>
      <c r="AK77" s="118"/>
      <c r="AL77" s="118"/>
    </row>
    <row r="78" spans="1:38" ht="12.75" customHeight="1">
      <c r="A78" s="308">
        <v>23</v>
      </c>
      <c r="B78" s="331">
        <v>45461</v>
      </c>
      <c r="C78" s="307"/>
      <c r="D78" s="307" t="s">
        <v>961</v>
      </c>
      <c r="E78" s="308" t="s">
        <v>556</v>
      </c>
      <c r="F78" s="308">
        <v>2260</v>
      </c>
      <c r="G78" s="308">
        <v>2230</v>
      </c>
      <c r="H78" s="308">
        <v>2230</v>
      </c>
      <c r="I78" s="309" t="s">
        <v>1074</v>
      </c>
      <c r="J78" s="297" t="s">
        <v>996</v>
      </c>
      <c r="K78" s="298">
        <f t="shared" ref="K78:K79" si="83">H78-F78</f>
        <v>-30</v>
      </c>
      <c r="L78" s="299">
        <f t="shared" ref="L78:L79" si="84">(H78*N78)*0.03%</f>
        <v>245.52299999999997</v>
      </c>
      <c r="M78" s="300">
        <f t="shared" ref="M78:M79" si="85">(K78*N78)-L78</f>
        <v>-11255.522999999999</v>
      </c>
      <c r="N78" s="298">
        <v>367</v>
      </c>
      <c r="O78" s="301" t="s">
        <v>557</v>
      </c>
      <c r="P78" s="302">
        <v>45462</v>
      </c>
      <c r="Q78" s="226"/>
      <c r="R78" s="54" t="s">
        <v>855</v>
      </c>
      <c r="S78" s="54"/>
      <c r="T78" s="54"/>
      <c r="U78" s="54"/>
      <c r="V78" s="54"/>
      <c r="W78" s="54"/>
      <c r="X78" s="54"/>
      <c r="Y78" s="54"/>
      <c r="Z78" s="54"/>
      <c r="AA78" s="54"/>
      <c r="AB78" s="54"/>
      <c r="AC78" s="54"/>
      <c r="AD78" s="54"/>
      <c r="AE78" s="54"/>
      <c r="AF78" s="54"/>
      <c r="AG78" s="54"/>
      <c r="AH78" s="54"/>
      <c r="AI78" s="54"/>
      <c r="AJ78" s="118"/>
      <c r="AK78" s="118"/>
      <c r="AL78" s="118"/>
    </row>
    <row r="79" spans="1:38" ht="12.75" customHeight="1">
      <c r="A79" s="248">
        <v>24</v>
      </c>
      <c r="B79" s="292">
        <v>45462</v>
      </c>
      <c r="C79" s="295"/>
      <c r="D79" s="295" t="s">
        <v>1099</v>
      </c>
      <c r="E79" s="248" t="s">
        <v>556</v>
      </c>
      <c r="F79" s="248">
        <v>51260</v>
      </c>
      <c r="G79" s="248">
        <v>50900</v>
      </c>
      <c r="H79" s="248">
        <v>51625</v>
      </c>
      <c r="I79" s="249" t="s">
        <v>1100</v>
      </c>
      <c r="J79" s="335" t="s">
        <v>1132</v>
      </c>
      <c r="K79" s="326">
        <f t="shared" si="83"/>
        <v>365</v>
      </c>
      <c r="L79" s="327">
        <f t="shared" si="84"/>
        <v>232.31249999999997</v>
      </c>
      <c r="M79" s="328">
        <f t="shared" si="85"/>
        <v>5242.6875</v>
      </c>
      <c r="N79" s="326">
        <v>15</v>
      </c>
      <c r="O79" s="329" t="s">
        <v>547</v>
      </c>
      <c r="P79" s="330">
        <v>45463</v>
      </c>
      <c r="Q79" s="226"/>
      <c r="R79" s="54"/>
      <c r="S79" s="54"/>
      <c r="T79" s="54"/>
      <c r="U79" s="54"/>
      <c r="V79" s="54"/>
      <c r="W79" s="54"/>
      <c r="X79" s="54"/>
      <c r="Y79" s="54"/>
      <c r="Z79" s="54"/>
      <c r="AA79" s="54"/>
      <c r="AB79" s="54"/>
      <c r="AC79" s="54"/>
      <c r="AD79" s="54"/>
      <c r="AE79" s="54"/>
      <c r="AF79" s="54"/>
      <c r="AG79" s="54"/>
      <c r="AH79" s="54"/>
      <c r="AI79" s="54"/>
      <c r="AJ79" s="118"/>
      <c r="AK79" s="118"/>
      <c r="AL79" s="118"/>
    </row>
    <row r="80" spans="1:38" ht="12.75" customHeight="1">
      <c r="A80" s="308">
        <v>25</v>
      </c>
      <c r="B80" s="331">
        <v>45464</v>
      </c>
      <c r="C80" s="307"/>
      <c r="D80" s="307" t="s">
        <v>1181</v>
      </c>
      <c r="E80" s="308" t="s">
        <v>556</v>
      </c>
      <c r="F80" s="308">
        <v>698</v>
      </c>
      <c r="G80" s="308">
        <v>685.5</v>
      </c>
      <c r="H80" s="308">
        <v>688.5</v>
      </c>
      <c r="I80" s="309" t="s">
        <v>1182</v>
      </c>
      <c r="J80" s="297" t="s">
        <v>1186</v>
      </c>
      <c r="K80" s="298">
        <f t="shared" ref="K80" si="86">H80-F80</f>
        <v>-9.5</v>
      </c>
      <c r="L80" s="299">
        <f t="shared" ref="L80" si="87">(H80*N80)*0.03%</f>
        <v>206.54999999999998</v>
      </c>
      <c r="M80" s="300">
        <f t="shared" ref="M80" si="88">(K80*N80)-L80</f>
        <v>-9706.5499999999993</v>
      </c>
      <c r="N80" s="298">
        <v>1000</v>
      </c>
      <c r="O80" s="301" t="s">
        <v>557</v>
      </c>
      <c r="P80" s="302">
        <v>45464</v>
      </c>
      <c r="Q80" s="226"/>
      <c r="R80" s="54"/>
      <c r="S80" s="54"/>
      <c r="T80" s="54"/>
      <c r="U80" s="54"/>
      <c r="V80" s="54"/>
      <c r="W80" s="54"/>
      <c r="X80" s="54"/>
      <c r="Y80" s="54"/>
      <c r="Z80" s="54"/>
      <c r="AA80" s="54"/>
      <c r="AB80" s="54"/>
      <c r="AC80" s="54"/>
      <c r="AD80" s="54"/>
      <c r="AE80" s="54"/>
      <c r="AF80" s="54"/>
      <c r="AG80" s="54"/>
      <c r="AH80" s="54"/>
      <c r="AI80" s="54"/>
      <c r="AJ80" s="118"/>
      <c r="AK80" s="118"/>
      <c r="AL80" s="118"/>
    </row>
    <row r="81" spans="1:38" ht="12.75" customHeight="1">
      <c r="A81" s="183"/>
      <c r="B81" s="231"/>
      <c r="C81" s="227"/>
      <c r="D81" s="227"/>
      <c r="E81" s="183"/>
      <c r="F81" s="183"/>
      <c r="G81" s="183"/>
      <c r="H81" s="183"/>
      <c r="I81" s="185"/>
      <c r="J81" s="185"/>
      <c r="K81" s="183"/>
      <c r="L81" s="186"/>
      <c r="M81" s="277"/>
      <c r="N81" s="183"/>
      <c r="O81" s="185"/>
      <c r="P81" s="231"/>
      <c r="Q81" s="226"/>
      <c r="R81" s="54"/>
      <c r="S81" s="54"/>
      <c r="T81" s="54"/>
      <c r="U81" s="54"/>
      <c r="V81" s="54"/>
      <c r="W81" s="54"/>
      <c r="X81" s="54"/>
      <c r="Y81" s="54"/>
      <c r="Z81" s="54"/>
      <c r="AA81" s="54"/>
      <c r="AB81" s="54"/>
      <c r="AC81" s="54"/>
      <c r="AD81" s="54"/>
      <c r="AE81" s="54"/>
      <c r="AF81" s="54"/>
      <c r="AG81" s="54"/>
      <c r="AH81" s="54"/>
      <c r="AI81" s="54"/>
      <c r="AJ81" s="118"/>
      <c r="AK81" s="118"/>
      <c r="AL81" s="118"/>
    </row>
    <row r="82" spans="1:38" s="272" customFormat="1" ht="12.75" customHeight="1">
      <c r="A82" s="183"/>
      <c r="B82" s="231"/>
      <c r="C82" s="227"/>
      <c r="D82" s="227"/>
      <c r="E82" s="183"/>
      <c r="F82" s="183"/>
      <c r="G82" s="183"/>
      <c r="H82" s="183"/>
      <c r="I82" s="185"/>
      <c r="J82" s="185"/>
      <c r="K82" s="183"/>
      <c r="L82" s="186"/>
      <c r="M82" s="277"/>
      <c r="N82" s="183"/>
      <c r="O82" s="185"/>
      <c r="P82" s="231"/>
      <c r="Q82" s="226"/>
      <c r="R82" s="270"/>
      <c r="S82" s="270"/>
      <c r="T82" s="270"/>
      <c r="U82" s="270"/>
      <c r="V82" s="270"/>
      <c r="W82" s="270"/>
      <c r="X82" s="270"/>
      <c r="Y82" s="270"/>
      <c r="Z82" s="270"/>
      <c r="AA82" s="270"/>
      <c r="AB82" s="270"/>
      <c r="AC82" s="270"/>
      <c r="AD82" s="270"/>
      <c r="AE82" s="270"/>
      <c r="AF82" s="270"/>
      <c r="AG82" s="270"/>
      <c r="AH82" s="270"/>
      <c r="AI82" s="270"/>
      <c r="AJ82" s="271"/>
      <c r="AK82" s="271"/>
      <c r="AL82" s="271"/>
    </row>
    <row r="83" spans="1:38" s="272" customFormat="1" ht="15" customHeight="1">
      <c r="A83" s="271"/>
      <c r="B83" s="226"/>
      <c r="C83" s="273"/>
      <c r="D83" s="273"/>
      <c r="E83" s="271"/>
      <c r="F83" s="271"/>
      <c r="G83" s="271"/>
      <c r="H83" s="271"/>
      <c r="I83" s="274"/>
      <c r="J83" s="274"/>
      <c r="K83" s="271"/>
      <c r="L83" s="275"/>
      <c r="M83" s="276"/>
      <c r="N83" s="271"/>
      <c r="O83" s="274"/>
      <c r="P83" s="226"/>
      <c r="R83" s="270"/>
      <c r="S83" s="270"/>
      <c r="T83" s="270"/>
      <c r="U83" s="270"/>
      <c r="V83" s="270"/>
      <c r="W83" s="270"/>
      <c r="X83" s="270"/>
      <c r="Y83" s="270"/>
      <c r="Z83" s="270"/>
      <c r="AA83" s="270"/>
      <c r="AB83" s="270"/>
      <c r="AC83" s="270"/>
      <c r="AD83" s="270"/>
      <c r="AE83" s="270"/>
      <c r="AF83" s="270"/>
      <c r="AG83" s="270"/>
      <c r="AH83" s="270"/>
      <c r="AI83" s="270"/>
    </row>
    <row r="84" spans="1:38" ht="12.75" customHeight="1">
      <c r="A84" s="118"/>
      <c r="B84" s="120"/>
      <c r="C84" s="117"/>
      <c r="D84" s="117"/>
      <c r="E84" s="118"/>
      <c r="F84" s="118"/>
      <c r="G84" s="118"/>
      <c r="H84" s="121"/>
      <c r="I84" s="121"/>
      <c r="J84" s="121"/>
      <c r="K84" s="117"/>
      <c r="L84" s="118"/>
      <c r="M84" s="118"/>
      <c r="N84" s="118"/>
      <c r="O84" s="121"/>
      <c r="P84" s="121"/>
      <c r="Q84" s="121"/>
      <c r="R84" s="54"/>
      <c r="S84" s="54"/>
      <c r="T84" s="54"/>
      <c r="U84" s="54"/>
      <c r="V84" s="54"/>
      <c r="W84" s="54"/>
      <c r="X84" s="54"/>
      <c r="Y84" s="54"/>
      <c r="Z84" s="54"/>
      <c r="AA84" s="54"/>
      <c r="AB84" s="54"/>
      <c r="AC84" s="54"/>
      <c r="AD84" s="54"/>
      <c r="AE84" s="54"/>
      <c r="AF84" s="54"/>
      <c r="AG84" s="54"/>
      <c r="AH84" s="54"/>
      <c r="AI84" s="54"/>
      <c r="AJ84" s="118"/>
      <c r="AK84" s="118"/>
      <c r="AL84" s="118"/>
    </row>
    <row r="85" spans="1:38">
      <c r="A85" s="122" t="s">
        <v>562</v>
      </c>
      <c r="B85" s="122"/>
      <c r="C85" s="122"/>
      <c r="D85" s="122"/>
      <c r="E85" s="123"/>
      <c r="F85" s="101"/>
      <c r="G85" s="101"/>
      <c r="H85" s="101"/>
      <c r="I85" s="101"/>
      <c r="J85" s="1"/>
      <c r="K85" s="6"/>
      <c r="L85" s="6"/>
      <c r="M85" s="6"/>
      <c r="N85" s="1"/>
      <c r="O85" s="1"/>
      <c r="P85" s="37"/>
      <c r="Q85" s="37"/>
      <c r="R85" s="54"/>
      <c r="S85" s="54"/>
      <c r="T85" s="54"/>
      <c r="U85" s="54"/>
      <c r="V85" s="54"/>
      <c r="W85" s="54"/>
      <c r="X85" s="54"/>
      <c r="Y85" s="54"/>
      <c r="Z85" s="54"/>
      <c r="AA85" s="54"/>
      <c r="AB85" s="54"/>
      <c r="AC85" s="54"/>
      <c r="AD85" s="54"/>
      <c r="AE85" s="54"/>
      <c r="AF85" s="54"/>
      <c r="AG85" s="54"/>
      <c r="AH85" s="54"/>
      <c r="AI85" s="54"/>
      <c r="AJ85" s="37"/>
      <c r="AK85" s="37"/>
      <c r="AL85" s="37"/>
    </row>
    <row r="86" spans="1:38" ht="38.25">
      <c r="A86" s="93" t="s">
        <v>16</v>
      </c>
      <c r="B86" s="93" t="s">
        <v>521</v>
      </c>
      <c r="C86" s="93"/>
      <c r="D86" s="94" t="s">
        <v>532</v>
      </c>
      <c r="E86" s="93" t="s">
        <v>533</v>
      </c>
      <c r="F86" s="93" t="s">
        <v>534</v>
      </c>
      <c r="G86" s="93" t="s">
        <v>554</v>
      </c>
      <c r="H86" s="93" t="s">
        <v>536</v>
      </c>
      <c r="I86" s="93" t="s">
        <v>537</v>
      </c>
      <c r="J86" s="92" t="s">
        <v>538</v>
      </c>
      <c r="K86" s="92" t="s">
        <v>563</v>
      </c>
      <c r="L86" s="95" t="s">
        <v>540</v>
      </c>
      <c r="M86" s="116" t="s">
        <v>560</v>
      </c>
      <c r="N86" s="93" t="s">
        <v>561</v>
      </c>
      <c r="O86" s="93" t="s">
        <v>542</v>
      </c>
      <c r="P86" s="94" t="s">
        <v>543</v>
      </c>
      <c r="Q86" s="229"/>
      <c r="R86" s="54"/>
      <c r="S86" s="54"/>
      <c r="T86" s="54"/>
      <c r="U86" s="54"/>
      <c r="V86" s="54"/>
      <c r="W86" s="54"/>
      <c r="X86" s="54"/>
      <c r="Y86" s="54"/>
      <c r="Z86" s="54"/>
      <c r="AA86" s="54"/>
      <c r="AB86" s="54"/>
      <c r="AC86" s="54"/>
      <c r="AD86" s="54"/>
      <c r="AE86" s="54"/>
      <c r="AF86" s="54"/>
      <c r="AG86" s="54"/>
      <c r="AH86" s="54"/>
      <c r="AI86" s="54"/>
      <c r="AJ86" s="37"/>
      <c r="AK86" s="37"/>
      <c r="AL86" s="37"/>
    </row>
    <row r="87" spans="1:38" ht="12.75" customHeight="1">
      <c r="A87" s="379">
        <v>1</v>
      </c>
      <c r="B87" s="381">
        <v>45443</v>
      </c>
      <c r="C87" s="295"/>
      <c r="D87" s="296" t="s">
        <v>901</v>
      </c>
      <c r="E87" s="248" t="s">
        <v>556</v>
      </c>
      <c r="F87" s="248">
        <v>335</v>
      </c>
      <c r="G87" s="248"/>
      <c r="H87" s="248">
        <v>535</v>
      </c>
      <c r="I87" s="249"/>
      <c r="J87" s="393" t="s">
        <v>940</v>
      </c>
      <c r="K87" s="248">
        <f>H87-F87</f>
        <v>200</v>
      </c>
      <c r="L87" s="264">
        <v>50</v>
      </c>
      <c r="M87" s="391">
        <f>(65*25)-100</f>
        <v>1525</v>
      </c>
      <c r="N87" s="379">
        <v>25</v>
      </c>
      <c r="O87" s="393" t="s">
        <v>547</v>
      </c>
      <c r="P87" s="381">
        <v>45447</v>
      </c>
      <c r="Q87" s="226"/>
      <c r="R87" s="54" t="s">
        <v>853</v>
      </c>
      <c r="S87" s="54"/>
      <c r="T87" s="37"/>
      <c r="U87" s="54"/>
      <c r="V87" s="37"/>
      <c r="W87" s="54"/>
      <c r="X87" s="37"/>
      <c r="Y87" s="54"/>
      <c r="Z87" s="37"/>
      <c r="AA87" s="54"/>
      <c r="AB87" s="37"/>
      <c r="AC87" s="54"/>
      <c r="AD87" s="37"/>
      <c r="AE87" s="54"/>
      <c r="AF87" s="37"/>
      <c r="AG87" s="119"/>
      <c r="AH87" s="117"/>
      <c r="AI87" s="117"/>
      <c r="AJ87" s="118"/>
      <c r="AK87" s="118"/>
      <c r="AL87" s="118"/>
    </row>
    <row r="88" spans="1:38" ht="12.75" customHeight="1">
      <c r="A88" s="380"/>
      <c r="B88" s="382"/>
      <c r="C88" s="295"/>
      <c r="D88" s="296" t="s">
        <v>902</v>
      </c>
      <c r="E88" s="248" t="s">
        <v>818</v>
      </c>
      <c r="F88" s="248">
        <v>180</v>
      </c>
      <c r="G88" s="248"/>
      <c r="H88" s="248">
        <v>315</v>
      </c>
      <c r="I88" s="249"/>
      <c r="J88" s="394"/>
      <c r="K88" s="248">
        <f>F88-H88</f>
        <v>-135</v>
      </c>
      <c r="L88" s="264">
        <v>50</v>
      </c>
      <c r="M88" s="392"/>
      <c r="N88" s="380"/>
      <c r="O88" s="394"/>
      <c r="P88" s="382"/>
      <c r="Q88" s="226"/>
      <c r="R88" s="54"/>
      <c r="S88" s="54"/>
      <c r="T88" s="37"/>
      <c r="U88" s="54"/>
      <c r="V88" s="37"/>
      <c r="W88" s="54"/>
      <c r="X88" s="37"/>
      <c r="Y88" s="54"/>
      <c r="Z88" s="37"/>
      <c r="AA88" s="54"/>
      <c r="AB88" s="37"/>
      <c r="AC88" s="54"/>
      <c r="AD88" s="37"/>
      <c r="AE88" s="54"/>
      <c r="AF88" s="37"/>
      <c r="AG88" s="119"/>
      <c r="AH88" s="117"/>
      <c r="AI88" s="117"/>
      <c r="AJ88" s="118"/>
      <c r="AK88" s="118"/>
      <c r="AL88" s="118"/>
    </row>
    <row r="89" spans="1:38" ht="12.75" customHeight="1">
      <c r="A89" s="383">
        <v>2</v>
      </c>
      <c r="B89" s="377">
        <v>45443</v>
      </c>
      <c r="C89" s="307"/>
      <c r="D89" s="305" t="s">
        <v>903</v>
      </c>
      <c r="E89" s="308" t="s">
        <v>818</v>
      </c>
      <c r="F89" s="308">
        <v>325</v>
      </c>
      <c r="G89" s="308"/>
      <c r="H89" s="308">
        <v>205</v>
      </c>
      <c r="I89" s="309"/>
      <c r="J89" s="375" t="s">
        <v>931</v>
      </c>
      <c r="K89" s="310">
        <f>F89-H89</f>
        <v>120</v>
      </c>
      <c r="L89" s="311">
        <v>50</v>
      </c>
      <c r="M89" s="373">
        <v>-500</v>
      </c>
      <c r="N89" s="397">
        <v>40</v>
      </c>
      <c r="O89" s="375" t="s">
        <v>557</v>
      </c>
      <c r="P89" s="377">
        <v>45447</v>
      </c>
      <c r="Q89" s="226"/>
      <c r="R89" s="54" t="s">
        <v>855</v>
      </c>
      <c r="S89" s="54"/>
      <c r="T89" s="37"/>
      <c r="U89" s="54"/>
      <c r="V89" s="37"/>
      <c r="W89" s="54"/>
      <c r="X89" s="37"/>
      <c r="Y89" s="54"/>
      <c r="Z89" s="37"/>
      <c r="AA89" s="54"/>
      <c r="AB89" s="37"/>
      <c r="AC89" s="54"/>
      <c r="AD89" s="37"/>
      <c r="AE89" s="54"/>
      <c r="AF89" s="37"/>
      <c r="AG89" s="119"/>
      <c r="AH89" s="117"/>
      <c r="AI89" s="117"/>
      <c r="AJ89" s="118"/>
      <c r="AK89" s="118"/>
      <c r="AL89" s="118"/>
    </row>
    <row r="90" spans="1:38" ht="12.75" customHeight="1">
      <c r="A90" s="401"/>
      <c r="B90" s="396"/>
      <c r="C90" s="307"/>
      <c r="D90" s="305" t="s">
        <v>905</v>
      </c>
      <c r="E90" s="308" t="s">
        <v>818</v>
      </c>
      <c r="F90" s="308">
        <v>360</v>
      </c>
      <c r="G90" s="308"/>
      <c r="H90" s="308">
        <v>500</v>
      </c>
      <c r="I90" s="309"/>
      <c r="J90" s="395"/>
      <c r="K90" s="310">
        <f>F90-H90</f>
        <v>-140</v>
      </c>
      <c r="L90" s="311">
        <v>50</v>
      </c>
      <c r="M90" s="400"/>
      <c r="N90" s="398"/>
      <c r="O90" s="395"/>
      <c r="P90" s="396"/>
      <c r="Q90" s="226"/>
      <c r="R90" s="54"/>
      <c r="S90" s="54"/>
      <c r="T90" s="37"/>
      <c r="U90" s="54"/>
      <c r="V90" s="37"/>
      <c r="W90" s="54"/>
      <c r="X90" s="37"/>
      <c r="Y90" s="54"/>
      <c r="Z90" s="37"/>
      <c r="AA90" s="54"/>
      <c r="AB90" s="37"/>
      <c r="AC90" s="54"/>
      <c r="AD90" s="37"/>
      <c r="AE90" s="54"/>
      <c r="AF90" s="37"/>
      <c r="AG90" s="119"/>
      <c r="AH90" s="117"/>
      <c r="AI90" s="117"/>
      <c r="AJ90" s="118"/>
      <c r="AK90" s="118"/>
      <c r="AL90" s="118"/>
    </row>
    <row r="91" spans="1:38" ht="12.75" customHeight="1">
      <c r="A91" s="401"/>
      <c r="B91" s="396"/>
      <c r="C91" s="307"/>
      <c r="D91" s="305" t="s">
        <v>904</v>
      </c>
      <c r="E91" s="308" t="s">
        <v>556</v>
      </c>
      <c r="F91" s="308">
        <v>202.5</v>
      </c>
      <c r="G91" s="308"/>
      <c r="H91" s="308">
        <v>125</v>
      </c>
      <c r="I91" s="309"/>
      <c r="J91" s="395"/>
      <c r="K91" s="310">
        <f>H91-F91</f>
        <v>-77.5</v>
      </c>
      <c r="L91" s="311">
        <v>50</v>
      </c>
      <c r="M91" s="400"/>
      <c r="N91" s="398"/>
      <c r="O91" s="395"/>
      <c r="P91" s="396"/>
      <c r="Q91" s="226"/>
      <c r="R91" s="54"/>
      <c r="S91" s="54"/>
      <c r="T91" s="37"/>
      <c r="U91" s="54"/>
      <c r="V91" s="37"/>
      <c r="W91" s="54"/>
      <c r="X91" s="37"/>
      <c r="Y91" s="54"/>
      <c r="Z91" s="37"/>
      <c r="AA91" s="54"/>
      <c r="AB91" s="37"/>
      <c r="AC91" s="54"/>
      <c r="AD91" s="37"/>
      <c r="AE91" s="54"/>
      <c r="AF91" s="37"/>
      <c r="AG91" s="119"/>
      <c r="AH91" s="117"/>
      <c r="AI91" s="117"/>
      <c r="AJ91" s="118"/>
      <c r="AK91" s="118"/>
      <c r="AL91" s="118"/>
    </row>
    <row r="92" spans="1:38" ht="12.75" customHeight="1">
      <c r="A92" s="384"/>
      <c r="B92" s="378"/>
      <c r="C92" s="307"/>
      <c r="D92" s="305" t="s">
        <v>906</v>
      </c>
      <c r="E92" s="308" t="s">
        <v>556</v>
      </c>
      <c r="F92" s="308">
        <v>232.5</v>
      </c>
      <c r="G92" s="308"/>
      <c r="H92" s="308">
        <v>322.5</v>
      </c>
      <c r="I92" s="309"/>
      <c r="J92" s="376"/>
      <c r="K92" s="310">
        <f>H92-F92</f>
        <v>90</v>
      </c>
      <c r="L92" s="311">
        <v>50</v>
      </c>
      <c r="M92" s="374"/>
      <c r="N92" s="399"/>
      <c r="O92" s="376"/>
      <c r="P92" s="378"/>
      <c r="Q92" s="226"/>
      <c r="R92" s="54"/>
      <c r="S92" s="54"/>
      <c r="T92" s="37"/>
      <c r="U92" s="54"/>
      <c r="V92" s="37"/>
      <c r="W92" s="54"/>
      <c r="X92" s="37"/>
      <c r="Y92" s="54"/>
      <c r="Z92" s="37"/>
      <c r="AA92" s="54"/>
      <c r="AB92" s="37"/>
      <c r="AC92" s="54"/>
      <c r="AD92" s="37"/>
      <c r="AE92" s="54"/>
      <c r="AF92" s="37"/>
      <c r="AG92" s="119"/>
      <c r="AH92" s="117"/>
      <c r="AI92" s="117"/>
      <c r="AJ92" s="118"/>
      <c r="AK92" s="118"/>
      <c r="AL92" s="118"/>
    </row>
    <row r="93" spans="1:38" ht="12.75" customHeight="1">
      <c r="A93" s="379">
        <v>3</v>
      </c>
      <c r="B93" s="381">
        <v>45443</v>
      </c>
      <c r="C93" s="295"/>
      <c r="D93" s="296" t="s">
        <v>907</v>
      </c>
      <c r="E93" s="248" t="s">
        <v>556</v>
      </c>
      <c r="F93" s="248">
        <v>29.5</v>
      </c>
      <c r="G93" s="248"/>
      <c r="H93" s="248">
        <v>31.5</v>
      </c>
      <c r="I93" s="249"/>
      <c r="J93" s="393" t="s">
        <v>939</v>
      </c>
      <c r="K93" s="248">
        <f>H93-F93</f>
        <v>2</v>
      </c>
      <c r="L93" s="264">
        <v>50</v>
      </c>
      <c r="M93" s="391">
        <f>(2.25*450)-100</f>
        <v>912.5</v>
      </c>
      <c r="N93" s="379">
        <v>450</v>
      </c>
      <c r="O93" s="393" t="s">
        <v>547</v>
      </c>
      <c r="P93" s="381">
        <v>45447</v>
      </c>
      <c r="Q93" s="226"/>
      <c r="R93" s="54" t="s">
        <v>853</v>
      </c>
      <c r="S93" s="54"/>
      <c r="T93" s="37"/>
      <c r="U93" s="54"/>
      <c r="V93" s="37"/>
      <c r="W93" s="54"/>
      <c r="X93" s="37"/>
      <c r="Y93" s="54"/>
      <c r="Z93" s="37"/>
      <c r="AA93" s="54"/>
      <c r="AB93" s="37"/>
      <c r="AC93" s="54"/>
      <c r="AD93" s="37"/>
      <c r="AE93" s="54"/>
      <c r="AF93" s="37"/>
      <c r="AG93" s="119"/>
      <c r="AH93" s="117"/>
      <c r="AI93" s="117"/>
      <c r="AJ93" s="118"/>
      <c r="AK93" s="118"/>
      <c r="AL93" s="118"/>
    </row>
    <row r="94" spans="1:38" ht="12.75" customHeight="1">
      <c r="A94" s="380"/>
      <c r="B94" s="382"/>
      <c r="C94" s="295"/>
      <c r="D94" s="296" t="s">
        <v>908</v>
      </c>
      <c r="E94" s="248" t="s">
        <v>818</v>
      </c>
      <c r="F94" s="248">
        <v>15.25</v>
      </c>
      <c r="G94" s="248"/>
      <c r="H94" s="248">
        <v>15</v>
      </c>
      <c r="I94" s="249"/>
      <c r="J94" s="394"/>
      <c r="K94" s="248">
        <f>F94-H94</f>
        <v>0.25</v>
      </c>
      <c r="L94" s="264">
        <v>50</v>
      </c>
      <c r="M94" s="392"/>
      <c r="N94" s="380"/>
      <c r="O94" s="394"/>
      <c r="P94" s="382"/>
      <c r="Q94" s="226"/>
      <c r="R94" s="54"/>
      <c r="S94" s="54"/>
      <c r="T94" s="37"/>
      <c r="U94" s="54"/>
      <c r="V94" s="37"/>
      <c r="W94" s="54"/>
      <c r="X94" s="37"/>
      <c r="Y94" s="54"/>
      <c r="Z94" s="37"/>
      <c r="AA94" s="54"/>
      <c r="AB94" s="37"/>
      <c r="AC94" s="54"/>
      <c r="AD94" s="37"/>
      <c r="AE94" s="54"/>
      <c r="AF94" s="37"/>
      <c r="AG94" s="119"/>
      <c r="AH94" s="117"/>
      <c r="AI94" s="117"/>
      <c r="AJ94" s="118"/>
      <c r="AK94" s="118"/>
      <c r="AL94" s="118"/>
    </row>
    <row r="95" spans="1:38" ht="12.75" customHeight="1">
      <c r="A95" s="383">
        <v>4</v>
      </c>
      <c r="B95" s="377">
        <v>45443</v>
      </c>
      <c r="C95" s="307"/>
      <c r="D95" s="305" t="s">
        <v>909</v>
      </c>
      <c r="E95" s="308" t="s">
        <v>556</v>
      </c>
      <c r="F95" s="308">
        <v>147.5</v>
      </c>
      <c r="G95" s="308"/>
      <c r="H95" s="308">
        <v>0</v>
      </c>
      <c r="I95" s="309"/>
      <c r="J95" s="389" t="s">
        <v>932</v>
      </c>
      <c r="K95" s="308">
        <f>H95-F95</f>
        <v>-147.5</v>
      </c>
      <c r="L95" s="313">
        <v>50</v>
      </c>
      <c r="M95" s="402">
        <f>-(45*75)-100</f>
        <v>-3475</v>
      </c>
      <c r="N95" s="383">
        <v>75</v>
      </c>
      <c r="O95" s="389" t="s">
        <v>557</v>
      </c>
      <c r="P95" s="377">
        <v>45446</v>
      </c>
      <c r="Q95" s="226"/>
      <c r="R95" s="54" t="s">
        <v>855</v>
      </c>
      <c r="S95" s="54"/>
      <c r="T95" s="37"/>
      <c r="U95" s="54"/>
      <c r="V95" s="37"/>
      <c r="W95" s="54"/>
      <c r="X95" s="37"/>
      <c r="Y95" s="54"/>
      <c r="Z95" s="37"/>
      <c r="AA95" s="54"/>
      <c r="AB95" s="37"/>
      <c r="AC95" s="54"/>
      <c r="AD95" s="37"/>
      <c r="AE95" s="54"/>
      <c r="AF95" s="37"/>
      <c r="AG95" s="119"/>
      <c r="AH95" s="117"/>
      <c r="AI95" s="117"/>
      <c r="AJ95" s="118"/>
      <c r="AK95" s="118"/>
      <c r="AL95" s="118"/>
    </row>
    <row r="96" spans="1:38" ht="12.75" customHeight="1">
      <c r="A96" s="384"/>
      <c r="B96" s="378"/>
      <c r="C96" s="307"/>
      <c r="D96" s="305" t="s">
        <v>910</v>
      </c>
      <c r="E96" s="308" t="s">
        <v>818</v>
      </c>
      <c r="F96" s="308">
        <v>102.5</v>
      </c>
      <c r="G96" s="308"/>
      <c r="H96" s="308">
        <v>0</v>
      </c>
      <c r="I96" s="309"/>
      <c r="J96" s="390"/>
      <c r="K96" s="308">
        <f>F96-H96</f>
        <v>102.5</v>
      </c>
      <c r="L96" s="313">
        <v>50</v>
      </c>
      <c r="M96" s="403"/>
      <c r="N96" s="384"/>
      <c r="O96" s="390"/>
      <c r="P96" s="378"/>
      <c r="Q96" s="226"/>
      <c r="R96" s="54"/>
      <c r="S96" s="54"/>
      <c r="T96" s="37"/>
      <c r="U96" s="54"/>
      <c r="V96" s="37"/>
      <c r="W96" s="54"/>
      <c r="X96" s="37"/>
      <c r="Y96" s="54"/>
      <c r="Z96" s="37"/>
      <c r="AA96" s="54"/>
      <c r="AB96" s="37"/>
      <c r="AC96" s="54"/>
      <c r="AD96" s="37"/>
      <c r="AE96" s="54"/>
      <c r="AF96" s="37"/>
      <c r="AG96" s="119"/>
      <c r="AH96" s="117"/>
      <c r="AI96" s="117"/>
      <c r="AJ96" s="118"/>
      <c r="AK96" s="118"/>
      <c r="AL96" s="118"/>
    </row>
    <row r="97" spans="1:38" ht="12.75" customHeight="1">
      <c r="A97" s="383">
        <v>5</v>
      </c>
      <c r="B97" s="377">
        <v>45446</v>
      </c>
      <c r="C97" s="307"/>
      <c r="D97" s="305" t="s">
        <v>921</v>
      </c>
      <c r="E97" s="308" t="s">
        <v>556</v>
      </c>
      <c r="F97" s="308">
        <v>96</v>
      </c>
      <c r="G97" s="308"/>
      <c r="H97" s="308">
        <v>21</v>
      </c>
      <c r="I97" s="309"/>
      <c r="J97" s="375" t="s">
        <v>996</v>
      </c>
      <c r="K97" s="310">
        <f>H97-F97</f>
        <v>-75</v>
      </c>
      <c r="L97" s="311">
        <v>50</v>
      </c>
      <c r="M97" s="373">
        <v>-7600</v>
      </c>
      <c r="N97" s="310">
        <v>250</v>
      </c>
      <c r="O97" s="389" t="s">
        <v>557</v>
      </c>
      <c r="P97" s="377">
        <v>45450</v>
      </c>
      <c r="Q97" s="226"/>
      <c r="R97" s="54" t="s">
        <v>853</v>
      </c>
      <c r="S97" s="54"/>
      <c r="T97" s="37"/>
      <c r="U97" s="54"/>
      <c r="V97" s="37"/>
      <c r="W97" s="54"/>
      <c r="X97" s="37"/>
      <c r="Y97" s="54"/>
      <c r="Z97" s="37"/>
      <c r="AA97" s="54"/>
      <c r="AB97" s="37"/>
      <c r="AC97" s="54"/>
      <c r="AD97" s="37"/>
      <c r="AE97" s="54"/>
      <c r="AF97" s="37"/>
      <c r="AG97" s="119"/>
      <c r="AH97" s="117"/>
      <c r="AI97" s="117"/>
      <c r="AJ97" s="118"/>
      <c r="AK97" s="118"/>
      <c r="AL97" s="118"/>
    </row>
    <row r="98" spans="1:38" ht="12.75" customHeight="1">
      <c r="A98" s="384"/>
      <c r="B98" s="378"/>
      <c r="C98" s="307"/>
      <c r="D98" s="305" t="s">
        <v>922</v>
      </c>
      <c r="E98" s="308" t="s">
        <v>818</v>
      </c>
      <c r="F98" s="308">
        <v>64</v>
      </c>
      <c r="G98" s="308"/>
      <c r="H98" s="308">
        <v>19</v>
      </c>
      <c r="I98" s="309"/>
      <c r="J98" s="376"/>
      <c r="K98" s="310">
        <f>F98-H98</f>
        <v>45</v>
      </c>
      <c r="L98" s="311">
        <v>50</v>
      </c>
      <c r="M98" s="374"/>
      <c r="N98" s="310">
        <v>250</v>
      </c>
      <c r="O98" s="390"/>
      <c r="P98" s="378"/>
      <c r="Q98" s="226"/>
      <c r="R98" s="54"/>
      <c r="S98" s="54"/>
      <c r="T98" s="37"/>
      <c r="U98" s="54"/>
      <c r="V98" s="37"/>
      <c r="W98" s="54"/>
      <c r="X98" s="37"/>
      <c r="Y98" s="54"/>
      <c r="Z98" s="37"/>
      <c r="AA98" s="54"/>
      <c r="AB98" s="37"/>
      <c r="AC98" s="54"/>
      <c r="AD98" s="37"/>
      <c r="AE98" s="54"/>
      <c r="AF98" s="37"/>
      <c r="AG98" s="119"/>
      <c r="AH98" s="117"/>
      <c r="AI98" s="117"/>
      <c r="AJ98" s="118"/>
      <c r="AK98" s="118"/>
      <c r="AL98" s="118"/>
    </row>
    <row r="99" spans="1:38" ht="12.75" customHeight="1">
      <c r="A99" s="293">
        <v>6</v>
      </c>
      <c r="B99" s="294">
        <v>45446</v>
      </c>
      <c r="C99" s="295"/>
      <c r="D99" s="296" t="s">
        <v>923</v>
      </c>
      <c r="E99" s="248" t="s">
        <v>818</v>
      </c>
      <c r="F99" s="248">
        <v>165</v>
      </c>
      <c r="G99" s="248">
        <v>265</v>
      </c>
      <c r="H99" s="248">
        <v>55</v>
      </c>
      <c r="I99" s="249" t="s">
        <v>924</v>
      </c>
      <c r="J99" s="289" t="s">
        <v>926</v>
      </c>
      <c r="K99" s="247">
        <f>F99-H99</f>
        <v>110</v>
      </c>
      <c r="L99" s="290">
        <v>50</v>
      </c>
      <c r="M99" s="291">
        <f>(K99*N99)-L99</f>
        <v>2700</v>
      </c>
      <c r="N99" s="247">
        <v>25</v>
      </c>
      <c r="O99" s="289" t="s">
        <v>547</v>
      </c>
      <c r="P99" s="292">
        <v>45447</v>
      </c>
      <c r="Q99" s="226"/>
      <c r="R99" s="54" t="s">
        <v>853</v>
      </c>
      <c r="S99" s="54"/>
      <c r="T99" s="37"/>
      <c r="U99" s="54"/>
      <c r="V99" s="37"/>
      <c r="W99" s="54"/>
      <c r="X99" s="37"/>
      <c r="Y99" s="54"/>
      <c r="Z99" s="37"/>
      <c r="AA99" s="54"/>
      <c r="AB99" s="37"/>
      <c r="AC99" s="54"/>
      <c r="AD99" s="37"/>
      <c r="AE99" s="54"/>
      <c r="AF99" s="37"/>
      <c r="AG99" s="119"/>
      <c r="AH99" s="117"/>
      <c r="AI99" s="117"/>
      <c r="AJ99" s="118"/>
      <c r="AK99" s="118"/>
      <c r="AL99" s="118"/>
    </row>
    <row r="100" spans="1:38" ht="12.75" customHeight="1">
      <c r="A100" s="383">
        <v>7</v>
      </c>
      <c r="B100" s="377">
        <v>45447</v>
      </c>
      <c r="C100" s="307"/>
      <c r="D100" s="305" t="s">
        <v>941</v>
      </c>
      <c r="E100" s="308" t="s">
        <v>556</v>
      </c>
      <c r="F100" s="308">
        <v>285</v>
      </c>
      <c r="G100" s="308"/>
      <c r="H100" s="308">
        <v>0</v>
      </c>
      <c r="I100" s="309"/>
      <c r="J100" s="389" t="s">
        <v>943</v>
      </c>
      <c r="K100" s="308">
        <v>-285</v>
      </c>
      <c r="L100" s="313">
        <v>25</v>
      </c>
      <c r="M100" s="373">
        <v>-6375</v>
      </c>
      <c r="N100" s="310">
        <v>40</v>
      </c>
      <c r="O100" s="389" t="s">
        <v>557</v>
      </c>
      <c r="P100" s="377">
        <v>45447</v>
      </c>
      <c r="Q100" s="226"/>
      <c r="R100" s="54" t="s">
        <v>855</v>
      </c>
      <c r="S100" s="54"/>
      <c r="T100" s="37"/>
      <c r="U100" s="54"/>
      <c r="V100" s="37"/>
      <c r="W100" s="54"/>
      <c r="X100" s="37"/>
      <c r="Y100" s="54"/>
      <c r="Z100" s="37"/>
      <c r="AA100" s="54"/>
      <c r="AB100" s="37"/>
      <c r="AC100" s="54"/>
      <c r="AD100" s="37"/>
      <c r="AE100" s="54"/>
      <c r="AF100" s="37"/>
      <c r="AG100" s="119"/>
      <c r="AH100" s="117"/>
      <c r="AI100" s="117"/>
      <c r="AJ100" s="118"/>
      <c r="AK100" s="118"/>
      <c r="AL100" s="118"/>
    </row>
    <row r="101" spans="1:38" ht="12.75" customHeight="1">
      <c r="A101" s="384"/>
      <c r="B101" s="378"/>
      <c r="C101" s="307"/>
      <c r="D101" s="307" t="s">
        <v>942</v>
      </c>
      <c r="E101" s="308" t="s">
        <v>818</v>
      </c>
      <c r="F101" s="308">
        <v>140</v>
      </c>
      <c r="G101" s="308"/>
      <c r="H101" s="308">
        <v>12.5</v>
      </c>
      <c r="I101" s="309"/>
      <c r="J101" s="390"/>
      <c r="K101" s="310">
        <f>F101-H101</f>
        <v>127.5</v>
      </c>
      <c r="L101" s="311">
        <v>50</v>
      </c>
      <c r="M101" s="374"/>
      <c r="N101" s="310">
        <v>40</v>
      </c>
      <c r="O101" s="390"/>
      <c r="P101" s="378"/>
      <c r="Q101" s="226"/>
      <c r="R101" s="54"/>
      <c r="S101" s="54"/>
      <c r="T101" s="37"/>
      <c r="U101" s="54"/>
      <c r="V101" s="37"/>
      <c r="W101" s="54"/>
      <c r="X101" s="37"/>
      <c r="Y101" s="54"/>
      <c r="Z101" s="37"/>
      <c r="AA101" s="54"/>
      <c r="AB101" s="37"/>
      <c r="AC101" s="54"/>
      <c r="AD101" s="37"/>
      <c r="AE101" s="54"/>
      <c r="AF101" s="37"/>
      <c r="AG101" s="119"/>
      <c r="AH101" s="117"/>
      <c r="AI101" s="117"/>
      <c r="AJ101" s="118"/>
      <c r="AK101" s="118"/>
      <c r="AL101" s="118"/>
    </row>
    <row r="102" spans="1:38" ht="12.75" customHeight="1">
      <c r="A102" s="379">
        <v>8</v>
      </c>
      <c r="B102" s="381">
        <v>45417</v>
      </c>
      <c r="C102" s="295"/>
      <c r="D102" s="295" t="s">
        <v>955</v>
      </c>
      <c r="E102" s="248" t="s">
        <v>556</v>
      </c>
      <c r="F102" s="248">
        <v>270</v>
      </c>
      <c r="G102" s="248"/>
      <c r="H102" s="248">
        <v>332.5</v>
      </c>
      <c r="I102" s="249"/>
      <c r="J102" s="387" t="s">
        <v>995</v>
      </c>
      <c r="K102" s="247">
        <f>H102-F102</f>
        <v>62.5</v>
      </c>
      <c r="L102" s="290">
        <v>50</v>
      </c>
      <c r="M102" s="385">
        <v>2525</v>
      </c>
      <c r="N102" s="247">
        <v>50</v>
      </c>
      <c r="O102" s="387" t="s">
        <v>547</v>
      </c>
      <c r="P102" s="381">
        <v>45450</v>
      </c>
      <c r="Q102" s="226"/>
      <c r="R102" s="54" t="s">
        <v>853</v>
      </c>
      <c r="S102" s="54"/>
      <c r="T102" s="37"/>
      <c r="U102" s="54"/>
      <c r="V102" s="37"/>
      <c r="W102" s="54"/>
      <c r="X102" s="37"/>
      <c r="Y102" s="54"/>
      <c r="Z102" s="37"/>
      <c r="AA102" s="54"/>
      <c r="AB102" s="37"/>
      <c r="AC102" s="54"/>
      <c r="AD102" s="37"/>
      <c r="AE102" s="54"/>
      <c r="AF102" s="37"/>
      <c r="AG102" s="119"/>
      <c r="AH102" s="117"/>
      <c r="AI102" s="117"/>
      <c r="AJ102" s="118"/>
      <c r="AK102" s="118"/>
      <c r="AL102" s="118"/>
    </row>
    <row r="103" spans="1:38" ht="12.75" customHeight="1">
      <c r="A103" s="380"/>
      <c r="B103" s="382"/>
      <c r="C103" s="295"/>
      <c r="D103" s="295" t="s">
        <v>956</v>
      </c>
      <c r="E103" s="248" t="s">
        <v>818</v>
      </c>
      <c r="F103" s="248">
        <v>130</v>
      </c>
      <c r="G103" s="248"/>
      <c r="H103" s="248">
        <v>140</v>
      </c>
      <c r="I103" s="249"/>
      <c r="J103" s="388"/>
      <c r="K103" s="247">
        <f>F103-H103</f>
        <v>-10</v>
      </c>
      <c r="L103" s="290">
        <v>50</v>
      </c>
      <c r="M103" s="386"/>
      <c r="N103" s="247">
        <v>50</v>
      </c>
      <c r="O103" s="388"/>
      <c r="P103" s="382"/>
      <c r="Q103" s="226"/>
      <c r="R103" s="54"/>
      <c r="S103" s="54"/>
      <c r="T103" s="37"/>
      <c r="U103" s="54"/>
      <c r="V103" s="37"/>
      <c r="W103" s="54"/>
      <c r="X103" s="37"/>
      <c r="Y103" s="54"/>
      <c r="Z103" s="37"/>
      <c r="AA103" s="54"/>
      <c r="AB103" s="37"/>
      <c r="AC103" s="54"/>
      <c r="AD103" s="37"/>
      <c r="AE103" s="54"/>
      <c r="AF103" s="37"/>
      <c r="AG103" s="119"/>
      <c r="AH103" s="117"/>
      <c r="AI103" s="117"/>
      <c r="AJ103" s="118"/>
      <c r="AK103" s="118"/>
      <c r="AL103" s="118"/>
    </row>
    <row r="104" spans="1:38" ht="12.75" customHeight="1">
      <c r="A104" s="379">
        <v>9</v>
      </c>
      <c r="B104" s="381">
        <v>45449</v>
      </c>
      <c r="C104" s="295"/>
      <c r="D104" s="295" t="s">
        <v>982</v>
      </c>
      <c r="E104" s="248" t="s">
        <v>556</v>
      </c>
      <c r="F104" s="248">
        <v>255</v>
      </c>
      <c r="G104" s="248"/>
      <c r="H104" s="248">
        <v>262.5</v>
      </c>
      <c r="I104" s="249"/>
      <c r="J104" s="387" t="s">
        <v>989</v>
      </c>
      <c r="K104" s="247">
        <f>H104-F104</f>
        <v>7.5</v>
      </c>
      <c r="L104" s="290">
        <v>50</v>
      </c>
      <c r="M104" s="385">
        <v>1085</v>
      </c>
      <c r="N104" s="247">
        <v>25</v>
      </c>
      <c r="O104" s="387" t="s">
        <v>547</v>
      </c>
      <c r="P104" s="381">
        <v>45449</v>
      </c>
      <c r="Q104" s="226"/>
      <c r="R104" s="54" t="s">
        <v>853</v>
      </c>
      <c r="S104" s="54"/>
      <c r="T104" s="37"/>
      <c r="U104" s="54"/>
      <c r="V104" s="37"/>
      <c r="W104" s="54"/>
      <c r="X104" s="37"/>
      <c r="Y104" s="54"/>
      <c r="Z104" s="37"/>
      <c r="AA104" s="54"/>
      <c r="AB104" s="37"/>
      <c r="AC104" s="54"/>
      <c r="AD104" s="37"/>
      <c r="AE104" s="54"/>
      <c r="AF104" s="37"/>
      <c r="AG104" s="119"/>
      <c r="AH104" s="117"/>
      <c r="AI104" s="117"/>
      <c r="AJ104" s="118"/>
      <c r="AK104" s="118"/>
      <c r="AL104" s="118"/>
    </row>
    <row r="105" spans="1:38" ht="12.75" customHeight="1">
      <c r="A105" s="380"/>
      <c r="B105" s="382"/>
      <c r="C105" s="295"/>
      <c r="D105" s="295" t="s">
        <v>983</v>
      </c>
      <c r="E105" s="248" t="s">
        <v>818</v>
      </c>
      <c r="F105" s="248">
        <v>40</v>
      </c>
      <c r="G105" s="248"/>
      <c r="H105" s="248">
        <v>0.1</v>
      </c>
      <c r="I105" s="249"/>
      <c r="J105" s="388"/>
      <c r="K105" s="247">
        <f>F105-H105</f>
        <v>39.9</v>
      </c>
      <c r="L105" s="290">
        <v>50</v>
      </c>
      <c r="M105" s="386"/>
      <c r="N105" s="247">
        <v>25</v>
      </c>
      <c r="O105" s="388"/>
      <c r="P105" s="382"/>
      <c r="Q105" s="226"/>
      <c r="R105" s="54"/>
      <c r="S105" s="54"/>
      <c r="T105" s="37"/>
      <c r="U105" s="54"/>
      <c r="V105" s="37"/>
      <c r="W105" s="54"/>
      <c r="X105" s="37"/>
      <c r="Y105" s="54"/>
      <c r="Z105" s="37"/>
      <c r="AA105" s="54"/>
      <c r="AB105" s="37"/>
      <c r="AC105" s="54"/>
      <c r="AD105" s="37"/>
      <c r="AE105" s="54"/>
      <c r="AF105" s="37"/>
      <c r="AG105" s="119"/>
      <c r="AH105" s="117"/>
      <c r="AI105" s="117"/>
      <c r="AJ105" s="118"/>
      <c r="AK105" s="118"/>
      <c r="AL105" s="118"/>
    </row>
    <row r="106" spans="1:38" ht="12.75" customHeight="1">
      <c r="A106" s="248">
        <v>10</v>
      </c>
      <c r="B106" s="292">
        <v>45449</v>
      </c>
      <c r="C106" s="295"/>
      <c r="D106" s="295" t="s">
        <v>984</v>
      </c>
      <c r="E106" s="248" t="s">
        <v>556</v>
      </c>
      <c r="F106" s="248">
        <v>47.5</v>
      </c>
      <c r="G106" s="248">
        <v>0</v>
      </c>
      <c r="H106" s="248">
        <v>82.5</v>
      </c>
      <c r="I106" s="249" t="s">
        <v>985</v>
      </c>
      <c r="J106" s="289" t="s">
        <v>986</v>
      </c>
      <c r="K106" s="247">
        <f>H106-F106</f>
        <v>35</v>
      </c>
      <c r="L106" s="290">
        <v>50</v>
      </c>
      <c r="M106" s="291">
        <f>(K106*N106)-L106</f>
        <v>825</v>
      </c>
      <c r="N106" s="247">
        <v>25</v>
      </c>
      <c r="O106" s="289" t="s">
        <v>547</v>
      </c>
      <c r="P106" s="292">
        <v>45449</v>
      </c>
      <c r="Q106" s="226"/>
      <c r="R106" s="54" t="s">
        <v>855</v>
      </c>
      <c r="S106" s="54"/>
      <c r="T106" s="37"/>
      <c r="U106" s="54"/>
      <c r="V106" s="37"/>
      <c r="W106" s="54"/>
      <c r="X106" s="37"/>
      <c r="Y106" s="54"/>
      <c r="Z106" s="37"/>
      <c r="AA106" s="54"/>
      <c r="AB106" s="37"/>
      <c r="AC106" s="54"/>
      <c r="AD106" s="37"/>
      <c r="AE106" s="54"/>
      <c r="AF106" s="37"/>
      <c r="AG106" s="119"/>
      <c r="AH106" s="117"/>
      <c r="AI106" s="117"/>
      <c r="AJ106" s="118"/>
      <c r="AK106" s="118"/>
      <c r="AL106" s="118"/>
    </row>
    <row r="107" spans="1:38" ht="12.75" customHeight="1">
      <c r="A107" s="248">
        <v>11</v>
      </c>
      <c r="B107" s="292">
        <v>45449</v>
      </c>
      <c r="C107" s="295"/>
      <c r="D107" s="295" t="s">
        <v>984</v>
      </c>
      <c r="E107" s="248" t="s">
        <v>556</v>
      </c>
      <c r="F107" s="248">
        <v>32</v>
      </c>
      <c r="G107" s="248">
        <v>0</v>
      </c>
      <c r="H107" s="248">
        <v>56</v>
      </c>
      <c r="I107" s="249" t="s">
        <v>987</v>
      </c>
      <c r="J107" s="289" t="s">
        <v>988</v>
      </c>
      <c r="K107" s="247">
        <f>H107-F107</f>
        <v>24</v>
      </c>
      <c r="L107" s="290">
        <v>50</v>
      </c>
      <c r="M107" s="291">
        <f>(K107*N107)-L107</f>
        <v>550</v>
      </c>
      <c r="N107" s="247">
        <v>25</v>
      </c>
      <c r="O107" s="289" t="s">
        <v>547</v>
      </c>
      <c r="P107" s="292">
        <v>45449</v>
      </c>
      <c r="Q107" s="226"/>
      <c r="R107" s="54" t="s">
        <v>855</v>
      </c>
      <c r="S107" s="54"/>
      <c r="T107" s="37"/>
      <c r="U107" s="54"/>
      <c r="V107" s="37"/>
      <c r="W107" s="54"/>
      <c r="X107" s="37"/>
      <c r="Y107" s="54"/>
      <c r="Z107" s="37"/>
      <c r="AA107" s="54"/>
      <c r="AB107" s="37"/>
      <c r="AC107" s="54"/>
      <c r="AD107" s="37"/>
      <c r="AE107" s="54"/>
      <c r="AF107" s="37"/>
      <c r="AG107" s="119"/>
      <c r="AH107" s="117"/>
      <c r="AI107" s="117"/>
      <c r="AJ107" s="118"/>
      <c r="AK107" s="118"/>
      <c r="AL107" s="118"/>
    </row>
    <row r="108" spans="1:38" ht="12.75" customHeight="1">
      <c r="A108" s="383">
        <v>12</v>
      </c>
      <c r="B108" s="377">
        <v>45450</v>
      </c>
      <c r="C108" s="307"/>
      <c r="D108" s="307" t="s">
        <v>997</v>
      </c>
      <c r="E108" s="308" t="s">
        <v>556</v>
      </c>
      <c r="F108" s="308">
        <v>332.5</v>
      </c>
      <c r="G108" s="308"/>
      <c r="H108" s="308">
        <v>42.5</v>
      </c>
      <c r="I108" s="309"/>
      <c r="J108" s="375" t="s">
        <v>1095</v>
      </c>
      <c r="K108" s="310">
        <f>H108-F108</f>
        <v>-290</v>
      </c>
      <c r="L108" s="311">
        <v>50</v>
      </c>
      <c r="M108" s="373">
        <v>-3325</v>
      </c>
      <c r="N108" s="310">
        <v>25</v>
      </c>
      <c r="O108" s="375" t="s">
        <v>557</v>
      </c>
      <c r="P108" s="377">
        <v>45462</v>
      </c>
      <c r="Q108" s="226"/>
      <c r="R108" s="54" t="s">
        <v>853</v>
      </c>
      <c r="S108" s="54"/>
      <c r="T108" s="37"/>
      <c r="U108" s="54"/>
      <c r="V108" s="37"/>
      <c r="W108" s="54"/>
      <c r="X108" s="37"/>
      <c r="Y108" s="54"/>
      <c r="Z108" s="37"/>
      <c r="AA108" s="54"/>
      <c r="AB108" s="37"/>
      <c r="AC108" s="54"/>
      <c r="AD108" s="37"/>
      <c r="AE108" s="54"/>
      <c r="AF108" s="37"/>
      <c r="AG108" s="119"/>
      <c r="AH108" s="117"/>
      <c r="AI108" s="117"/>
      <c r="AJ108" s="118"/>
      <c r="AK108" s="118"/>
      <c r="AL108" s="118"/>
    </row>
    <row r="109" spans="1:38" ht="12.75" customHeight="1">
      <c r="A109" s="384"/>
      <c r="B109" s="378"/>
      <c r="C109" s="307"/>
      <c r="D109" s="307" t="s">
        <v>998</v>
      </c>
      <c r="E109" s="308" t="s">
        <v>818</v>
      </c>
      <c r="F109" s="308">
        <v>170</v>
      </c>
      <c r="G109" s="308"/>
      <c r="H109" s="308">
        <v>9</v>
      </c>
      <c r="I109" s="309"/>
      <c r="J109" s="376"/>
      <c r="K109" s="310">
        <f>F109-H109</f>
        <v>161</v>
      </c>
      <c r="L109" s="311">
        <v>50</v>
      </c>
      <c r="M109" s="374"/>
      <c r="N109" s="310">
        <v>25</v>
      </c>
      <c r="O109" s="376"/>
      <c r="P109" s="378"/>
      <c r="Q109" s="226"/>
      <c r="R109" s="54"/>
      <c r="S109" s="54"/>
      <c r="T109" s="37"/>
      <c r="U109" s="54"/>
      <c r="V109" s="37"/>
      <c r="W109" s="54"/>
      <c r="X109" s="37"/>
      <c r="Y109" s="54"/>
      <c r="Z109" s="37"/>
      <c r="AA109" s="54"/>
      <c r="AB109" s="37"/>
      <c r="AC109" s="54"/>
      <c r="AD109" s="37"/>
      <c r="AE109" s="54"/>
      <c r="AF109" s="37"/>
      <c r="AG109" s="119"/>
      <c r="AH109" s="117"/>
      <c r="AI109" s="117"/>
      <c r="AJ109" s="118"/>
      <c r="AK109" s="118"/>
      <c r="AL109" s="118"/>
    </row>
    <row r="110" spans="1:38" ht="12.75" customHeight="1">
      <c r="A110" s="308">
        <v>13</v>
      </c>
      <c r="B110" s="331">
        <v>45450</v>
      </c>
      <c r="C110" s="307"/>
      <c r="D110" s="307" t="s">
        <v>999</v>
      </c>
      <c r="E110" s="308" t="s">
        <v>556</v>
      </c>
      <c r="F110" s="308">
        <v>222.5</v>
      </c>
      <c r="G110" s="308">
        <v>120</v>
      </c>
      <c r="H110" s="308">
        <v>172.5</v>
      </c>
      <c r="I110" s="309" t="s">
        <v>1000</v>
      </c>
      <c r="J110" s="332" t="s">
        <v>1001</v>
      </c>
      <c r="K110" s="310">
        <f>H110-F110</f>
        <v>-50</v>
      </c>
      <c r="L110" s="311">
        <v>50</v>
      </c>
      <c r="M110" s="312">
        <f>(K110*N110)-L110</f>
        <v>-1300</v>
      </c>
      <c r="N110" s="310">
        <v>25</v>
      </c>
      <c r="O110" s="332" t="s">
        <v>557</v>
      </c>
      <c r="P110" s="331">
        <v>45450</v>
      </c>
      <c r="Q110" s="226"/>
      <c r="R110" s="54" t="s">
        <v>855</v>
      </c>
      <c r="S110" s="54"/>
      <c r="T110" s="37"/>
      <c r="U110" s="54"/>
      <c r="V110" s="37"/>
      <c r="W110" s="54"/>
      <c r="X110" s="37"/>
      <c r="Y110" s="54"/>
      <c r="Z110" s="37"/>
      <c r="AA110" s="54"/>
      <c r="AB110" s="37"/>
      <c r="AC110" s="54"/>
      <c r="AD110" s="37"/>
      <c r="AE110" s="54"/>
      <c r="AF110" s="37"/>
      <c r="AG110" s="119"/>
      <c r="AH110" s="117"/>
      <c r="AI110" s="117"/>
      <c r="AJ110" s="118"/>
      <c r="AK110" s="118"/>
      <c r="AL110" s="118"/>
    </row>
    <row r="111" spans="1:38" ht="12.75" customHeight="1">
      <c r="A111" s="379">
        <v>14</v>
      </c>
      <c r="B111" s="381">
        <v>45453</v>
      </c>
      <c r="C111" s="295"/>
      <c r="D111" s="295" t="s">
        <v>1027</v>
      </c>
      <c r="E111" s="248" t="s">
        <v>556</v>
      </c>
      <c r="F111" s="248">
        <v>440</v>
      </c>
      <c r="G111" s="248"/>
      <c r="H111" s="248">
        <v>495</v>
      </c>
      <c r="I111" s="249"/>
      <c r="J111" s="387" t="s">
        <v>977</v>
      </c>
      <c r="K111" s="247">
        <f>H111-F111</f>
        <v>55</v>
      </c>
      <c r="L111" s="290">
        <v>50</v>
      </c>
      <c r="M111" s="385">
        <f>(80*15)-100</f>
        <v>1100</v>
      </c>
      <c r="N111" s="247">
        <v>15</v>
      </c>
      <c r="O111" s="387" t="s">
        <v>547</v>
      </c>
      <c r="P111" s="381">
        <v>45453</v>
      </c>
      <c r="Q111" s="226"/>
      <c r="R111" s="54" t="s">
        <v>853</v>
      </c>
      <c r="S111" s="54"/>
      <c r="T111" s="37"/>
      <c r="U111" s="54"/>
      <c r="V111" s="37"/>
      <c r="W111" s="54"/>
      <c r="X111" s="37"/>
      <c r="Y111" s="54"/>
      <c r="Z111" s="37"/>
      <c r="AA111" s="54"/>
      <c r="AB111" s="37"/>
      <c r="AC111" s="54"/>
      <c r="AD111" s="37"/>
      <c r="AE111" s="54"/>
      <c r="AF111" s="37"/>
      <c r="AG111" s="119"/>
      <c r="AH111" s="117"/>
      <c r="AI111" s="117"/>
      <c r="AJ111" s="118"/>
      <c r="AK111" s="118"/>
      <c r="AL111" s="118"/>
    </row>
    <row r="112" spans="1:38" ht="12.75" customHeight="1">
      <c r="A112" s="380"/>
      <c r="B112" s="382"/>
      <c r="C112" s="295"/>
      <c r="D112" s="295" t="s">
        <v>1028</v>
      </c>
      <c r="E112" s="248" t="s">
        <v>818</v>
      </c>
      <c r="F112" s="248">
        <v>80</v>
      </c>
      <c r="G112" s="248"/>
      <c r="H112" s="248">
        <v>55</v>
      </c>
      <c r="I112" s="249"/>
      <c r="J112" s="388"/>
      <c r="K112" s="247">
        <f>F112-H112</f>
        <v>25</v>
      </c>
      <c r="L112" s="290">
        <v>50</v>
      </c>
      <c r="M112" s="386"/>
      <c r="N112" s="247">
        <v>15</v>
      </c>
      <c r="O112" s="388"/>
      <c r="P112" s="382"/>
      <c r="Q112" s="226"/>
      <c r="R112" s="54"/>
      <c r="S112" s="54"/>
      <c r="T112" s="37"/>
      <c r="U112" s="54"/>
      <c r="V112" s="37"/>
      <c r="W112" s="54"/>
      <c r="X112" s="37"/>
      <c r="Y112" s="54"/>
      <c r="Z112" s="37"/>
      <c r="AA112" s="54"/>
      <c r="AB112" s="37"/>
      <c r="AC112" s="54"/>
      <c r="AD112" s="37"/>
      <c r="AE112" s="54"/>
      <c r="AF112" s="37"/>
      <c r="AG112" s="119"/>
      <c r="AH112" s="117"/>
      <c r="AI112" s="117"/>
      <c r="AJ112" s="118"/>
      <c r="AK112" s="118"/>
      <c r="AL112" s="118"/>
    </row>
    <row r="113" spans="1:38" ht="12.75" customHeight="1">
      <c r="A113" s="248">
        <v>15</v>
      </c>
      <c r="B113" s="292">
        <v>45456</v>
      </c>
      <c r="C113" s="295"/>
      <c r="D113" s="295" t="s">
        <v>1046</v>
      </c>
      <c r="E113" s="248" t="s">
        <v>556</v>
      </c>
      <c r="F113" s="248">
        <v>50</v>
      </c>
      <c r="G113" s="248">
        <v>0</v>
      </c>
      <c r="H113" s="248">
        <v>72.5</v>
      </c>
      <c r="I113" s="249" t="s">
        <v>985</v>
      </c>
      <c r="J113" s="289" t="s">
        <v>1052</v>
      </c>
      <c r="K113" s="247">
        <f t="shared" ref="K113:K118" si="89">H113-F113</f>
        <v>22.5</v>
      </c>
      <c r="L113" s="290">
        <v>50</v>
      </c>
      <c r="M113" s="291">
        <f t="shared" ref="M113:M118" si="90">(K113*N113)-L113</f>
        <v>512.5</v>
      </c>
      <c r="N113" s="247">
        <v>25</v>
      </c>
      <c r="O113" s="289" t="s">
        <v>547</v>
      </c>
      <c r="P113" s="292">
        <v>45456</v>
      </c>
      <c r="Q113" s="226"/>
      <c r="R113" s="54"/>
      <c r="S113" s="54"/>
      <c r="T113" s="37"/>
      <c r="U113" s="54"/>
      <c r="V113" s="37"/>
      <c r="W113" s="54"/>
      <c r="X113" s="37"/>
      <c r="Y113" s="54"/>
      <c r="Z113" s="37"/>
      <c r="AA113" s="54"/>
      <c r="AB113" s="37"/>
      <c r="AC113" s="54"/>
      <c r="AD113" s="37"/>
      <c r="AE113" s="54"/>
      <c r="AF113" s="37"/>
      <c r="AG113" s="119"/>
      <c r="AH113" s="117"/>
      <c r="AI113" s="117"/>
      <c r="AJ113" s="118"/>
      <c r="AK113" s="118"/>
      <c r="AL113" s="118"/>
    </row>
    <row r="114" spans="1:38" ht="12.75" customHeight="1">
      <c r="A114" s="248">
        <v>16</v>
      </c>
      <c r="B114" s="292">
        <v>45456</v>
      </c>
      <c r="C114" s="295"/>
      <c r="D114" s="295" t="s">
        <v>1027</v>
      </c>
      <c r="E114" s="248" t="s">
        <v>556</v>
      </c>
      <c r="F114" s="248">
        <v>200</v>
      </c>
      <c r="G114" s="248">
        <v>80</v>
      </c>
      <c r="H114" s="248">
        <v>237.5</v>
      </c>
      <c r="I114" s="249" t="s">
        <v>1049</v>
      </c>
      <c r="J114" s="289" t="s">
        <v>1051</v>
      </c>
      <c r="K114" s="247">
        <f t="shared" si="89"/>
        <v>37.5</v>
      </c>
      <c r="L114" s="290">
        <v>50</v>
      </c>
      <c r="M114" s="291">
        <f t="shared" si="90"/>
        <v>512.5</v>
      </c>
      <c r="N114" s="247">
        <v>15</v>
      </c>
      <c r="O114" s="289" t="s">
        <v>547</v>
      </c>
      <c r="P114" s="292">
        <v>45456</v>
      </c>
      <c r="Q114" s="226"/>
      <c r="R114" s="54"/>
      <c r="S114" s="54"/>
      <c r="T114" s="37"/>
      <c r="U114" s="54"/>
      <c r="V114" s="37"/>
      <c r="W114" s="54"/>
      <c r="X114" s="37"/>
      <c r="Y114" s="54"/>
      <c r="Z114" s="37"/>
      <c r="AA114" s="54"/>
      <c r="AB114" s="37"/>
      <c r="AC114" s="54"/>
      <c r="AD114" s="37"/>
      <c r="AE114" s="54"/>
      <c r="AF114" s="37"/>
      <c r="AG114" s="119"/>
      <c r="AH114" s="117"/>
      <c r="AI114" s="117"/>
      <c r="AJ114" s="118"/>
      <c r="AK114" s="118"/>
      <c r="AL114" s="118"/>
    </row>
    <row r="115" spans="1:38" ht="12.75" customHeight="1">
      <c r="A115" s="308">
        <v>17</v>
      </c>
      <c r="B115" s="331">
        <v>45456</v>
      </c>
      <c r="C115" s="307"/>
      <c r="D115" s="307" t="s">
        <v>1046</v>
      </c>
      <c r="E115" s="308" t="s">
        <v>556</v>
      </c>
      <c r="F115" s="308">
        <v>28</v>
      </c>
      <c r="G115" s="308">
        <v>0</v>
      </c>
      <c r="H115" s="308">
        <v>10</v>
      </c>
      <c r="I115" s="309" t="s">
        <v>987</v>
      </c>
      <c r="J115" s="332" t="s">
        <v>1050</v>
      </c>
      <c r="K115" s="310">
        <f t="shared" si="89"/>
        <v>-18</v>
      </c>
      <c r="L115" s="311">
        <v>50</v>
      </c>
      <c r="M115" s="312">
        <f t="shared" si="90"/>
        <v>-500</v>
      </c>
      <c r="N115" s="310">
        <v>25</v>
      </c>
      <c r="O115" s="332" t="s">
        <v>557</v>
      </c>
      <c r="P115" s="331">
        <v>45456</v>
      </c>
      <c r="Q115" s="226"/>
      <c r="R115" s="54"/>
      <c r="S115" s="54"/>
      <c r="T115" s="37"/>
      <c r="U115" s="54"/>
      <c r="V115" s="37"/>
      <c r="W115" s="54"/>
      <c r="X115" s="37"/>
      <c r="Y115" s="54"/>
      <c r="Z115" s="37"/>
      <c r="AA115" s="54"/>
      <c r="AB115" s="37"/>
      <c r="AC115" s="54"/>
      <c r="AD115" s="37"/>
      <c r="AE115" s="54"/>
      <c r="AF115" s="37"/>
      <c r="AG115" s="119"/>
      <c r="AH115" s="117"/>
      <c r="AI115" s="117"/>
      <c r="AJ115" s="118"/>
      <c r="AK115" s="118"/>
      <c r="AL115" s="118"/>
    </row>
    <row r="116" spans="1:38" ht="12.75" customHeight="1">
      <c r="A116" s="248">
        <v>18</v>
      </c>
      <c r="B116" s="292">
        <v>45457</v>
      </c>
      <c r="C116" s="295"/>
      <c r="D116" s="295" t="s">
        <v>1054</v>
      </c>
      <c r="E116" s="248" t="s">
        <v>556</v>
      </c>
      <c r="F116" s="248">
        <v>320</v>
      </c>
      <c r="G116" s="248">
        <v>180</v>
      </c>
      <c r="H116" s="248">
        <v>385</v>
      </c>
      <c r="I116" s="249" t="s">
        <v>1055</v>
      </c>
      <c r="J116" s="289" t="s">
        <v>940</v>
      </c>
      <c r="K116" s="247">
        <f t="shared" si="89"/>
        <v>65</v>
      </c>
      <c r="L116" s="290">
        <v>50</v>
      </c>
      <c r="M116" s="291">
        <f t="shared" si="90"/>
        <v>925</v>
      </c>
      <c r="N116" s="247">
        <v>15</v>
      </c>
      <c r="O116" s="289" t="s">
        <v>547</v>
      </c>
      <c r="P116" s="292">
        <v>45457</v>
      </c>
      <c r="Q116" s="226"/>
      <c r="R116" s="54"/>
      <c r="S116" s="54"/>
      <c r="T116" s="37"/>
      <c r="U116" s="54"/>
      <c r="V116" s="37"/>
      <c r="W116" s="54"/>
      <c r="X116" s="37"/>
      <c r="Y116" s="54"/>
      <c r="Z116" s="37"/>
      <c r="AA116" s="54"/>
      <c r="AB116" s="37"/>
      <c r="AC116" s="54"/>
      <c r="AD116" s="37"/>
      <c r="AE116" s="54"/>
      <c r="AF116" s="37"/>
      <c r="AG116" s="119"/>
      <c r="AH116" s="117"/>
      <c r="AI116" s="117"/>
      <c r="AJ116" s="118"/>
      <c r="AK116" s="118"/>
      <c r="AL116" s="118"/>
    </row>
    <row r="117" spans="1:38" ht="12.75" customHeight="1">
      <c r="A117" s="308">
        <v>19</v>
      </c>
      <c r="B117" s="331">
        <v>45457</v>
      </c>
      <c r="C117" s="307"/>
      <c r="D117" s="307" t="s">
        <v>1058</v>
      </c>
      <c r="E117" s="308" t="s">
        <v>556</v>
      </c>
      <c r="F117" s="308">
        <v>300</v>
      </c>
      <c r="G117" s="308">
        <v>170</v>
      </c>
      <c r="H117" s="308">
        <v>180</v>
      </c>
      <c r="I117" s="309" t="s">
        <v>1059</v>
      </c>
      <c r="J117" s="332" t="s">
        <v>1078</v>
      </c>
      <c r="K117" s="310">
        <f t="shared" si="89"/>
        <v>-120</v>
      </c>
      <c r="L117" s="311">
        <v>50</v>
      </c>
      <c r="M117" s="312">
        <f t="shared" si="90"/>
        <v>-1850</v>
      </c>
      <c r="N117" s="310">
        <v>15</v>
      </c>
      <c r="O117" s="332" t="s">
        <v>557</v>
      </c>
      <c r="P117" s="331">
        <v>45461</v>
      </c>
      <c r="Q117" s="226"/>
      <c r="R117" s="54"/>
      <c r="S117" s="54"/>
      <c r="T117" s="37"/>
      <c r="U117" s="54"/>
      <c r="V117" s="37"/>
      <c r="W117" s="54"/>
      <c r="X117" s="37"/>
      <c r="Y117" s="54"/>
      <c r="Z117" s="37"/>
      <c r="AA117" s="54"/>
      <c r="AB117" s="37"/>
      <c r="AC117" s="54"/>
      <c r="AD117" s="37"/>
      <c r="AE117" s="54"/>
      <c r="AF117" s="37"/>
      <c r="AG117" s="119"/>
      <c r="AH117" s="117"/>
      <c r="AI117" s="117"/>
      <c r="AJ117" s="118"/>
      <c r="AK117" s="118"/>
      <c r="AL117" s="118"/>
    </row>
    <row r="118" spans="1:38" ht="12.75" customHeight="1">
      <c r="A118" s="308">
        <v>20</v>
      </c>
      <c r="B118" s="331">
        <v>45457</v>
      </c>
      <c r="C118" s="307"/>
      <c r="D118" s="307" t="s">
        <v>1060</v>
      </c>
      <c r="E118" s="308" t="s">
        <v>556</v>
      </c>
      <c r="F118" s="308">
        <v>100</v>
      </c>
      <c r="G118" s="308">
        <v>50</v>
      </c>
      <c r="H118" s="308">
        <v>84.5</v>
      </c>
      <c r="I118" s="309" t="s">
        <v>1061</v>
      </c>
      <c r="J118" s="332" t="s">
        <v>1062</v>
      </c>
      <c r="K118" s="310">
        <f t="shared" si="89"/>
        <v>-15.5</v>
      </c>
      <c r="L118" s="311">
        <v>50</v>
      </c>
      <c r="M118" s="312">
        <f t="shared" si="90"/>
        <v>-437.5</v>
      </c>
      <c r="N118" s="310">
        <v>25</v>
      </c>
      <c r="O118" s="332" t="s">
        <v>557</v>
      </c>
      <c r="P118" s="331">
        <v>45457</v>
      </c>
      <c r="Q118" s="226"/>
      <c r="R118" s="54"/>
      <c r="S118" s="54"/>
      <c r="T118" s="37"/>
      <c r="U118" s="54"/>
      <c r="V118" s="37"/>
      <c r="W118" s="54"/>
      <c r="X118" s="37"/>
      <c r="Y118" s="54"/>
      <c r="Z118" s="37"/>
      <c r="AA118" s="54"/>
      <c r="AB118" s="37"/>
      <c r="AC118" s="54"/>
      <c r="AD118" s="37"/>
      <c r="AE118" s="54"/>
      <c r="AF118" s="37"/>
      <c r="AG118" s="119"/>
      <c r="AH118" s="117"/>
      <c r="AI118" s="117"/>
      <c r="AJ118" s="118"/>
      <c r="AK118" s="118"/>
      <c r="AL118" s="118"/>
    </row>
    <row r="119" spans="1:38" ht="12.75" customHeight="1">
      <c r="A119" s="343">
        <v>21</v>
      </c>
      <c r="B119" s="344">
        <v>45464</v>
      </c>
      <c r="C119" s="345"/>
      <c r="D119" s="345" t="s">
        <v>1185</v>
      </c>
      <c r="E119" s="343" t="s">
        <v>556</v>
      </c>
      <c r="F119" s="343">
        <v>300</v>
      </c>
      <c r="G119" s="343">
        <v>170</v>
      </c>
      <c r="H119" s="343"/>
      <c r="I119" s="346" t="s">
        <v>1059</v>
      </c>
      <c r="J119" s="346" t="s">
        <v>546</v>
      </c>
      <c r="K119" s="343"/>
      <c r="L119" s="347"/>
      <c r="M119" s="348"/>
      <c r="N119" s="343"/>
      <c r="O119" s="346"/>
      <c r="P119" s="344"/>
      <c r="Q119" s="226"/>
      <c r="R119" s="54"/>
      <c r="S119" s="54"/>
      <c r="T119" s="37"/>
      <c r="U119" s="54"/>
      <c r="V119" s="37"/>
      <c r="W119" s="54"/>
      <c r="X119" s="37"/>
      <c r="Y119" s="54"/>
      <c r="Z119" s="37"/>
      <c r="AA119" s="54"/>
      <c r="AB119" s="37"/>
      <c r="AC119" s="54"/>
      <c r="AD119" s="37"/>
      <c r="AE119" s="54"/>
      <c r="AF119" s="37"/>
      <c r="AG119" s="119"/>
      <c r="AH119" s="117"/>
      <c r="AI119" s="117"/>
      <c r="AJ119" s="118"/>
      <c r="AK119" s="118"/>
      <c r="AL119" s="118"/>
    </row>
    <row r="120" spans="1:38" ht="12.75" customHeight="1">
      <c r="A120" s="343"/>
      <c r="B120" s="344"/>
      <c r="C120" s="345"/>
      <c r="D120" s="345"/>
      <c r="E120" s="343"/>
      <c r="F120" s="343"/>
      <c r="G120" s="343"/>
      <c r="H120" s="343"/>
      <c r="I120" s="346"/>
      <c r="J120" s="346"/>
      <c r="K120" s="343"/>
      <c r="L120" s="347"/>
      <c r="M120" s="348"/>
      <c r="N120" s="343"/>
      <c r="O120" s="346"/>
      <c r="P120" s="344"/>
      <c r="Q120" s="226"/>
      <c r="R120" s="54"/>
      <c r="S120" s="54"/>
      <c r="T120" s="37"/>
      <c r="U120" s="54"/>
      <c r="V120" s="37"/>
      <c r="W120" s="54"/>
      <c r="X120" s="37"/>
      <c r="Y120" s="54"/>
      <c r="Z120" s="37"/>
      <c r="AA120" s="54"/>
      <c r="AB120" s="37"/>
      <c r="AC120" s="54"/>
      <c r="AD120" s="37"/>
      <c r="AE120" s="54"/>
      <c r="AF120" s="37"/>
      <c r="AG120" s="119"/>
      <c r="AH120" s="117"/>
      <c r="AI120" s="117"/>
      <c r="AJ120" s="118"/>
      <c r="AK120" s="118"/>
      <c r="AL120" s="118"/>
    </row>
    <row r="121" spans="1:38" s="243" customFormat="1" ht="12.75" customHeight="1">
      <c r="A121" s="343"/>
      <c r="B121" s="344"/>
      <c r="C121" s="345"/>
      <c r="D121" s="345"/>
      <c r="E121" s="343"/>
      <c r="F121" s="343"/>
      <c r="G121" s="343"/>
      <c r="H121" s="343"/>
      <c r="I121" s="346"/>
      <c r="J121" s="346"/>
      <c r="K121" s="343"/>
      <c r="L121" s="347"/>
      <c r="M121" s="348"/>
      <c r="N121" s="343"/>
      <c r="O121" s="346"/>
      <c r="P121" s="344"/>
      <c r="Q121" s="239"/>
      <c r="R121" s="54"/>
      <c r="S121" s="54"/>
      <c r="T121" s="37"/>
      <c r="U121" s="54"/>
      <c r="V121" s="37"/>
      <c r="W121" s="54"/>
      <c r="X121" s="37"/>
      <c r="Y121" s="54"/>
      <c r="Z121" s="37"/>
      <c r="AA121" s="54"/>
      <c r="AB121" s="37"/>
      <c r="AC121" s="54"/>
      <c r="AD121" s="37"/>
      <c r="AE121" s="54"/>
      <c r="AF121" s="37"/>
      <c r="AG121" s="242"/>
      <c r="AH121" s="240"/>
      <c r="AI121" s="240"/>
      <c r="AJ121" s="241"/>
      <c r="AK121" s="241"/>
      <c r="AL121" s="241"/>
    </row>
    <row r="122" spans="1:38" ht="38.25" customHeight="1">
      <c r="A122" s="91" t="s">
        <v>568</v>
      </c>
      <c r="B122" s="124"/>
      <c r="C122" s="124"/>
      <c r="D122" s="125"/>
      <c r="E122" s="109"/>
      <c r="F122" s="6"/>
      <c r="G122" s="6"/>
      <c r="H122" s="110"/>
      <c r="I122" s="126"/>
      <c r="J122" s="1"/>
      <c r="K122" s="6"/>
      <c r="L122" s="6"/>
      <c r="M122" s="6"/>
      <c r="N122" s="1"/>
      <c r="O122" s="1"/>
      <c r="R122" s="54"/>
      <c r="S122" s="54"/>
      <c r="T122" s="37"/>
      <c r="U122" s="54"/>
      <c r="V122" s="37"/>
      <c r="W122" s="54"/>
      <c r="X122" s="37"/>
      <c r="Y122" s="54"/>
      <c r="Z122" s="37"/>
      <c r="AA122" s="54"/>
      <c r="AB122" s="37"/>
      <c r="AC122" s="54"/>
      <c r="AD122" s="37"/>
      <c r="AE122" s="54"/>
      <c r="AF122" s="37"/>
      <c r="AG122" s="1"/>
      <c r="AH122" s="1"/>
      <c r="AI122" s="1"/>
      <c r="AJ122" s="6"/>
      <c r="AK122" s="1"/>
    </row>
    <row r="123" spans="1:38" ht="38.25">
      <c r="A123" s="92" t="s">
        <v>16</v>
      </c>
      <c r="B123" s="93" t="s">
        <v>521</v>
      </c>
      <c r="C123" s="93"/>
      <c r="D123" s="94" t="s">
        <v>532</v>
      </c>
      <c r="E123" s="93" t="s">
        <v>533</v>
      </c>
      <c r="F123" s="93" t="s">
        <v>534</v>
      </c>
      <c r="G123" s="93" t="s">
        <v>535</v>
      </c>
      <c r="H123" s="93" t="s">
        <v>536</v>
      </c>
      <c r="I123" s="93" t="s">
        <v>537</v>
      </c>
      <c r="J123" s="92" t="s">
        <v>538</v>
      </c>
      <c r="K123" s="113" t="s">
        <v>555</v>
      </c>
      <c r="L123" s="114" t="s">
        <v>540</v>
      </c>
      <c r="M123" s="95" t="s">
        <v>541</v>
      </c>
      <c r="N123" s="93" t="s">
        <v>542</v>
      </c>
      <c r="O123" s="94" t="s">
        <v>543</v>
      </c>
      <c r="P123" s="193" t="s">
        <v>544</v>
      </c>
      <c r="Q123" s="195" t="s">
        <v>812</v>
      </c>
      <c r="R123" s="54"/>
      <c r="S123" s="54"/>
      <c r="T123" s="37"/>
      <c r="U123" s="54"/>
      <c r="V123" s="37"/>
      <c r="W123" s="54"/>
      <c r="X123" s="37"/>
      <c r="Y123" s="54"/>
      <c r="Z123" s="37"/>
      <c r="AA123" s="54"/>
      <c r="AB123" s="37"/>
      <c r="AC123" s="54"/>
      <c r="AD123" s="37"/>
      <c r="AE123" s="54"/>
      <c r="AF123" s="37"/>
      <c r="AG123" s="37"/>
      <c r="AH123" s="37"/>
      <c r="AI123" s="37"/>
      <c r="AJ123" s="37"/>
      <c r="AK123" s="37"/>
      <c r="AL123" s="37"/>
    </row>
    <row r="124" spans="1:38" ht="12.75" customHeight="1">
      <c r="A124" s="183">
        <v>1</v>
      </c>
      <c r="B124" s="184">
        <v>45356</v>
      </c>
      <c r="C124" s="227"/>
      <c r="D124" s="227" t="s">
        <v>295</v>
      </c>
      <c r="E124" s="183" t="s">
        <v>850</v>
      </c>
      <c r="F124" s="288">
        <v>38.94</v>
      </c>
      <c r="G124" s="183">
        <v>34.64</v>
      </c>
      <c r="H124" s="183"/>
      <c r="I124" s="183" t="s">
        <v>897</v>
      </c>
      <c r="J124" s="183" t="s">
        <v>546</v>
      </c>
      <c r="K124" s="183"/>
      <c r="L124" s="245"/>
      <c r="M124" s="246"/>
      <c r="N124" s="183"/>
      <c r="O124" s="231"/>
      <c r="P124" s="186">
        <f>VLOOKUP(D124,'MidCap Intra'!$B$11:$C$571,2,0)</f>
        <v>38.61</v>
      </c>
      <c r="Q124" s="244"/>
      <c r="R124" s="54" t="s">
        <v>853</v>
      </c>
      <c r="S124" s="54"/>
      <c r="T124" s="37"/>
      <c r="U124" s="54"/>
      <c r="V124" s="37"/>
      <c r="W124" s="54"/>
      <c r="X124" s="37"/>
      <c r="Y124" s="54"/>
      <c r="Z124" s="37"/>
      <c r="AA124" s="54"/>
      <c r="AB124" s="37"/>
      <c r="AC124" s="54"/>
      <c r="AD124" s="37"/>
      <c r="AE124" s="54"/>
      <c r="AF124" s="37"/>
    </row>
    <row r="125" spans="1:38" ht="12.75" customHeight="1">
      <c r="A125" s="308">
        <v>2</v>
      </c>
      <c r="B125" s="315">
        <v>45390</v>
      </c>
      <c r="C125" s="307"/>
      <c r="D125" s="307" t="s">
        <v>843</v>
      </c>
      <c r="E125" s="308" t="s">
        <v>545</v>
      </c>
      <c r="F125" s="308">
        <v>1880</v>
      </c>
      <c r="G125" s="308">
        <v>1770</v>
      </c>
      <c r="H125" s="308">
        <v>1770</v>
      </c>
      <c r="I125" s="308" t="s">
        <v>841</v>
      </c>
      <c r="J125" s="310" t="s">
        <v>950</v>
      </c>
      <c r="K125" s="310">
        <f t="shared" ref="K125" si="91">H125-F125</f>
        <v>-110</v>
      </c>
      <c r="L125" s="319">
        <f t="shared" ref="L125" si="92">(F125*-0.3)/100</f>
        <v>-5.64</v>
      </c>
      <c r="M125" s="320">
        <f t="shared" ref="M125" si="93">(K125+L125)/F125</f>
        <v>-6.1510638297872337E-2</v>
      </c>
      <c r="N125" s="310" t="s">
        <v>557</v>
      </c>
      <c r="O125" s="321">
        <v>45448</v>
      </c>
      <c r="P125" s="313"/>
      <c r="Q125" s="244"/>
      <c r="R125" s="54" t="s">
        <v>853</v>
      </c>
      <c r="S125" s="54"/>
      <c r="T125" s="37"/>
      <c r="U125" s="54"/>
      <c r="V125" s="37"/>
      <c r="W125" s="54"/>
      <c r="X125" s="37"/>
      <c r="Y125" s="54"/>
      <c r="Z125" s="37"/>
      <c r="AA125" s="54"/>
      <c r="AB125" s="37"/>
      <c r="AC125" s="54"/>
      <c r="AD125" s="37"/>
      <c r="AE125" s="54"/>
      <c r="AF125" s="37"/>
    </row>
    <row r="126" spans="1:38" ht="12.75" customHeight="1">
      <c r="A126" s="183">
        <v>3</v>
      </c>
      <c r="B126" s="184">
        <v>45436</v>
      </c>
      <c r="C126" s="227"/>
      <c r="D126" s="227" t="s">
        <v>148</v>
      </c>
      <c r="E126" s="183" t="s">
        <v>545</v>
      </c>
      <c r="F126" s="183" t="s">
        <v>933</v>
      </c>
      <c r="G126" s="183">
        <v>290</v>
      </c>
      <c r="H126" s="183"/>
      <c r="I126" s="183" t="s">
        <v>895</v>
      </c>
      <c r="J126" s="183" t="s">
        <v>546</v>
      </c>
      <c r="K126" s="183"/>
      <c r="L126" s="245"/>
      <c r="M126" s="246"/>
      <c r="N126" s="183"/>
      <c r="O126" s="231"/>
      <c r="P126" s="186">
        <f>VLOOKUP(D126,'MidCap Intra'!$B$11:$C$571,2,0)</f>
        <v>336.45</v>
      </c>
      <c r="Q126" s="244"/>
      <c r="R126" s="54" t="s">
        <v>853</v>
      </c>
      <c r="S126" s="54"/>
      <c r="T126" s="37"/>
      <c r="U126" s="54"/>
      <c r="V126" s="37"/>
      <c r="W126" s="54"/>
      <c r="X126" s="37"/>
      <c r="Y126" s="54"/>
      <c r="Z126" s="37"/>
      <c r="AA126" s="54"/>
      <c r="AB126" s="37"/>
      <c r="AC126" s="54"/>
      <c r="AD126" s="37"/>
      <c r="AE126" s="54"/>
      <c r="AF126" s="37"/>
    </row>
    <row r="127" spans="1:38" ht="12.75" customHeight="1">
      <c r="A127" s="183"/>
      <c r="B127" s="184"/>
      <c r="C127" s="227"/>
      <c r="D127" s="227"/>
      <c r="E127" s="183"/>
      <c r="F127" s="183"/>
      <c r="G127" s="183"/>
      <c r="H127" s="183"/>
      <c r="I127" s="183"/>
      <c r="J127" s="183"/>
      <c r="K127" s="183"/>
      <c r="L127" s="245"/>
      <c r="M127" s="246"/>
      <c r="N127" s="183"/>
      <c r="O127" s="231"/>
      <c r="P127" s="186"/>
      <c r="Q127" s="244"/>
      <c r="R127" s="54"/>
      <c r="S127" s="54"/>
      <c r="T127" s="37"/>
      <c r="U127" s="54"/>
      <c r="V127" s="37"/>
      <c r="W127" s="54"/>
      <c r="X127" s="37"/>
      <c r="Y127" s="54"/>
      <c r="Z127" s="37"/>
      <c r="AA127" s="54"/>
      <c r="AB127" s="37"/>
      <c r="AC127" s="54"/>
      <c r="AD127" s="37"/>
      <c r="AE127" s="54"/>
      <c r="AF127" s="37"/>
    </row>
    <row r="128" spans="1:38" ht="12.75" customHeight="1">
      <c r="A128" s="183"/>
      <c r="B128" s="184"/>
      <c r="C128" s="227"/>
      <c r="D128" s="227"/>
      <c r="E128" s="183"/>
      <c r="F128" s="183"/>
      <c r="G128" s="183"/>
      <c r="H128" s="183"/>
      <c r="I128" s="183"/>
      <c r="J128" s="183"/>
      <c r="K128" s="183"/>
      <c r="L128" s="245"/>
      <c r="M128" s="246"/>
      <c r="N128" s="183"/>
      <c r="O128" s="231"/>
      <c r="P128" s="184"/>
      <c r="Q128" s="244"/>
      <c r="R128" s="54"/>
      <c r="S128" s="54"/>
      <c r="T128" s="37"/>
      <c r="U128" s="54"/>
      <c r="V128" s="37"/>
      <c r="W128" s="54"/>
      <c r="X128" s="37"/>
      <c r="Y128" s="54"/>
      <c r="Z128" s="37"/>
      <c r="AA128" s="54"/>
      <c r="AB128" s="37"/>
      <c r="AC128" s="54"/>
      <c r="AD128" s="37"/>
      <c r="AE128" s="54"/>
      <c r="AF128" s="37"/>
    </row>
    <row r="129" spans="1:32" ht="12.75" customHeight="1">
      <c r="A129" s="103" t="s">
        <v>548</v>
      </c>
      <c r="B129" s="103"/>
      <c r="C129" s="103"/>
      <c r="D129" s="54"/>
      <c r="E129" s="37"/>
      <c r="F129" s="108" t="s">
        <v>550</v>
      </c>
      <c r="G129" s="54"/>
      <c r="H129" s="54"/>
      <c r="I129" s="54"/>
      <c r="J129" s="54"/>
      <c r="K129" s="54"/>
      <c r="L129" s="54"/>
      <c r="M129" s="54"/>
      <c r="N129" s="54"/>
      <c r="O129" s="54"/>
      <c r="P129" s="54"/>
      <c r="Q129" s="54"/>
      <c r="R129" s="54"/>
      <c r="S129" s="54"/>
      <c r="T129" s="37"/>
      <c r="U129" s="54"/>
      <c r="V129" s="37"/>
      <c r="W129" s="54"/>
      <c r="X129" s="37"/>
      <c r="Y129" s="54"/>
      <c r="Z129" s="37"/>
      <c r="AA129" s="54"/>
      <c r="AB129" s="37"/>
      <c r="AC129" s="54"/>
      <c r="AD129" s="37"/>
      <c r="AE129" s="54"/>
      <c r="AF129" s="37"/>
    </row>
    <row r="130" spans="1:32" ht="12.75" customHeight="1">
      <c r="A130" s="107" t="s">
        <v>549</v>
      </c>
      <c r="B130" s="103"/>
      <c r="C130" s="103"/>
      <c r="D130" s="54"/>
      <c r="E130" s="37"/>
      <c r="F130" s="108" t="s">
        <v>553</v>
      </c>
      <c r="G130" s="54"/>
      <c r="H130" s="54" t="s">
        <v>570</v>
      </c>
      <c r="I130" s="54"/>
      <c r="J130" s="54"/>
      <c r="K130" s="54"/>
      <c r="L130" s="54"/>
      <c r="M130" s="54"/>
      <c r="N130" s="54"/>
      <c r="O130" s="54"/>
      <c r="P130" s="54"/>
      <c r="Q130" s="54"/>
      <c r="R130" s="54"/>
      <c r="S130" s="54"/>
      <c r="T130" s="37"/>
      <c r="U130" s="54"/>
      <c r="V130" s="37"/>
      <c r="W130" s="54"/>
      <c r="X130" s="37"/>
      <c r="Y130" s="54"/>
      <c r="Z130" s="37"/>
      <c r="AA130" s="54"/>
      <c r="AB130" s="37"/>
      <c r="AC130" s="54"/>
      <c r="AD130" s="37"/>
      <c r="AE130" s="54"/>
      <c r="AF130" s="37"/>
    </row>
    <row r="131" spans="1:32" ht="12.75" customHeight="1">
      <c r="A131" s="54"/>
      <c r="B131" s="54"/>
      <c r="C131" s="103"/>
      <c r="D131" s="54"/>
      <c r="E131" s="37"/>
      <c r="F131" s="108"/>
      <c r="G131" s="54"/>
      <c r="H131" s="54"/>
      <c r="I131" s="54"/>
      <c r="J131" s="54"/>
      <c r="K131" s="54"/>
      <c r="L131" s="54"/>
      <c r="M131" s="54"/>
      <c r="N131" s="54"/>
      <c r="O131" s="54"/>
      <c r="P131" s="54"/>
      <c r="Q131" s="54"/>
      <c r="R131" s="54"/>
      <c r="S131" s="54"/>
      <c r="T131" s="37"/>
      <c r="U131" s="54"/>
      <c r="V131" s="37"/>
      <c r="W131" s="54"/>
      <c r="X131" s="37"/>
      <c r="Y131" s="54"/>
      <c r="Z131" s="37"/>
      <c r="AA131" s="54"/>
      <c r="AB131" s="37"/>
      <c r="AC131" s="54"/>
      <c r="AD131" s="37"/>
      <c r="AE131" s="54"/>
      <c r="AF131" s="37"/>
    </row>
    <row r="132" spans="1:32" ht="12.75" customHeight="1">
      <c r="A132" s="54"/>
      <c r="B132" s="54"/>
      <c r="C132" s="103"/>
      <c r="D132" s="54"/>
      <c r="E132" s="37"/>
      <c r="F132" s="108"/>
      <c r="H132" s="54"/>
      <c r="I132" s="54"/>
      <c r="J132" s="54"/>
      <c r="K132" s="54"/>
      <c r="L132" s="54"/>
      <c r="M132" s="54"/>
      <c r="N132" s="54"/>
      <c r="O132" s="54"/>
      <c r="P132" s="54"/>
      <c r="Q132" s="54"/>
      <c r="R132" s="54"/>
      <c r="S132" s="54"/>
      <c r="T132" s="37"/>
      <c r="U132" s="54"/>
      <c r="V132" s="37"/>
      <c r="W132" s="54"/>
      <c r="X132" s="37"/>
      <c r="Y132" s="54"/>
      <c r="Z132" s="37"/>
      <c r="AA132" s="54"/>
      <c r="AB132" s="37"/>
      <c r="AC132" s="54"/>
      <c r="AD132" s="37"/>
    </row>
    <row r="133" spans="1:32" ht="12.75" customHeight="1">
      <c r="A133" s="54"/>
      <c r="B133" s="54"/>
      <c r="C133" s="103"/>
      <c r="D133" s="54"/>
      <c r="E133" s="37"/>
      <c r="F133" s="108"/>
      <c r="G133" s="54"/>
      <c r="H133" s="54"/>
      <c r="I133" s="54"/>
      <c r="J133" s="54"/>
      <c r="K133" s="54"/>
      <c r="L133" s="54"/>
      <c r="M133" s="54"/>
      <c r="N133" s="54"/>
      <c r="O133" s="54"/>
      <c r="P133" s="54"/>
      <c r="Q133" s="54"/>
      <c r="R133" s="54"/>
      <c r="S133" s="54"/>
      <c r="T133" s="37"/>
      <c r="U133" s="54"/>
      <c r="V133" s="37"/>
      <c r="W133" s="54"/>
      <c r="X133" s="37"/>
      <c r="Y133" s="54"/>
      <c r="Z133" s="37"/>
      <c r="AA133" s="54"/>
      <c r="AB133" s="37"/>
      <c r="AC133" s="54"/>
      <c r="AD133" s="37"/>
    </row>
    <row r="134" spans="1:32" ht="12.75" customHeight="1">
      <c r="A134" s="54"/>
      <c r="B134" s="54"/>
      <c r="C134" s="103"/>
      <c r="D134" s="54"/>
      <c r="E134" s="37"/>
      <c r="F134" s="108"/>
      <c r="G134" s="54"/>
      <c r="H134" s="54"/>
      <c r="I134" s="54"/>
      <c r="J134" s="54"/>
      <c r="K134" s="54"/>
      <c r="L134" s="54"/>
      <c r="M134" s="54"/>
      <c r="N134" s="54"/>
      <c r="O134" s="54"/>
      <c r="P134" s="54"/>
      <c r="Q134" s="54"/>
      <c r="R134" s="54"/>
      <c r="S134" s="54"/>
      <c r="T134" s="37"/>
      <c r="U134" s="54"/>
      <c r="V134" s="37"/>
      <c r="W134" s="54"/>
      <c r="X134" s="37"/>
      <c r="Y134" s="54"/>
      <c r="Z134" s="37"/>
      <c r="AA134" s="54"/>
      <c r="AB134" s="37"/>
      <c r="AC134" s="54"/>
      <c r="AD134" s="37"/>
    </row>
    <row r="135" spans="1:32" ht="12.75" customHeight="1">
      <c r="A135" s="54"/>
      <c r="B135" s="54"/>
      <c r="C135" s="103"/>
      <c r="D135" s="54"/>
      <c r="E135" s="37"/>
      <c r="F135" s="108"/>
      <c r="G135" s="54"/>
      <c r="H135" s="54"/>
      <c r="I135" s="54"/>
      <c r="J135" s="54"/>
      <c r="K135" s="54"/>
      <c r="L135" s="54"/>
      <c r="M135" s="54"/>
      <c r="N135" s="54"/>
      <c r="O135" s="54"/>
      <c r="P135" s="54"/>
      <c r="Q135" s="54"/>
      <c r="R135" s="54"/>
      <c r="S135" s="54"/>
      <c r="T135" s="37"/>
      <c r="U135" s="54"/>
      <c r="V135" s="37"/>
      <c r="W135" s="54"/>
      <c r="X135" s="37"/>
      <c r="Y135" s="54"/>
      <c r="Z135" s="37"/>
      <c r="AA135" s="54"/>
      <c r="AB135" s="37"/>
      <c r="AC135" s="54"/>
      <c r="AD135" s="37"/>
    </row>
    <row r="136" spans="1:32" ht="12.75" customHeight="1">
      <c r="A136" s="54"/>
      <c r="B136" s="54"/>
      <c r="C136" s="103"/>
      <c r="D136" s="54"/>
      <c r="E136" s="37"/>
      <c r="F136" s="108"/>
      <c r="G136" s="54"/>
      <c r="H136" s="37"/>
      <c r="I136" s="54"/>
      <c r="J136" s="54"/>
      <c r="K136" s="54"/>
      <c r="L136" s="54"/>
      <c r="M136" s="54"/>
      <c r="N136" s="54"/>
      <c r="O136" s="54"/>
      <c r="P136" s="54"/>
      <c r="Q136" s="54"/>
      <c r="R136" s="54"/>
      <c r="S136" s="54"/>
      <c r="T136" s="37"/>
      <c r="U136" s="54"/>
      <c r="V136" s="37"/>
      <c r="W136" s="54"/>
      <c r="X136" s="37"/>
      <c r="Y136" s="54"/>
      <c r="Z136" s="37"/>
      <c r="AA136" s="54"/>
      <c r="AB136" s="37"/>
      <c r="AC136" s="54"/>
      <c r="AD136" s="37"/>
    </row>
    <row r="137" spans="1:32" ht="12.75" customHeight="1">
      <c r="A137" s="54"/>
      <c r="B137" s="54"/>
      <c r="C137" s="103"/>
      <c r="D137" s="54"/>
      <c r="E137" s="37"/>
      <c r="F137" s="108"/>
      <c r="G137" s="54"/>
      <c r="H137" s="37"/>
      <c r="I137" s="54"/>
      <c r="J137" s="54"/>
      <c r="K137" s="54"/>
      <c r="L137" s="54"/>
      <c r="M137" s="54"/>
      <c r="N137" s="54"/>
      <c r="O137" s="54"/>
      <c r="P137" s="54"/>
      <c r="Q137" s="54"/>
      <c r="R137" s="54"/>
      <c r="S137" s="54"/>
      <c r="T137" s="37"/>
      <c r="U137" s="54"/>
      <c r="V137" s="37"/>
      <c r="W137" s="54"/>
      <c r="X137" s="37"/>
      <c r="Y137" s="54"/>
      <c r="Z137" s="37"/>
      <c r="AA137" s="54"/>
      <c r="AB137" s="37"/>
      <c r="AC137" s="54"/>
      <c r="AD137" s="37"/>
    </row>
    <row r="138" spans="1:32" ht="12.75" customHeight="1">
      <c r="A138" s="54"/>
      <c r="B138" s="54"/>
      <c r="C138" s="97"/>
      <c r="D138" s="54"/>
      <c r="E138" s="54"/>
      <c r="F138" s="54"/>
      <c r="G138" s="54"/>
      <c r="H138" s="54"/>
      <c r="I138" s="54"/>
      <c r="J138" s="54"/>
      <c r="K138" s="54"/>
      <c r="L138" s="54"/>
      <c r="M138" s="54"/>
      <c r="N138" s="54"/>
      <c r="O138" s="54"/>
      <c r="P138" s="54"/>
      <c r="Q138" s="54"/>
      <c r="R138" s="54"/>
      <c r="S138" s="54"/>
      <c r="T138" s="37"/>
      <c r="U138" s="54"/>
      <c r="V138" s="37"/>
      <c r="W138" s="54"/>
      <c r="X138" s="37"/>
      <c r="Y138" s="54"/>
      <c r="Z138" s="37"/>
      <c r="AA138" s="54"/>
      <c r="AB138" s="37"/>
      <c r="AC138" s="54"/>
      <c r="AD138" s="37"/>
    </row>
    <row r="139" spans="1:32" ht="38.25" customHeight="1">
      <c r="A139" s="37"/>
      <c r="B139" s="127" t="s">
        <v>571</v>
      </c>
      <c r="C139" s="127"/>
      <c r="D139" s="54"/>
      <c r="E139" s="127"/>
      <c r="F139" s="6"/>
      <c r="G139" s="6"/>
      <c r="H139" s="111"/>
      <c r="I139" s="6"/>
      <c r="J139" s="111"/>
      <c r="K139" s="112"/>
      <c r="L139" s="6"/>
      <c r="M139" s="6"/>
      <c r="N139" s="1"/>
      <c r="O139" s="54"/>
      <c r="P139" s="54"/>
      <c r="Q139" s="198"/>
      <c r="R139" s="54"/>
      <c r="S139" s="54"/>
      <c r="T139" s="37"/>
      <c r="U139" s="54"/>
      <c r="V139" s="37"/>
      <c r="W139" s="54"/>
      <c r="X139" s="37"/>
      <c r="Y139" s="54"/>
      <c r="Z139" s="37"/>
      <c r="AA139" s="54"/>
      <c r="AB139" s="37"/>
      <c r="AC139" s="54"/>
      <c r="AD139" s="37"/>
    </row>
    <row r="140" spans="1:32" ht="12.75" customHeight="1">
      <c r="A140" s="92" t="s">
        <v>16</v>
      </c>
      <c r="B140" s="93" t="s">
        <v>521</v>
      </c>
      <c r="C140" s="93"/>
      <c r="D140" s="94" t="s">
        <v>532</v>
      </c>
      <c r="E140" s="93" t="s">
        <v>533</v>
      </c>
      <c r="F140" s="93" t="s">
        <v>534</v>
      </c>
      <c r="G140" s="93" t="s">
        <v>572</v>
      </c>
      <c r="H140" s="93" t="s">
        <v>573</v>
      </c>
      <c r="I140" s="93" t="s">
        <v>537</v>
      </c>
      <c r="J140" s="128" t="s">
        <v>538</v>
      </c>
      <c r="K140" s="93" t="s">
        <v>539</v>
      </c>
      <c r="L140" s="93" t="s">
        <v>574</v>
      </c>
      <c r="M140" s="93" t="s">
        <v>542</v>
      </c>
      <c r="N140" s="94" t="s">
        <v>543</v>
      </c>
      <c r="O140" s="54"/>
      <c r="P140" s="54"/>
      <c r="Q140" s="198"/>
      <c r="R140" s="54"/>
      <c r="S140" s="54"/>
      <c r="T140" s="37"/>
      <c r="U140" s="54"/>
      <c r="V140" s="37"/>
      <c r="W140" s="54"/>
      <c r="X140" s="37"/>
      <c r="Y140" s="54"/>
      <c r="Z140" s="37"/>
      <c r="AA140" s="54"/>
      <c r="AB140" s="37"/>
      <c r="AC140" s="54"/>
      <c r="AD140" s="37"/>
    </row>
    <row r="141" spans="1:32" ht="12.75" customHeight="1">
      <c r="A141" s="129">
        <v>1</v>
      </c>
      <c r="B141" s="130">
        <v>41579</v>
      </c>
      <c r="C141" s="130"/>
      <c r="D141" s="131" t="s">
        <v>575</v>
      </c>
      <c r="E141" s="132" t="s">
        <v>545</v>
      </c>
      <c r="F141" s="133">
        <v>82</v>
      </c>
      <c r="G141" s="132" t="s">
        <v>576</v>
      </c>
      <c r="H141" s="132">
        <v>100</v>
      </c>
      <c r="I141" s="134">
        <v>100</v>
      </c>
      <c r="J141" s="135" t="s">
        <v>577</v>
      </c>
      <c r="K141" s="136">
        <f t="shared" ref="K141:K172" si="94">H141-F141</f>
        <v>18</v>
      </c>
      <c r="L141" s="137">
        <f t="shared" ref="L141:L172" si="95">K141/F141</f>
        <v>0.21951219512195122</v>
      </c>
      <c r="M141" s="132" t="s">
        <v>547</v>
      </c>
      <c r="N141" s="138">
        <v>42657</v>
      </c>
      <c r="O141" s="54"/>
      <c r="P141" s="54"/>
      <c r="Q141" s="198"/>
      <c r="R141" s="54"/>
      <c r="S141" s="54"/>
      <c r="T141" s="37"/>
      <c r="U141" s="54"/>
      <c r="V141" s="37"/>
      <c r="W141" s="54"/>
      <c r="X141" s="37"/>
      <c r="Y141" s="54"/>
      <c r="Z141" s="37"/>
      <c r="AA141" s="54"/>
      <c r="AB141" s="37"/>
      <c r="AC141" s="54"/>
      <c r="AD141" s="37"/>
    </row>
    <row r="142" spans="1:32" ht="12.75" customHeight="1">
      <c r="A142" s="129">
        <v>2</v>
      </c>
      <c r="B142" s="130">
        <v>41794</v>
      </c>
      <c r="C142" s="130"/>
      <c r="D142" s="131" t="s">
        <v>578</v>
      </c>
      <c r="E142" s="132" t="s">
        <v>556</v>
      </c>
      <c r="F142" s="133">
        <v>257</v>
      </c>
      <c r="G142" s="132" t="s">
        <v>576</v>
      </c>
      <c r="H142" s="132">
        <v>300</v>
      </c>
      <c r="I142" s="134">
        <v>300</v>
      </c>
      <c r="J142" s="135" t="s">
        <v>577</v>
      </c>
      <c r="K142" s="136">
        <f t="shared" si="94"/>
        <v>43</v>
      </c>
      <c r="L142" s="137">
        <f t="shared" si="95"/>
        <v>0.16731517509727625</v>
      </c>
      <c r="M142" s="132" t="s">
        <v>547</v>
      </c>
      <c r="N142" s="138">
        <v>41822</v>
      </c>
      <c r="O142" s="54"/>
      <c r="P142" s="54"/>
      <c r="Q142" s="198"/>
      <c r="R142" s="54"/>
      <c r="S142" s="54"/>
      <c r="T142" s="37"/>
      <c r="U142" s="54"/>
      <c r="V142" s="37"/>
      <c r="W142" s="54"/>
      <c r="X142" s="37"/>
      <c r="Y142" s="54"/>
      <c r="Z142" s="37"/>
      <c r="AA142" s="54"/>
      <c r="AB142" s="37"/>
      <c r="AC142" s="54"/>
      <c r="AD142" s="37"/>
    </row>
    <row r="143" spans="1:32" ht="12.75" customHeight="1">
      <c r="A143" s="129">
        <v>3</v>
      </c>
      <c r="B143" s="130">
        <v>41828</v>
      </c>
      <c r="C143" s="130"/>
      <c r="D143" s="131" t="s">
        <v>579</v>
      </c>
      <c r="E143" s="132" t="s">
        <v>556</v>
      </c>
      <c r="F143" s="133">
        <v>393</v>
      </c>
      <c r="G143" s="132" t="s">
        <v>576</v>
      </c>
      <c r="H143" s="132">
        <v>468</v>
      </c>
      <c r="I143" s="134">
        <v>468</v>
      </c>
      <c r="J143" s="135" t="s">
        <v>577</v>
      </c>
      <c r="K143" s="136">
        <f t="shared" si="94"/>
        <v>75</v>
      </c>
      <c r="L143" s="137">
        <f t="shared" si="95"/>
        <v>0.19083969465648856</v>
      </c>
      <c r="M143" s="132" t="s">
        <v>547</v>
      </c>
      <c r="N143" s="138">
        <v>41863</v>
      </c>
      <c r="O143" s="54"/>
      <c r="P143" s="54"/>
      <c r="Q143" s="198"/>
      <c r="R143" s="54"/>
      <c r="S143" s="54"/>
      <c r="T143" s="37"/>
      <c r="U143" s="54"/>
      <c r="V143" s="37"/>
      <c r="W143" s="54"/>
      <c r="X143" s="37"/>
      <c r="Y143" s="54"/>
      <c r="Z143" s="37"/>
      <c r="AA143" s="54"/>
      <c r="AB143" s="37"/>
      <c r="AC143" s="54"/>
      <c r="AD143" s="37"/>
    </row>
    <row r="144" spans="1:32" ht="12.75" customHeight="1">
      <c r="A144" s="129">
        <v>4</v>
      </c>
      <c r="B144" s="130">
        <v>41857</v>
      </c>
      <c r="C144" s="130"/>
      <c r="D144" s="131" t="s">
        <v>580</v>
      </c>
      <c r="E144" s="132" t="s">
        <v>556</v>
      </c>
      <c r="F144" s="133">
        <v>205</v>
      </c>
      <c r="G144" s="132" t="s">
        <v>576</v>
      </c>
      <c r="H144" s="132">
        <v>275</v>
      </c>
      <c r="I144" s="134">
        <v>250</v>
      </c>
      <c r="J144" s="135" t="s">
        <v>577</v>
      </c>
      <c r="K144" s="136">
        <f t="shared" si="94"/>
        <v>70</v>
      </c>
      <c r="L144" s="137">
        <f t="shared" si="95"/>
        <v>0.34146341463414637</v>
      </c>
      <c r="M144" s="132" t="s">
        <v>547</v>
      </c>
      <c r="N144" s="138">
        <v>41962</v>
      </c>
      <c r="O144" s="54"/>
      <c r="P144" s="54"/>
      <c r="Q144" s="198"/>
      <c r="R144" s="54"/>
      <c r="S144" s="54"/>
      <c r="T144" s="37"/>
      <c r="U144" s="54"/>
      <c r="V144" s="37"/>
      <c r="W144" s="54"/>
      <c r="X144" s="37"/>
      <c r="Y144" s="54"/>
      <c r="Z144" s="37"/>
      <c r="AA144" s="54"/>
      <c r="AB144" s="37"/>
      <c r="AC144" s="54"/>
      <c r="AD144" s="37"/>
    </row>
    <row r="145" spans="1:30" ht="12.75" customHeight="1">
      <c r="A145" s="129">
        <v>5</v>
      </c>
      <c r="B145" s="130">
        <v>41886</v>
      </c>
      <c r="C145" s="130"/>
      <c r="D145" s="131" t="s">
        <v>581</v>
      </c>
      <c r="E145" s="132" t="s">
        <v>556</v>
      </c>
      <c r="F145" s="133">
        <v>162</v>
      </c>
      <c r="G145" s="132" t="s">
        <v>576</v>
      </c>
      <c r="H145" s="132">
        <v>190</v>
      </c>
      <c r="I145" s="134">
        <v>190</v>
      </c>
      <c r="J145" s="135" t="s">
        <v>577</v>
      </c>
      <c r="K145" s="136">
        <f t="shared" si="94"/>
        <v>28</v>
      </c>
      <c r="L145" s="137">
        <f t="shared" si="95"/>
        <v>0.1728395061728395</v>
      </c>
      <c r="M145" s="132" t="s">
        <v>547</v>
      </c>
      <c r="N145" s="138">
        <v>42006</v>
      </c>
      <c r="O145" s="54"/>
      <c r="P145" s="54"/>
      <c r="Q145" s="198"/>
      <c r="R145" s="54"/>
      <c r="S145" s="54"/>
      <c r="T145" s="37"/>
      <c r="U145" s="54"/>
      <c r="V145" s="37"/>
      <c r="W145" s="54"/>
      <c r="X145" s="37"/>
      <c r="Y145" s="54"/>
      <c r="Z145" s="37"/>
      <c r="AA145" s="54"/>
      <c r="AB145" s="37"/>
      <c r="AC145" s="54"/>
      <c r="AD145" s="37"/>
    </row>
    <row r="146" spans="1:30" ht="12.75" customHeight="1">
      <c r="A146" s="129">
        <v>6</v>
      </c>
      <c r="B146" s="130">
        <v>41886</v>
      </c>
      <c r="C146" s="130"/>
      <c r="D146" s="131" t="s">
        <v>582</v>
      </c>
      <c r="E146" s="132" t="s">
        <v>556</v>
      </c>
      <c r="F146" s="133">
        <v>75</v>
      </c>
      <c r="G146" s="132" t="s">
        <v>576</v>
      </c>
      <c r="H146" s="132">
        <v>91.5</v>
      </c>
      <c r="I146" s="134" t="s">
        <v>569</v>
      </c>
      <c r="J146" s="135" t="s">
        <v>583</v>
      </c>
      <c r="K146" s="136">
        <f t="shared" si="94"/>
        <v>16.5</v>
      </c>
      <c r="L146" s="137">
        <f t="shared" si="95"/>
        <v>0.22</v>
      </c>
      <c r="M146" s="132" t="s">
        <v>547</v>
      </c>
      <c r="N146" s="138">
        <v>41954</v>
      </c>
      <c r="O146" s="54"/>
      <c r="P146" s="54"/>
      <c r="Q146" s="198"/>
      <c r="R146" s="54"/>
      <c r="S146" s="54"/>
      <c r="T146" s="37"/>
      <c r="U146" s="54"/>
      <c r="V146" s="37"/>
      <c r="W146" s="54"/>
      <c r="X146" s="37"/>
      <c r="Y146" s="54"/>
      <c r="Z146" s="37"/>
      <c r="AA146" s="54"/>
      <c r="AB146" s="37"/>
      <c r="AC146" s="54"/>
      <c r="AD146" s="37"/>
    </row>
    <row r="147" spans="1:30" ht="12.75" customHeight="1">
      <c r="A147" s="129">
        <v>7</v>
      </c>
      <c r="B147" s="130">
        <v>41913</v>
      </c>
      <c r="C147" s="130"/>
      <c r="D147" s="131" t="s">
        <v>584</v>
      </c>
      <c r="E147" s="132" t="s">
        <v>556</v>
      </c>
      <c r="F147" s="133">
        <v>850</v>
      </c>
      <c r="G147" s="132" t="s">
        <v>576</v>
      </c>
      <c r="H147" s="132">
        <v>982.5</v>
      </c>
      <c r="I147" s="134">
        <v>1050</v>
      </c>
      <c r="J147" s="135" t="s">
        <v>585</v>
      </c>
      <c r="K147" s="136">
        <f t="shared" si="94"/>
        <v>132.5</v>
      </c>
      <c r="L147" s="137">
        <f t="shared" si="95"/>
        <v>0.15588235294117647</v>
      </c>
      <c r="M147" s="132" t="s">
        <v>547</v>
      </c>
      <c r="N147" s="138">
        <v>42039</v>
      </c>
      <c r="O147" s="54"/>
      <c r="P147" s="54"/>
      <c r="Q147" s="198"/>
      <c r="R147" s="54"/>
      <c r="S147" s="54"/>
      <c r="T147" s="37"/>
      <c r="U147" s="54"/>
      <c r="V147" s="37"/>
      <c r="W147" s="54"/>
      <c r="X147" s="37"/>
      <c r="Y147" s="54"/>
      <c r="Z147" s="37"/>
      <c r="AA147" s="54"/>
      <c r="AB147" s="37"/>
      <c r="AC147" s="54"/>
      <c r="AD147" s="37"/>
    </row>
    <row r="148" spans="1:30" ht="12.75" customHeight="1">
      <c r="A148" s="129">
        <v>8</v>
      </c>
      <c r="B148" s="130">
        <v>41913</v>
      </c>
      <c r="C148" s="130"/>
      <c r="D148" s="131" t="s">
        <v>586</v>
      </c>
      <c r="E148" s="132" t="s">
        <v>556</v>
      </c>
      <c r="F148" s="133">
        <v>475</v>
      </c>
      <c r="G148" s="132" t="s">
        <v>576</v>
      </c>
      <c r="H148" s="132">
        <v>515</v>
      </c>
      <c r="I148" s="134">
        <v>600</v>
      </c>
      <c r="J148" s="135" t="s">
        <v>587</v>
      </c>
      <c r="K148" s="136">
        <f t="shared" si="94"/>
        <v>40</v>
      </c>
      <c r="L148" s="137">
        <f t="shared" si="95"/>
        <v>8.4210526315789472E-2</v>
      </c>
      <c r="M148" s="132" t="s">
        <v>547</v>
      </c>
      <c r="N148" s="138">
        <v>41939</v>
      </c>
      <c r="O148" s="54"/>
      <c r="P148" s="54"/>
      <c r="Q148" s="198"/>
      <c r="R148" s="54"/>
      <c r="S148" s="54"/>
      <c r="T148" s="37"/>
      <c r="U148" s="54"/>
      <c r="V148" s="37"/>
      <c r="W148" s="54"/>
      <c r="X148" s="37"/>
      <c r="Y148" s="54"/>
      <c r="Z148" s="37"/>
      <c r="AA148" s="54"/>
      <c r="AB148" s="37"/>
      <c r="AC148" s="54"/>
      <c r="AD148" s="37"/>
    </row>
    <row r="149" spans="1:30" ht="12.75" customHeight="1">
      <c r="A149" s="129">
        <v>9</v>
      </c>
      <c r="B149" s="130">
        <v>41913</v>
      </c>
      <c r="C149" s="130"/>
      <c r="D149" s="131" t="s">
        <v>588</v>
      </c>
      <c r="E149" s="132" t="s">
        <v>556</v>
      </c>
      <c r="F149" s="133">
        <v>86</v>
      </c>
      <c r="G149" s="132" t="s">
        <v>576</v>
      </c>
      <c r="H149" s="132">
        <v>99</v>
      </c>
      <c r="I149" s="134">
        <v>140</v>
      </c>
      <c r="J149" s="135" t="s">
        <v>589</v>
      </c>
      <c r="K149" s="136">
        <f t="shared" si="94"/>
        <v>13</v>
      </c>
      <c r="L149" s="137">
        <f t="shared" si="95"/>
        <v>0.15116279069767441</v>
      </c>
      <c r="M149" s="132" t="s">
        <v>547</v>
      </c>
      <c r="N149" s="138">
        <v>41939</v>
      </c>
      <c r="O149" s="54"/>
      <c r="P149" s="54"/>
      <c r="Q149" s="198"/>
      <c r="R149" s="54"/>
      <c r="S149" s="54"/>
      <c r="T149" s="37"/>
      <c r="U149" s="54"/>
      <c r="V149" s="37"/>
      <c r="W149" s="54"/>
      <c r="X149" s="37"/>
      <c r="Y149" s="54"/>
      <c r="Z149" s="37"/>
      <c r="AA149" s="54"/>
      <c r="AB149" s="37"/>
      <c r="AC149" s="54"/>
      <c r="AD149" s="37"/>
    </row>
    <row r="150" spans="1:30" ht="12.75" customHeight="1">
      <c r="A150" s="129">
        <v>10</v>
      </c>
      <c r="B150" s="130">
        <v>41926</v>
      </c>
      <c r="C150" s="130"/>
      <c r="D150" s="131" t="s">
        <v>590</v>
      </c>
      <c r="E150" s="132" t="s">
        <v>556</v>
      </c>
      <c r="F150" s="133">
        <v>496.6</v>
      </c>
      <c r="G150" s="132" t="s">
        <v>576</v>
      </c>
      <c r="H150" s="132">
        <v>621</v>
      </c>
      <c r="I150" s="134">
        <v>580</v>
      </c>
      <c r="J150" s="135" t="s">
        <v>577</v>
      </c>
      <c r="K150" s="136">
        <f t="shared" si="94"/>
        <v>124.39999999999998</v>
      </c>
      <c r="L150" s="137">
        <f t="shared" si="95"/>
        <v>0.25050342327829234</v>
      </c>
      <c r="M150" s="132" t="s">
        <v>547</v>
      </c>
      <c r="N150" s="138">
        <v>42605</v>
      </c>
      <c r="O150" s="54"/>
      <c r="P150" s="54"/>
      <c r="Q150" s="198"/>
      <c r="R150" s="54"/>
      <c r="S150" s="54"/>
      <c r="T150" s="37"/>
      <c r="U150" s="54"/>
      <c r="V150" s="37"/>
      <c r="W150" s="54"/>
      <c r="X150" s="37"/>
      <c r="Y150" s="54"/>
      <c r="Z150" s="37"/>
      <c r="AA150" s="54"/>
      <c r="AB150" s="37"/>
      <c r="AC150" s="54"/>
      <c r="AD150" s="37"/>
    </row>
    <row r="151" spans="1:30" ht="12.75" customHeight="1">
      <c r="A151" s="129">
        <v>11</v>
      </c>
      <c r="B151" s="130">
        <v>41926</v>
      </c>
      <c r="C151" s="130"/>
      <c r="D151" s="131" t="s">
        <v>591</v>
      </c>
      <c r="E151" s="132" t="s">
        <v>556</v>
      </c>
      <c r="F151" s="133">
        <v>2481.9</v>
      </c>
      <c r="G151" s="132" t="s">
        <v>576</v>
      </c>
      <c r="H151" s="132">
        <v>2840</v>
      </c>
      <c r="I151" s="134">
        <v>2870</v>
      </c>
      <c r="J151" s="135" t="s">
        <v>592</v>
      </c>
      <c r="K151" s="136">
        <f t="shared" si="94"/>
        <v>358.09999999999991</v>
      </c>
      <c r="L151" s="137">
        <f t="shared" si="95"/>
        <v>0.14428462065353154</v>
      </c>
      <c r="M151" s="132" t="s">
        <v>547</v>
      </c>
      <c r="N151" s="138">
        <v>42017</v>
      </c>
      <c r="O151" s="54"/>
      <c r="P151" s="54"/>
      <c r="Q151" s="198"/>
      <c r="R151" s="54"/>
      <c r="S151" s="54"/>
      <c r="T151" s="37"/>
      <c r="U151" s="54"/>
      <c r="V151" s="37"/>
      <c r="W151" s="54"/>
      <c r="X151" s="37"/>
      <c r="Y151" s="54"/>
      <c r="Z151" s="37"/>
      <c r="AA151" s="54"/>
      <c r="AB151" s="37"/>
      <c r="AC151" s="54"/>
      <c r="AD151" s="37"/>
    </row>
    <row r="152" spans="1:30" ht="12.75" customHeight="1">
      <c r="A152" s="129">
        <v>12</v>
      </c>
      <c r="B152" s="130">
        <v>41928</v>
      </c>
      <c r="C152" s="130"/>
      <c r="D152" s="131" t="s">
        <v>593</v>
      </c>
      <c r="E152" s="132" t="s">
        <v>556</v>
      </c>
      <c r="F152" s="133">
        <v>84.5</v>
      </c>
      <c r="G152" s="132" t="s">
        <v>576</v>
      </c>
      <c r="H152" s="132">
        <v>93</v>
      </c>
      <c r="I152" s="134">
        <v>110</v>
      </c>
      <c r="J152" s="135" t="s">
        <v>594</v>
      </c>
      <c r="K152" s="136">
        <f t="shared" si="94"/>
        <v>8.5</v>
      </c>
      <c r="L152" s="137">
        <f t="shared" si="95"/>
        <v>0.10059171597633136</v>
      </c>
      <c r="M152" s="132" t="s">
        <v>547</v>
      </c>
      <c r="N152" s="138">
        <v>41939</v>
      </c>
      <c r="O152" s="54"/>
      <c r="P152" s="54"/>
      <c r="Q152" s="198"/>
      <c r="R152" s="54"/>
      <c r="S152" s="54"/>
      <c r="T152" s="37"/>
      <c r="U152" s="54"/>
      <c r="V152" s="37"/>
      <c r="W152" s="54"/>
      <c r="X152" s="37"/>
      <c r="Y152" s="54"/>
      <c r="Z152" s="37"/>
      <c r="AA152" s="54"/>
      <c r="AB152" s="37"/>
      <c r="AC152" s="54"/>
      <c r="AD152" s="37"/>
    </row>
    <row r="153" spans="1:30" ht="12.75" customHeight="1">
      <c r="A153" s="129">
        <v>13</v>
      </c>
      <c r="B153" s="130">
        <v>41928</v>
      </c>
      <c r="C153" s="130"/>
      <c r="D153" s="131" t="s">
        <v>595</v>
      </c>
      <c r="E153" s="132" t="s">
        <v>556</v>
      </c>
      <c r="F153" s="133">
        <v>401</v>
      </c>
      <c r="G153" s="132" t="s">
        <v>576</v>
      </c>
      <c r="H153" s="132">
        <v>428</v>
      </c>
      <c r="I153" s="134">
        <v>450</v>
      </c>
      <c r="J153" s="135" t="s">
        <v>596</v>
      </c>
      <c r="K153" s="136">
        <f t="shared" si="94"/>
        <v>27</v>
      </c>
      <c r="L153" s="137">
        <f t="shared" si="95"/>
        <v>6.7331670822942641E-2</v>
      </c>
      <c r="M153" s="132" t="s">
        <v>547</v>
      </c>
      <c r="N153" s="138">
        <v>42020</v>
      </c>
      <c r="O153" s="54"/>
      <c r="P153" s="54"/>
      <c r="Q153" s="198"/>
      <c r="R153" s="54"/>
      <c r="S153" s="54"/>
      <c r="T153" s="37"/>
      <c r="U153" s="54"/>
      <c r="V153" s="37"/>
      <c r="W153" s="54"/>
      <c r="X153" s="37"/>
      <c r="Y153" s="54"/>
      <c r="Z153" s="37"/>
      <c r="AA153" s="54"/>
      <c r="AB153" s="37"/>
      <c r="AC153" s="54"/>
      <c r="AD153" s="37"/>
    </row>
    <row r="154" spans="1:30" ht="12.75" customHeight="1">
      <c r="A154" s="129">
        <v>14</v>
      </c>
      <c r="B154" s="130">
        <v>41928</v>
      </c>
      <c r="C154" s="130"/>
      <c r="D154" s="131" t="s">
        <v>597</v>
      </c>
      <c r="E154" s="132" t="s">
        <v>556</v>
      </c>
      <c r="F154" s="133">
        <v>101</v>
      </c>
      <c r="G154" s="132" t="s">
        <v>576</v>
      </c>
      <c r="H154" s="132">
        <v>112</v>
      </c>
      <c r="I154" s="134">
        <v>120</v>
      </c>
      <c r="J154" s="135" t="s">
        <v>598</v>
      </c>
      <c r="K154" s="136">
        <f t="shared" si="94"/>
        <v>11</v>
      </c>
      <c r="L154" s="137">
        <f t="shared" si="95"/>
        <v>0.10891089108910891</v>
      </c>
      <c r="M154" s="132" t="s">
        <v>547</v>
      </c>
      <c r="N154" s="138">
        <v>41939</v>
      </c>
      <c r="O154" s="54"/>
      <c r="P154" s="54"/>
      <c r="Q154" s="198"/>
      <c r="R154" s="54"/>
      <c r="S154" s="54"/>
      <c r="T154" s="37"/>
      <c r="U154" s="54"/>
      <c r="V154" s="37"/>
      <c r="W154" s="54"/>
      <c r="X154" s="37"/>
      <c r="Y154" s="54"/>
      <c r="Z154" s="37"/>
      <c r="AA154" s="54"/>
      <c r="AB154" s="37"/>
      <c r="AC154" s="54"/>
      <c r="AD154" s="37"/>
    </row>
    <row r="155" spans="1:30" ht="12.75" customHeight="1">
      <c r="A155" s="129">
        <v>15</v>
      </c>
      <c r="B155" s="130">
        <v>41954</v>
      </c>
      <c r="C155" s="130"/>
      <c r="D155" s="131" t="s">
        <v>599</v>
      </c>
      <c r="E155" s="132" t="s">
        <v>556</v>
      </c>
      <c r="F155" s="133">
        <v>59</v>
      </c>
      <c r="G155" s="132" t="s">
        <v>576</v>
      </c>
      <c r="H155" s="132">
        <v>76</v>
      </c>
      <c r="I155" s="134">
        <v>76</v>
      </c>
      <c r="J155" s="135" t="s">
        <v>577</v>
      </c>
      <c r="K155" s="136">
        <f t="shared" si="94"/>
        <v>17</v>
      </c>
      <c r="L155" s="137">
        <f t="shared" si="95"/>
        <v>0.28813559322033899</v>
      </c>
      <c r="M155" s="132" t="s">
        <v>547</v>
      </c>
      <c r="N155" s="138">
        <v>43032</v>
      </c>
      <c r="O155" s="54"/>
      <c r="P155" s="54"/>
      <c r="Q155" s="198"/>
      <c r="R155" s="54"/>
      <c r="S155" s="54"/>
      <c r="T155" s="37"/>
      <c r="U155" s="54"/>
      <c r="V155" s="37"/>
      <c r="W155" s="54"/>
      <c r="X155" s="37"/>
      <c r="Y155" s="54"/>
      <c r="Z155" s="37"/>
      <c r="AA155" s="54"/>
      <c r="AB155" s="37"/>
      <c r="AC155" s="54"/>
      <c r="AD155" s="37"/>
    </row>
    <row r="156" spans="1:30" ht="12.75" customHeight="1">
      <c r="A156" s="129">
        <v>16</v>
      </c>
      <c r="B156" s="130">
        <v>41954</v>
      </c>
      <c r="C156" s="130"/>
      <c r="D156" s="131" t="s">
        <v>588</v>
      </c>
      <c r="E156" s="132" t="s">
        <v>556</v>
      </c>
      <c r="F156" s="133">
        <v>99</v>
      </c>
      <c r="G156" s="132" t="s">
        <v>576</v>
      </c>
      <c r="H156" s="132">
        <v>120</v>
      </c>
      <c r="I156" s="134">
        <v>120</v>
      </c>
      <c r="J156" s="135" t="s">
        <v>565</v>
      </c>
      <c r="K156" s="136">
        <f t="shared" si="94"/>
        <v>21</v>
      </c>
      <c r="L156" s="137">
        <f t="shared" si="95"/>
        <v>0.21212121212121213</v>
      </c>
      <c r="M156" s="132" t="s">
        <v>547</v>
      </c>
      <c r="N156" s="138">
        <v>41960</v>
      </c>
      <c r="O156" s="54"/>
      <c r="P156" s="54"/>
      <c r="Q156" s="198"/>
      <c r="R156" s="54"/>
      <c r="S156" s="54"/>
      <c r="T156" s="37"/>
      <c r="U156" s="54"/>
      <c r="V156" s="37"/>
      <c r="W156" s="54"/>
      <c r="X156" s="37"/>
      <c r="Y156" s="54"/>
      <c r="Z156" s="37"/>
      <c r="AA156" s="54"/>
      <c r="AB156" s="37"/>
      <c r="AC156" s="54"/>
      <c r="AD156" s="37"/>
    </row>
    <row r="157" spans="1:30" ht="12.75" customHeight="1">
      <c r="A157" s="129">
        <v>17</v>
      </c>
      <c r="B157" s="130">
        <v>41956</v>
      </c>
      <c r="C157" s="130"/>
      <c r="D157" s="131" t="s">
        <v>600</v>
      </c>
      <c r="E157" s="132" t="s">
        <v>556</v>
      </c>
      <c r="F157" s="133">
        <v>22</v>
      </c>
      <c r="G157" s="132" t="s">
        <v>576</v>
      </c>
      <c r="H157" s="132">
        <v>33.549999999999997</v>
      </c>
      <c r="I157" s="134">
        <v>32</v>
      </c>
      <c r="J157" s="135" t="s">
        <v>601</v>
      </c>
      <c r="K157" s="136">
        <f t="shared" si="94"/>
        <v>11.549999999999997</v>
      </c>
      <c r="L157" s="137">
        <f t="shared" si="95"/>
        <v>0.52499999999999991</v>
      </c>
      <c r="M157" s="132" t="s">
        <v>547</v>
      </c>
      <c r="N157" s="138">
        <v>42188</v>
      </c>
      <c r="O157" s="54"/>
      <c r="P157" s="54"/>
      <c r="Q157" s="198"/>
      <c r="R157" s="54"/>
      <c r="S157" s="54"/>
      <c r="T157" s="37"/>
      <c r="U157" s="54"/>
      <c r="V157" s="37"/>
      <c r="W157" s="54"/>
      <c r="X157" s="37"/>
      <c r="Y157" s="54"/>
      <c r="Z157" s="37"/>
      <c r="AA157" s="54"/>
      <c r="AB157" s="37"/>
      <c r="AC157" s="54"/>
      <c r="AD157" s="37"/>
    </row>
    <row r="158" spans="1:30" ht="12.75" customHeight="1">
      <c r="A158" s="129">
        <v>18</v>
      </c>
      <c r="B158" s="130">
        <v>41976</v>
      </c>
      <c r="C158" s="130"/>
      <c r="D158" s="131" t="s">
        <v>602</v>
      </c>
      <c r="E158" s="132" t="s">
        <v>556</v>
      </c>
      <c r="F158" s="133">
        <v>440</v>
      </c>
      <c r="G158" s="132" t="s">
        <v>576</v>
      </c>
      <c r="H158" s="132">
        <v>520</v>
      </c>
      <c r="I158" s="134">
        <v>520</v>
      </c>
      <c r="J158" s="135" t="s">
        <v>603</v>
      </c>
      <c r="K158" s="136">
        <f t="shared" si="94"/>
        <v>80</v>
      </c>
      <c r="L158" s="137">
        <f t="shared" si="95"/>
        <v>0.18181818181818182</v>
      </c>
      <c r="M158" s="132" t="s">
        <v>547</v>
      </c>
      <c r="N158" s="138">
        <v>42208</v>
      </c>
      <c r="O158" s="54"/>
      <c r="P158" s="54"/>
      <c r="Q158" s="198"/>
      <c r="R158" s="54"/>
      <c r="S158" s="54"/>
      <c r="T158" s="37"/>
      <c r="U158" s="54"/>
      <c r="V158" s="37"/>
      <c r="W158" s="54"/>
      <c r="X158" s="37"/>
      <c r="Y158" s="54"/>
      <c r="Z158" s="37"/>
      <c r="AA158" s="54"/>
      <c r="AB158" s="37"/>
      <c r="AC158" s="54"/>
      <c r="AD158" s="37"/>
    </row>
    <row r="159" spans="1:30" ht="12.75" customHeight="1">
      <c r="A159" s="129">
        <v>19</v>
      </c>
      <c r="B159" s="130">
        <v>41976</v>
      </c>
      <c r="C159" s="130"/>
      <c r="D159" s="131" t="s">
        <v>604</v>
      </c>
      <c r="E159" s="132" t="s">
        <v>556</v>
      </c>
      <c r="F159" s="133">
        <v>360</v>
      </c>
      <c r="G159" s="132" t="s">
        <v>576</v>
      </c>
      <c r="H159" s="132">
        <v>427</v>
      </c>
      <c r="I159" s="134">
        <v>425</v>
      </c>
      <c r="J159" s="135" t="s">
        <v>605</v>
      </c>
      <c r="K159" s="136">
        <f t="shared" si="94"/>
        <v>67</v>
      </c>
      <c r="L159" s="137">
        <f t="shared" si="95"/>
        <v>0.18611111111111112</v>
      </c>
      <c r="M159" s="132" t="s">
        <v>547</v>
      </c>
      <c r="N159" s="138">
        <v>42058</v>
      </c>
      <c r="O159" s="54"/>
      <c r="P159" s="54"/>
      <c r="Q159" s="198"/>
      <c r="R159" s="54"/>
      <c r="S159" s="54"/>
      <c r="T159" s="37"/>
      <c r="U159" s="54"/>
      <c r="V159" s="37"/>
      <c r="W159" s="54"/>
      <c r="X159" s="37"/>
      <c r="Y159" s="54"/>
      <c r="Z159" s="37"/>
      <c r="AA159" s="54"/>
      <c r="AB159" s="37"/>
      <c r="AC159" s="54"/>
      <c r="AD159" s="37"/>
    </row>
    <row r="160" spans="1:30" ht="12.75" customHeight="1">
      <c r="A160" s="129">
        <v>20</v>
      </c>
      <c r="B160" s="130">
        <v>42012</v>
      </c>
      <c r="C160" s="130"/>
      <c r="D160" s="131" t="s">
        <v>606</v>
      </c>
      <c r="E160" s="132" t="s">
        <v>556</v>
      </c>
      <c r="F160" s="133">
        <v>360</v>
      </c>
      <c r="G160" s="132" t="s">
        <v>576</v>
      </c>
      <c r="H160" s="132">
        <v>455</v>
      </c>
      <c r="I160" s="134">
        <v>420</v>
      </c>
      <c r="J160" s="135" t="s">
        <v>607</v>
      </c>
      <c r="K160" s="136">
        <f t="shared" si="94"/>
        <v>95</v>
      </c>
      <c r="L160" s="137">
        <f t="shared" si="95"/>
        <v>0.2638888888888889</v>
      </c>
      <c r="M160" s="132" t="s">
        <v>547</v>
      </c>
      <c r="N160" s="138">
        <v>42024</v>
      </c>
      <c r="O160" s="54"/>
      <c r="P160" s="54"/>
      <c r="Q160" s="198"/>
      <c r="R160" s="54"/>
      <c r="S160" s="54"/>
      <c r="T160" s="37"/>
      <c r="U160" s="54"/>
      <c r="V160" s="37"/>
      <c r="W160" s="54"/>
      <c r="X160" s="37"/>
      <c r="Y160" s="54"/>
      <c r="Z160" s="37"/>
      <c r="AA160" s="54"/>
      <c r="AB160" s="37"/>
      <c r="AC160" s="54"/>
      <c r="AD160" s="37"/>
    </row>
    <row r="161" spans="1:30" ht="12.75" customHeight="1">
      <c r="A161" s="129">
        <v>21</v>
      </c>
      <c r="B161" s="130">
        <v>42012</v>
      </c>
      <c r="C161" s="130"/>
      <c r="D161" s="131" t="s">
        <v>608</v>
      </c>
      <c r="E161" s="132" t="s">
        <v>556</v>
      </c>
      <c r="F161" s="133">
        <v>130</v>
      </c>
      <c r="G161" s="132"/>
      <c r="H161" s="132">
        <v>175.5</v>
      </c>
      <c r="I161" s="134">
        <v>165</v>
      </c>
      <c r="J161" s="135" t="s">
        <v>609</v>
      </c>
      <c r="K161" s="136">
        <f t="shared" si="94"/>
        <v>45.5</v>
      </c>
      <c r="L161" s="137">
        <f t="shared" si="95"/>
        <v>0.35</v>
      </c>
      <c r="M161" s="132" t="s">
        <v>547</v>
      </c>
      <c r="N161" s="138">
        <v>43088</v>
      </c>
      <c r="O161" s="54"/>
      <c r="P161" s="54"/>
      <c r="Q161" s="198"/>
      <c r="R161" s="54"/>
      <c r="S161" s="54"/>
      <c r="T161" s="37"/>
      <c r="U161" s="54"/>
      <c r="V161" s="37"/>
      <c r="W161" s="54"/>
      <c r="X161" s="37"/>
      <c r="Y161" s="54"/>
      <c r="Z161" s="37"/>
      <c r="AA161" s="54"/>
      <c r="AB161" s="37"/>
      <c r="AC161" s="54"/>
      <c r="AD161" s="37"/>
    </row>
    <row r="162" spans="1:30" ht="12.75" customHeight="1">
      <c r="A162" s="129">
        <v>22</v>
      </c>
      <c r="B162" s="130">
        <v>42040</v>
      </c>
      <c r="C162" s="130"/>
      <c r="D162" s="131" t="s">
        <v>387</v>
      </c>
      <c r="E162" s="132" t="s">
        <v>545</v>
      </c>
      <c r="F162" s="133">
        <v>98</v>
      </c>
      <c r="G162" s="132"/>
      <c r="H162" s="132">
        <v>120</v>
      </c>
      <c r="I162" s="134">
        <v>120</v>
      </c>
      <c r="J162" s="135" t="s">
        <v>577</v>
      </c>
      <c r="K162" s="136">
        <f t="shared" si="94"/>
        <v>22</v>
      </c>
      <c r="L162" s="137">
        <f t="shared" si="95"/>
        <v>0.22448979591836735</v>
      </c>
      <c r="M162" s="132" t="s">
        <v>547</v>
      </c>
      <c r="N162" s="138">
        <v>42753</v>
      </c>
      <c r="O162" s="54"/>
      <c r="P162" s="54"/>
      <c r="Q162" s="198"/>
      <c r="R162" s="54"/>
      <c r="S162" s="54"/>
      <c r="T162" s="37"/>
      <c r="U162" s="54"/>
      <c r="V162" s="37"/>
      <c r="W162" s="54"/>
      <c r="X162" s="37"/>
      <c r="Y162" s="54"/>
      <c r="Z162" s="37"/>
      <c r="AA162" s="54"/>
      <c r="AB162" s="37"/>
      <c r="AC162" s="54"/>
      <c r="AD162" s="37"/>
    </row>
    <row r="163" spans="1:30" ht="12.75" customHeight="1">
      <c r="A163" s="129">
        <v>23</v>
      </c>
      <c r="B163" s="130">
        <v>42040</v>
      </c>
      <c r="C163" s="130"/>
      <c r="D163" s="131" t="s">
        <v>610</v>
      </c>
      <c r="E163" s="132" t="s">
        <v>545</v>
      </c>
      <c r="F163" s="133">
        <v>196</v>
      </c>
      <c r="G163" s="132"/>
      <c r="H163" s="132">
        <v>262</v>
      </c>
      <c r="I163" s="134">
        <v>255</v>
      </c>
      <c r="J163" s="135" t="s">
        <v>577</v>
      </c>
      <c r="K163" s="136">
        <f t="shared" si="94"/>
        <v>66</v>
      </c>
      <c r="L163" s="137">
        <f t="shared" si="95"/>
        <v>0.33673469387755101</v>
      </c>
      <c r="M163" s="132" t="s">
        <v>547</v>
      </c>
      <c r="N163" s="138">
        <v>42599</v>
      </c>
      <c r="O163" s="54"/>
      <c r="P163" s="54"/>
      <c r="Q163" s="198"/>
      <c r="R163" s="54"/>
      <c r="S163" s="54"/>
      <c r="T163" s="37"/>
      <c r="U163" s="54"/>
      <c r="V163" s="37"/>
      <c r="W163" s="54"/>
      <c r="X163" s="37"/>
      <c r="Y163" s="54"/>
      <c r="Z163" s="37"/>
      <c r="AA163" s="54"/>
      <c r="AB163" s="37"/>
      <c r="AC163" s="54"/>
      <c r="AD163" s="37"/>
    </row>
    <row r="164" spans="1:30" ht="12.75" customHeight="1">
      <c r="A164" s="139">
        <v>24</v>
      </c>
      <c r="B164" s="140">
        <v>42067</v>
      </c>
      <c r="C164" s="140"/>
      <c r="D164" s="141" t="s">
        <v>386</v>
      </c>
      <c r="E164" s="142" t="s">
        <v>545</v>
      </c>
      <c r="F164" s="143">
        <v>235</v>
      </c>
      <c r="G164" s="143"/>
      <c r="H164" s="144">
        <v>77</v>
      </c>
      <c r="I164" s="144" t="s">
        <v>611</v>
      </c>
      <c r="J164" s="145" t="s">
        <v>612</v>
      </c>
      <c r="K164" s="146">
        <f t="shared" si="94"/>
        <v>-158</v>
      </c>
      <c r="L164" s="147">
        <f t="shared" si="95"/>
        <v>-0.67234042553191486</v>
      </c>
      <c r="M164" s="143" t="s">
        <v>557</v>
      </c>
      <c r="N164" s="140">
        <v>43522</v>
      </c>
      <c r="O164" s="54"/>
      <c r="P164" s="54"/>
      <c r="Q164" s="198"/>
      <c r="R164" s="54"/>
      <c r="S164" s="54"/>
      <c r="T164" s="37"/>
      <c r="U164" s="54"/>
      <c r="V164" s="37"/>
      <c r="W164" s="54"/>
      <c r="X164" s="37"/>
      <c r="Y164" s="54"/>
      <c r="Z164" s="37"/>
      <c r="AA164" s="54"/>
      <c r="AB164" s="37"/>
      <c r="AC164" s="54"/>
      <c r="AD164" s="37"/>
    </row>
    <row r="165" spans="1:30" ht="12.75" customHeight="1">
      <c r="A165" s="129">
        <v>25</v>
      </c>
      <c r="B165" s="130">
        <v>42067</v>
      </c>
      <c r="C165" s="130"/>
      <c r="D165" s="131" t="s">
        <v>613</v>
      </c>
      <c r="E165" s="132" t="s">
        <v>545</v>
      </c>
      <c r="F165" s="133">
        <v>185</v>
      </c>
      <c r="G165" s="132"/>
      <c r="H165" s="132">
        <v>224</v>
      </c>
      <c r="I165" s="134" t="s">
        <v>614</v>
      </c>
      <c r="J165" s="135" t="s">
        <v>577</v>
      </c>
      <c r="K165" s="136">
        <f t="shared" si="94"/>
        <v>39</v>
      </c>
      <c r="L165" s="137">
        <f t="shared" si="95"/>
        <v>0.21081081081081082</v>
      </c>
      <c r="M165" s="132" t="s">
        <v>547</v>
      </c>
      <c r="N165" s="138">
        <v>42647</v>
      </c>
      <c r="O165" s="54"/>
      <c r="P165" s="54"/>
      <c r="Q165" s="198"/>
      <c r="R165" s="54"/>
      <c r="S165" s="54"/>
      <c r="T165" s="37"/>
      <c r="U165" s="54"/>
      <c r="V165" s="37"/>
      <c r="W165" s="54"/>
      <c r="X165" s="37"/>
      <c r="Y165" s="54"/>
      <c r="Z165" s="37"/>
      <c r="AA165" s="54"/>
      <c r="AB165" s="37"/>
      <c r="AC165" s="54"/>
      <c r="AD165" s="37"/>
    </row>
    <row r="166" spans="1:30" ht="12.75" customHeight="1">
      <c r="A166" s="139">
        <v>26</v>
      </c>
      <c r="B166" s="140">
        <v>42090</v>
      </c>
      <c r="C166" s="140"/>
      <c r="D166" s="148" t="s">
        <v>615</v>
      </c>
      <c r="E166" s="143" t="s">
        <v>545</v>
      </c>
      <c r="F166" s="143">
        <v>49.5</v>
      </c>
      <c r="G166" s="144"/>
      <c r="H166" s="144">
        <v>15.85</v>
      </c>
      <c r="I166" s="144">
        <v>67</v>
      </c>
      <c r="J166" s="145" t="s">
        <v>616</v>
      </c>
      <c r="K166" s="144">
        <f t="shared" si="94"/>
        <v>-33.65</v>
      </c>
      <c r="L166" s="149">
        <f t="shared" si="95"/>
        <v>-0.67979797979797973</v>
      </c>
      <c r="M166" s="143" t="s">
        <v>557</v>
      </c>
      <c r="N166" s="150">
        <v>43627</v>
      </c>
      <c r="O166" s="54"/>
      <c r="P166" s="54"/>
      <c r="Q166" s="198"/>
      <c r="R166" s="54"/>
      <c r="S166" s="54"/>
      <c r="T166" s="37"/>
      <c r="U166" s="54"/>
      <c r="V166" s="37"/>
      <c r="W166" s="54"/>
      <c r="X166" s="37"/>
      <c r="Y166" s="54"/>
      <c r="Z166" s="37"/>
      <c r="AA166" s="54"/>
      <c r="AB166" s="37"/>
      <c r="AC166" s="54"/>
      <c r="AD166" s="37"/>
    </row>
    <row r="167" spans="1:30" ht="12.75" customHeight="1">
      <c r="A167" s="129">
        <v>27</v>
      </c>
      <c r="B167" s="130">
        <v>42093</v>
      </c>
      <c r="C167" s="130"/>
      <c r="D167" s="131" t="s">
        <v>617</v>
      </c>
      <c r="E167" s="132" t="s">
        <v>545</v>
      </c>
      <c r="F167" s="133">
        <v>183.5</v>
      </c>
      <c r="G167" s="132"/>
      <c r="H167" s="132">
        <v>219</v>
      </c>
      <c r="I167" s="134">
        <v>218</v>
      </c>
      <c r="J167" s="135" t="s">
        <v>618</v>
      </c>
      <c r="K167" s="136">
        <f t="shared" si="94"/>
        <v>35.5</v>
      </c>
      <c r="L167" s="137">
        <f t="shared" si="95"/>
        <v>0.19346049046321526</v>
      </c>
      <c r="M167" s="132" t="s">
        <v>547</v>
      </c>
      <c r="N167" s="138">
        <v>42103</v>
      </c>
      <c r="O167" s="54"/>
      <c r="P167" s="54"/>
      <c r="Q167" s="198"/>
      <c r="R167" s="54"/>
      <c r="S167" s="54"/>
      <c r="T167" s="37"/>
      <c r="U167" s="54"/>
      <c r="V167" s="37"/>
      <c r="W167" s="54"/>
      <c r="X167" s="37"/>
      <c r="Y167" s="54"/>
      <c r="Z167" s="37"/>
      <c r="AA167" s="54"/>
      <c r="AB167" s="37"/>
      <c r="AC167" s="54"/>
      <c r="AD167" s="37"/>
    </row>
    <row r="168" spans="1:30" ht="12.75" customHeight="1">
      <c r="A168" s="129">
        <v>28</v>
      </c>
      <c r="B168" s="130">
        <v>42114</v>
      </c>
      <c r="C168" s="130"/>
      <c r="D168" s="131" t="s">
        <v>619</v>
      </c>
      <c r="E168" s="132" t="s">
        <v>545</v>
      </c>
      <c r="F168" s="133">
        <f>(227+237)/2</f>
        <v>232</v>
      </c>
      <c r="G168" s="132"/>
      <c r="H168" s="132">
        <v>298</v>
      </c>
      <c r="I168" s="134">
        <v>298</v>
      </c>
      <c r="J168" s="135" t="s">
        <v>577</v>
      </c>
      <c r="K168" s="136">
        <f t="shared" si="94"/>
        <v>66</v>
      </c>
      <c r="L168" s="137">
        <f t="shared" si="95"/>
        <v>0.28448275862068967</v>
      </c>
      <c r="M168" s="132" t="s">
        <v>547</v>
      </c>
      <c r="N168" s="138">
        <v>42823</v>
      </c>
      <c r="O168" s="54"/>
      <c r="P168" s="54"/>
      <c r="Q168" s="198"/>
      <c r="R168" s="54"/>
      <c r="S168" s="54"/>
      <c r="T168" s="37"/>
      <c r="U168" s="54"/>
      <c r="V168" s="37"/>
      <c r="W168" s="54"/>
      <c r="X168" s="37"/>
      <c r="Y168" s="54"/>
      <c r="Z168" s="37"/>
      <c r="AA168" s="54"/>
      <c r="AB168" s="37"/>
      <c r="AC168" s="54"/>
      <c r="AD168" s="37"/>
    </row>
    <row r="169" spans="1:30" ht="12.75" customHeight="1">
      <c r="A169" s="129">
        <v>29</v>
      </c>
      <c r="B169" s="130">
        <v>42128</v>
      </c>
      <c r="C169" s="130"/>
      <c r="D169" s="131" t="s">
        <v>620</v>
      </c>
      <c r="E169" s="132" t="s">
        <v>556</v>
      </c>
      <c r="F169" s="133">
        <v>385</v>
      </c>
      <c r="G169" s="132"/>
      <c r="H169" s="132">
        <f>212.5+331</f>
        <v>543.5</v>
      </c>
      <c r="I169" s="134">
        <v>510</v>
      </c>
      <c r="J169" s="135" t="s">
        <v>621</v>
      </c>
      <c r="K169" s="136">
        <f t="shared" si="94"/>
        <v>158.5</v>
      </c>
      <c r="L169" s="137">
        <f t="shared" si="95"/>
        <v>0.41168831168831171</v>
      </c>
      <c r="M169" s="132" t="s">
        <v>547</v>
      </c>
      <c r="N169" s="138">
        <v>42235</v>
      </c>
      <c r="O169" s="54"/>
      <c r="P169" s="54"/>
      <c r="Q169" s="198"/>
      <c r="R169" s="54"/>
      <c r="S169" s="54"/>
      <c r="T169" s="37"/>
      <c r="U169" s="54"/>
      <c r="V169" s="37"/>
      <c r="W169" s="54"/>
      <c r="X169" s="37"/>
      <c r="Y169" s="54"/>
      <c r="Z169" s="37"/>
      <c r="AA169" s="54"/>
      <c r="AB169" s="37"/>
      <c r="AC169" s="54"/>
      <c r="AD169" s="37"/>
    </row>
    <row r="170" spans="1:30" ht="12.75" customHeight="1">
      <c r="A170" s="129">
        <v>30</v>
      </c>
      <c r="B170" s="130">
        <v>42128</v>
      </c>
      <c r="C170" s="130"/>
      <c r="D170" s="131" t="s">
        <v>622</v>
      </c>
      <c r="E170" s="132" t="s">
        <v>556</v>
      </c>
      <c r="F170" s="133">
        <v>115.5</v>
      </c>
      <c r="G170" s="132"/>
      <c r="H170" s="132">
        <v>146</v>
      </c>
      <c r="I170" s="134">
        <v>142</v>
      </c>
      <c r="J170" s="135" t="s">
        <v>623</v>
      </c>
      <c r="K170" s="136">
        <f t="shared" si="94"/>
        <v>30.5</v>
      </c>
      <c r="L170" s="137">
        <f t="shared" si="95"/>
        <v>0.26406926406926406</v>
      </c>
      <c r="M170" s="132" t="s">
        <v>547</v>
      </c>
      <c r="N170" s="138">
        <v>42202</v>
      </c>
      <c r="O170" s="54"/>
      <c r="P170" s="54"/>
      <c r="Q170" s="198"/>
      <c r="R170" s="54"/>
      <c r="S170" s="54"/>
      <c r="T170" s="37"/>
      <c r="U170" s="54"/>
      <c r="V170" s="37"/>
      <c r="W170" s="54"/>
      <c r="X170" s="37"/>
      <c r="Y170" s="54"/>
      <c r="Z170" s="37"/>
      <c r="AA170" s="54"/>
      <c r="AB170" s="37"/>
      <c r="AC170" s="54"/>
      <c r="AD170" s="37"/>
    </row>
    <row r="171" spans="1:30" ht="12.75" customHeight="1">
      <c r="A171" s="129">
        <v>31</v>
      </c>
      <c r="B171" s="130">
        <v>42151</v>
      </c>
      <c r="C171" s="130"/>
      <c r="D171" s="131" t="s">
        <v>501</v>
      </c>
      <c r="E171" s="132" t="s">
        <v>556</v>
      </c>
      <c r="F171" s="133">
        <v>237.5</v>
      </c>
      <c r="G171" s="132"/>
      <c r="H171" s="132">
        <v>279.5</v>
      </c>
      <c r="I171" s="134">
        <v>278</v>
      </c>
      <c r="J171" s="135" t="s">
        <v>577</v>
      </c>
      <c r="K171" s="136">
        <f t="shared" si="94"/>
        <v>42</v>
      </c>
      <c r="L171" s="137">
        <f t="shared" si="95"/>
        <v>0.17684210526315788</v>
      </c>
      <c r="M171" s="132" t="s">
        <v>547</v>
      </c>
      <c r="N171" s="138">
        <v>42222</v>
      </c>
      <c r="O171" s="54"/>
      <c r="P171" s="54"/>
      <c r="Q171" s="198"/>
      <c r="R171" s="54"/>
      <c r="S171" s="54"/>
      <c r="T171" s="37"/>
      <c r="U171" s="54"/>
      <c r="V171" s="37"/>
      <c r="W171" s="54"/>
      <c r="X171" s="37"/>
      <c r="Y171" s="54"/>
      <c r="Z171" s="37"/>
      <c r="AA171" s="54"/>
      <c r="AB171" s="37"/>
      <c r="AC171" s="54"/>
      <c r="AD171" s="37"/>
    </row>
    <row r="172" spans="1:30" ht="12.75" customHeight="1">
      <c r="A172" s="129">
        <v>32</v>
      </c>
      <c r="B172" s="130">
        <v>42174</v>
      </c>
      <c r="C172" s="130"/>
      <c r="D172" s="131" t="s">
        <v>595</v>
      </c>
      <c r="E172" s="132" t="s">
        <v>545</v>
      </c>
      <c r="F172" s="133">
        <v>340</v>
      </c>
      <c r="G172" s="132"/>
      <c r="H172" s="132">
        <v>448</v>
      </c>
      <c r="I172" s="134">
        <v>448</v>
      </c>
      <c r="J172" s="135" t="s">
        <v>577</v>
      </c>
      <c r="K172" s="136">
        <f t="shared" si="94"/>
        <v>108</v>
      </c>
      <c r="L172" s="137">
        <f t="shared" si="95"/>
        <v>0.31764705882352939</v>
      </c>
      <c r="M172" s="132" t="s">
        <v>547</v>
      </c>
      <c r="N172" s="138">
        <v>43018</v>
      </c>
      <c r="O172" s="54"/>
      <c r="P172" s="54"/>
      <c r="Q172" s="198"/>
      <c r="R172" s="54"/>
      <c r="S172" s="54"/>
      <c r="T172" s="37"/>
      <c r="U172" s="54"/>
      <c r="V172" s="37"/>
      <c r="W172" s="54"/>
      <c r="X172" s="37"/>
      <c r="Y172" s="54"/>
      <c r="Z172" s="37"/>
      <c r="AA172" s="54"/>
      <c r="AB172" s="37"/>
      <c r="AC172" s="54"/>
      <c r="AD172" s="37"/>
    </row>
    <row r="173" spans="1:30" ht="12.75" customHeight="1">
      <c r="A173" s="129">
        <v>33</v>
      </c>
      <c r="B173" s="130">
        <v>42191</v>
      </c>
      <c r="C173" s="130"/>
      <c r="D173" s="131" t="s">
        <v>624</v>
      </c>
      <c r="E173" s="132" t="s">
        <v>545</v>
      </c>
      <c r="F173" s="133">
        <v>390</v>
      </c>
      <c r="G173" s="132"/>
      <c r="H173" s="132">
        <v>460</v>
      </c>
      <c r="I173" s="134">
        <v>460</v>
      </c>
      <c r="J173" s="135" t="s">
        <v>577</v>
      </c>
      <c r="K173" s="136">
        <f t="shared" ref="K173:K193" si="96">H173-F173</f>
        <v>70</v>
      </c>
      <c r="L173" s="137">
        <f t="shared" ref="L173:L193" si="97">K173/F173</f>
        <v>0.17948717948717949</v>
      </c>
      <c r="M173" s="132" t="s">
        <v>547</v>
      </c>
      <c r="N173" s="138">
        <v>42478</v>
      </c>
      <c r="O173" s="54"/>
      <c r="P173" s="54"/>
      <c r="Q173" s="198"/>
      <c r="R173" s="54"/>
      <c r="S173" s="54"/>
      <c r="T173" s="37"/>
      <c r="U173" s="54"/>
      <c r="V173" s="37"/>
      <c r="W173" s="54"/>
      <c r="X173" s="37"/>
      <c r="Y173" s="54"/>
      <c r="Z173" s="37"/>
      <c r="AA173" s="54"/>
      <c r="AB173" s="37"/>
      <c r="AC173" s="54"/>
      <c r="AD173" s="37"/>
    </row>
    <row r="174" spans="1:30" ht="12.75" customHeight="1">
      <c r="A174" s="139">
        <v>34</v>
      </c>
      <c r="B174" s="140">
        <v>42195</v>
      </c>
      <c r="C174" s="140"/>
      <c r="D174" s="141" t="s">
        <v>625</v>
      </c>
      <c r="E174" s="142" t="s">
        <v>545</v>
      </c>
      <c r="F174" s="143">
        <v>122.5</v>
      </c>
      <c r="G174" s="143"/>
      <c r="H174" s="144">
        <v>61</v>
      </c>
      <c r="I174" s="144">
        <v>172</v>
      </c>
      <c r="J174" s="145" t="s">
        <v>626</v>
      </c>
      <c r="K174" s="146">
        <f t="shared" si="96"/>
        <v>-61.5</v>
      </c>
      <c r="L174" s="147">
        <f t="shared" si="97"/>
        <v>-0.50204081632653064</v>
      </c>
      <c r="M174" s="143" t="s">
        <v>557</v>
      </c>
      <c r="N174" s="140">
        <v>43333</v>
      </c>
      <c r="O174" s="54"/>
      <c r="P174" s="54"/>
      <c r="Q174" s="198"/>
      <c r="R174" s="54"/>
      <c r="S174" s="54"/>
      <c r="T174" s="37"/>
      <c r="U174" s="54"/>
      <c r="V174" s="37"/>
      <c r="W174" s="54"/>
      <c r="X174" s="37"/>
      <c r="Y174" s="54"/>
      <c r="Z174" s="37"/>
      <c r="AA174" s="54"/>
      <c r="AB174" s="37"/>
      <c r="AC174" s="54"/>
      <c r="AD174" s="37"/>
    </row>
    <row r="175" spans="1:30" ht="12.75" customHeight="1">
      <c r="A175" s="129">
        <v>35</v>
      </c>
      <c r="B175" s="130">
        <v>42219</v>
      </c>
      <c r="C175" s="130"/>
      <c r="D175" s="131" t="s">
        <v>627</v>
      </c>
      <c r="E175" s="132" t="s">
        <v>545</v>
      </c>
      <c r="F175" s="133">
        <v>297.5</v>
      </c>
      <c r="G175" s="132"/>
      <c r="H175" s="132">
        <v>350</v>
      </c>
      <c r="I175" s="134">
        <v>360</v>
      </c>
      <c r="J175" s="135" t="s">
        <v>628</v>
      </c>
      <c r="K175" s="136">
        <f t="shared" si="96"/>
        <v>52.5</v>
      </c>
      <c r="L175" s="137">
        <f t="shared" si="97"/>
        <v>0.17647058823529413</v>
      </c>
      <c r="M175" s="132" t="s">
        <v>547</v>
      </c>
      <c r="N175" s="138">
        <v>42232</v>
      </c>
      <c r="O175" s="54"/>
      <c r="P175" s="54"/>
      <c r="Q175" s="198"/>
      <c r="R175" s="54"/>
      <c r="S175" s="54"/>
      <c r="T175" s="37"/>
      <c r="U175" s="54"/>
      <c r="V175" s="37"/>
      <c r="W175" s="54"/>
      <c r="X175" s="37"/>
      <c r="Y175" s="54"/>
      <c r="Z175" s="37"/>
      <c r="AA175" s="54"/>
      <c r="AB175" s="37"/>
      <c r="AC175" s="54"/>
      <c r="AD175" s="37"/>
    </row>
    <row r="176" spans="1:30" ht="12.75" customHeight="1">
      <c r="A176" s="129">
        <v>36</v>
      </c>
      <c r="B176" s="130">
        <v>42219</v>
      </c>
      <c r="C176" s="130"/>
      <c r="D176" s="131" t="s">
        <v>629</v>
      </c>
      <c r="E176" s="132" t="s">
        <v>545</v>
      </c>
      <c r="F176" s="133">
        <v>115.5</v>
      </c>
      <c r="G176" s="132"/>
      <c r="H176" s="132">
        <v>149</v>
      </c>
      <c r="I176" s="134">
        <v>140</v>
      </c>
      <c r="J176" s="135" t="s">
        <v>630</v>
      </c>
      <c r="K176" s="136">
        <f t="shared" si="96"/>
        <v>33.5</v>
      </c>
      <c r="L176" s="137">
        <f t="shared" si="97"/>
        <v>0.29004329004329005</v>
      </c>
      <c r="M176" s="132" t="s">
        <v>547</v>
      </c>
      <c r="N176" s="138">
        <v>42740</v>
      </c>
      <c r="O176" s="54"/>
      <c r="P176" s="54"/>
      <c r="Q176" s="198"/>
      <c r="R176" s="54"/>
      <c r="S176" s="54"/>
      <c r="T176" s="37"/>
      <c r="U176" s="54"/>
      <c r="V176" s="37"/>
      <c r="W176" s="54"/>
      <c r="X176" s="37"/>
      <c r="Y176" s="54"/>
      <c r="Z176" s="37"/>
      <c r="AA176" s="54"/>
      <c r="AB176" s="37"/>
      <c r="AC176" s="54"/>
      <c r="AD176" s="37"/>
    </row>
    <row r="177" spans="1:30" ht="12.75" customHeight="1">
      <c r="A177" s="129">
        <v>37</v>
      </c>
      <c r="B177" s="130">
        <v>42251</v>
      </c>
      <c r="C177" s="130"/>
      <c r="D177" s="131" t="s">
        <v>501</v>
      </c>
      <c r="E177" s="132" t="s">
        <v>545</v>
      </c>
      <c r="F177" s="133">
        <v>226</v>
      </c>
      <c r="G177" s="132"/>
      <c r="H177" s="132">
        <v>292</v>
      </c>
      <c r="I177" s="134">
        <v>292</v>
      </c>
      <c r="J177" s="135" t="s">
        <v>631</v>
      </c>
      <c r="K177" s="136">
        <f t="shared" si="96"/>
        <v>66</v>
      </c>
      <c r="L177" s="137">
        <f t="shared" si="97"/>
        <v>0.29203539823008851</v>
      </c>
      <c r="M177" s="132" t="s">
        <v>547</v>
      </c>
      <c r="N177" s="138">
        <v>42286</v>
      </c>
      <c r="O177" s="54"/>
      <c r="P177" s="54"/>
      <c r="Q177" s="198"/>
      <c r="R177" s="54"/>
      <c r="S177" s="54"/>
      <c r="T177" s="37"/>
      <c r="U177" s="54"/>
      <c r="V177" s="37"/>
      <c r="W177" s="54"/>
      <c r="X177" s="37"/>
      <c r="Y177" s="54"/>
      <c r="Z177" s="37"/>
      <c r="AA177" s="54"/>
      <c r="AB177" s="37"/>
      <c r="AC177" s="54"/>
      <c r="AD177" s="37"/>
    </row>
    <row r="178" spans="1:30" ht="12.75" customHeight="1">
      <c r="A178" s="129">
        <v>38</v>
      </c>
      <c r="B178" s="130">
        <v>42254</v>
      </c>
      <c r="C178" s="130"/>
      <c r="D178" s="131" t="s">
        <v>619</v>
      </c>
      <c r="E178" s="132" t="s">
        <v>545</v>
      </c>
      <c r="F178" s="133">
        <v>232.5</v>
      </c>
      <c r="G178" s="132"/>
      <c r="H178" s="132">
        <v>312.5</v>
      </c>
      <c r="I178" s="134">
        <v>310</v>
      </c>
      <c r="J178" s="135" t="s">
        <v>577</v>
      </c>
      <c r="K178" s="136">
        <f t="shared" si="96"/>
        <v>80</v>
      </c>
      <c r="L178" s="137">
        <f t="shared" si="97"/>
        <v>0.34408602150537637</v>
      </c>
      <c r="M178" s="132" t="s">
        <v>547</v>
      </c>
      <c r="N178" s="138">
        <v>42823</v>
      </c>
      <c r="O178" s="54"/>
      <c r="P178" s="54"/>
      <c r="Q178" s="198"/>
      <c r="R178" s="54"/>
      <c r="S178" s="54"/>
      <c r="T178" s="37"/>
      <c r="U178" s="54"/>
      <c r="V178" s="37"/>
      <c r="W178" s="54"/>
      <c r="X178" s="37"/>
      <c r="Y178" s="54"/>
      <c r="Z178" s="37"/>
      <c r="AA178" s="54"/>
      <c r="AB178" s="37"/>
      <c r="AC178" s="54"/>
      <c r="AD178" s="37"/>
    </row>
    <row r="179" spans="1:30" ht="12.75" customHeight="1">
      <c r="A179" s="129">
        <v>39</v>
      </c>
      <c r="B179" s="130">
        <v>42268</v>
      </c>
      <c r="C179" s="130"/>
      <c r="D179" s="131" t="s">
        <v>632</v>
      </c>
      <c r="E179" s="132" t="s">
        <v>545</v>
      </c>
      <c r="F179" s="133">
        <v>196.5</v>
      </c>
      <c r="G179" s="132"/>
      <c r="H179" s="132">
        <v>238</v>
      </c>
      <c r="I179" s="134">
        <v>238</v>
      </c>
      <c r="J179" s="135" t="s">
        <v>631</v>
      </c>
      <c r="K179" s="136">
        <f t="shared" si="96"/>
        <v>41.5</v>
      </c>
      <c r="L179" s="137">
        <f t="shared" si="97"/>
        <v>0.21119592875318066</v>
      </c>
      <c r="M179" s="132" t="s">
        <v>547</v>
      </c>
      <c r="N179" s="138">
        <v>42291</v>
      </c>
      <c r="O179" s="54"/>
      <c r="P179" s="54"/>
      <c r="Q179" s="198"/>
      <c r="R179" s="54"/>
      <c r="S179" s="54"/>
      <c r="T179" s="37"/>
      <c r="U179" s="54"/>
      <c r="V179" s="37"/>
      <c r="W179" s="54"/>
      <c r="X179" s="37"/>
      <c r="Y179" s="54"/>
      <c r="Z179" s="37"/>
      <c r="AA179" s="54"/>
      <c r="AB179" s="37"/>
      <c r="AC179" s="54"/>
      <c r="AD179" s="37"/>
    </row>
    <row r="180" spans="1:30" ht="12.75" customHeight="1">
      <c r="A180" s="129">
        <v>40</v>
      </c>
      <c r="B180" s="130">
        <v>42271</v>
      </c>
      <c r="C180" s="130"/>
      <c r="D180" s="131" t="s">
        <v>575</v>
      </c>
      <c r="E180" s="132" t="s">
        <v>545</v>
      </c>
      <c r="F180" s="133">
        <v>65</v>
      </c>
      <c r="G180" s="132"/>
      <c r="H180" s="132">
        <v>82</v>
      </c>
      <c r="I180" s="134">
        <v>82</v>
      </c>
      <c r="J180" s="135" t="s">
        <v>631</v>
      </c>
      <c r="K180" s="136">
        <f t="shared" si="96"/>
        <v>17</v>
      </c>
      <c r="L180" s="137">
        <f t="shared" si="97"/>
        <v>0.26153846153846155</v>
      </c>
      <c r="M180" s="132" t="s">
        <v>547</v>
      </c>
      <c r="N180" s="138">
        <v>42578</v>
      </c>
      <c r="O180" s="54"/>
      <c r="P180" s="54"/>
      <c r="Q180" s="198"/>
      <c r="R180" s="54"/>
      <c r="S180" s="54"/>
      <c r="T180" s="37"/>
      <c r="U180" s="54"/>
      <c r="V180" s="37"/>
      <c r="W180" s="54"/>
      <c r="X180" s="37"/>
      <c r="Y180" s="54"/>
      <c r="Z180" s="37"/>
      <c r="AA180" s="54"/>
      <c r="AB180" s="37"/>
      <c r="AC180" s="54"/>
      <c r="AD180" s="37"/>
    </row>
    <row r="181" spans="1:30" ht="12.75" customHeight="1">
      <c r="A181" s="129">
        <v>41</v>
      </c>
      <c r="B181" s="130">
        <v>42291</v>
      </c>
      <c r="C181" s="130"/>
      <c r="D181" s="131" t="s">
        <v>633</v>
      </c>
      <c r="E181" s="132" t="s">
        <v>545</v>
      </c>
      <c r="F181" s="133">
        <v>144</v>
      </c>
      <c r="G181" s="132"/>
      <c r="H181" s="132">
        <v>182.5</v>
      </c>
      <c r="I181" s="134">
        <v>181</v>
      </c>
      <c r="J181" s="135" t="s">
        <v>631</v>
      </c>
      <c r="K181" s="136">
        <f t="shared" si="96"/>
        <v>38.5</v>
      </c>
      <c r="L181" s="137">
        <f t="shared" si="97"/>
        <v>0.2673611111111111</v>
      </c>
      <c r="M181" s="132" t="s">
        <v>547</v>
      </c>
      <c r="N181" s="138">
        <v>42817</v>
      </c>
      <c r="O181" s="54"/>
      <c r="P181" s="54"/>
      <c r="Q181" s="198"/>
      <c r="R181" s="54"/>
      <c r="S181" s="54"/>
      <c r="T181" s="37"/>
      <c r="U181" s="54"/>
      <c r="V181" s="37"/>
      <c r="W181" s="54"/>
      <c r="X181" s="37"/>
      <c r="Y181" s="54"/>
      <c r="Z181" s="37"/>
      <c r="AA181" s="54"/>
      <c r="AB181" s="37"/>
      <c r="AC181" s="54"/>
      <c r="AD181" s="37"/>
    </row>
    <row r="182" spans="1:30" ht="12.75" customHeight="1">
      <c r="A182" s="129">
        <v>42</v>
      </c>
      <c r="B182" s="130">
        <v>42291</v>
      </c>
      <c r="C182" s="130"/>
      <c r="D182" s="131" t="s">
        <v>634</v>
      </c>
      <c r="E182" s="132" t="s">
        <v>545</v>
      </c>
      <c r="F182" s="133">
        <v>264</v>
      </c>
      <c r="G182" s="132"/>
      <c r="H182" s="132">
        <v>311</v>
      </c>
      <c r="I182" s="134">
        <v>311</v>
      </c>
      <c r="J182" s="135" t="s">
        <v>631</v>
      </c>
      <c r="K182" s="136">
        <f t="shared" si="96"/>
        <v>47</v>
      </c>
      <c r="L182" s="137">
        <f t="shared" si="97"/>
        <v>0.17803030303030304</v>
      </c>
      <c r="M182" s="132" t="s">
        <v>547</v>
      </c>
      <c r="N182" s="138">
        <v>42604</v>
      </c>
      <c r="O182" s="54"/>
      <c r="P182" s="54"/>
      <c r="Q182" s="198"/>
      <c r="R182" s="54"/>
      <c r="S182" s="54"/>
      <c r="T182" s="37"/>
      <c r="U182" s="54"/>
      <c r="V182" s="37"/>
      <c r="W182" s="54"/>
      <c r="X182" s="37"/>
      <c r="Y182" s="54"/>
      <c r="Z182" s="37"/>
      <c r="AA182" s="54"/>
      <c r="AB182" s="37"/>
      <c r="AC182" s="54"/>
      <c r="AD182" s="37"/>
    </row>
    <row r="183" spans="1:30" ht="12.75" customHeight="1">
      <c r="A183" s="129">
        <v>43</v>
      </c>
      <c r="B183" s="130">
        <v>42318</v>
      </c>
      <c r="C183" s="130"/>
      <c r="D183" s="131" t="s">
        <v>635</v>
      </c>
      <c r="E183" s="132" t="s">
        <v>556</v>
      </c>
      <c r="F183" s="133">
        <v>549.5</v>
      </c>
      <c r="G183" s="132"/>
      <c r="H183" s="132">
        <v>630</v>
      </c>
      <c r="I183" s="134">
        <v>630</v>
      </c>
      <c r="J183" s="135" t="s">
        <v>631</v>
      </c>
      <c r="K183" s="136">
        <f t="shared" si="96"/>
        <v>80.5</v>
      </c>
      <c r="L183" s="137">
        <f t="shared" si="97"/>
        <v>0.1464968152866242</v>
      </c>
      <c r="M183" s="132" t="s">
        <v>547</v>
      </c>
      <c r="N183" s="138">
        <v>42419</v>
      </c>
      <c r="O183" s="54"/>
      <c r="P183" s="54"/>
      <c r="Q183" s="198"/>
      <c r="R183" s="54"/>
      <c r="S183" s="54"/>
      <c r="T183" s="37"/>
      <c r="U183" s="54"/>
      <c r="V183" s="37"/>
      <c r="W183" s="54"/>
      <c r="X183" s="37"/>
      <c r="Y183" s="54"/>
      <c r="Z183" s="37"/>
      <c r="AA183" s="54"/>
      <c r="AB183" s="37"/>
      <c r="AC183" s="54"/>
      <c r="AD183" s="37"/>
    </row>
    <row r="184" spans="1:30" ht="12.75" customHeight="1">
      <c r="A184" s="129">
        <v>44</v>
      </c>
      <c r="B184" s="130">
        <v>42342</v>
      </c>
      <c r="C184" s="130"/>
      <c r="D184" s="131" t="s">
        <v>636</v>
      </c>
      <c r="E184" s="132" t="s">
        <v>545</v>
      </c>
      <c r="F184" s="133">
        <v>1027.5</v>
      </c>
      <c r="G184" s="132"/>
      <c r="H184" s="132">
        <v>1315</v>
      </c>
      <c r="I184" s="134">
        <v>1250</v>
      </c>
      <c r="J184" s="135" t="s">
        <v>631</v>
      </c>
      <c r="K184" s="136">
        <f t="shared" si="96"/>
        <v>287.5</v>
      </c>
      <c r="L184" s="137">
        <f t="shared" si="97"/>
        <v>0.27980535279805352</v>
      </c>
      <c r="M184" s="132" t="s">
        <v>547</v>
      </c>
      <c r="N184" s="138">
        <v>43244</v>
      </c>
      <c r="O184" s="54"/>
      <c r="P184" s="54"/>
      <c r="Q184" s="198"/>
      <c r="R184" s="54"/>
      <c r="S184" s="54"/>
      <c r="T184" s="37"/>
      <c r="U184" s="54"/>
      <c r="V184" s="37"/>
      <c r="W184" s="54"/>
      <c r="X184" s="37"/>
      <c r="Y184" s="54"/>
      <c r="Z184" s="37"/>
      <c r="AA184" s="54"/>
      <c r="AB184" s="37"/>
      <c r="AC184" s="54"/>
      <c r="AD184" s="37"/>
    </row>
    <row r="185" spans="1:30" ht="12.75" customHeight="1">
      <c r="A185" s="129">
        <v>45</v>
      </c>
      <c r="B185" s="130">
        <v>42367</v>
      </c>
      <c r="C185" s="130"/>
      <c r="D185" s="131" t="s">
        <v>637</v>
      </c>
      <c r="E185" s="132" t="s">
        <v>545</v>
      </c>
      <c r="F185" s="133">
        <v>465</v>
      </c>
      <c r="G185" s="132"/>
      <c r="H185" s="132">
        <v>540</v>
      </c>
      <c r="I185" s="134">
        <v>540</v>
      </c>
      <c r="J185" s="135" t="s">
        <v>631</v>
      </c>
      <c r="K185" s="136">
        <f t="shared" si="96"/>
        <v>75</v>
      </c>
      <c r="L185" s="137">
        <f t="shared" si="97"/>
        <v>0.16129032258064516</v>
      </c>
      <c r="M185" s="132" t="s">
        <v>547</v>
      </c>
      <c r="N185" s="138">
        <v>42530</v>
      </c>
      <c r="O185" s="54"/>
      <c r="P185" s="54"/>
      <c r="Q185" s="198"/>
      <c r="R185" s="54"/>
      <c r="S185" s="54"/>
      <c r="T185" s="37"/>
      <c r="U185" s="54"/>
      <c r="V185" s="37"/>
      <c r="W185" s="54"/>
      <c r="X185" s="37"/>
      <c r="Y185" s="54"/>
      <c r="Z185" s="37"/>
      <c r="AA185" s="54"/>
      <c r="AB185" s="37"/>
      <c r="AC185" s="54"/>
      <c r="AD185" s="37"/>
    </row>
    <row r="186" spans="1:30" ht="12.75" customHeight="1">
      <c r="A186" s="129">
        <v>46</v>
      </c>
      <c r="B186" s="130">
        <v>42380</v>
      </c>
      <c r="C186" s="130"/>
      <c r="D186" s="131" t="s">
        <v>387</v>
      </c>
      <c r="E186" s="132" t="s">
        <v>556</v>
      </c>
      <c r="F186" s="133">
        <v>81</v>
      </c>
      <c r="G186" s="132"/>
      <c r="H186" s="132">
        <v>110</v>
      </c>
      <c r="I186" s="134">
        <v>110</v>
      </c>
      <c r="J186" s="135" t="s">
        <v>631</v>
      </c>
      <c r="K186" s="136">
        <f t="shared" si="96"/>
        <v>29</v>
      </c>
      <c r="L186" s="137">
        <f t="shared" si="97"/>
        <v>0.35802469135802467</v>
      </c>
      <c r="M186" s="132" t="s">
        <v>547</v>
      </c>
      <c r="N186" s="138">
        <v>42745</v>
      </c>
      <c r="O186" s="54"/>
      <c r="P186" s="54"/>
      <c r="Q186" s="198"/>
      <c r="R186" s="54"/>
      <c r="S186" s="54"/>
      <c r="T186" s="37"/>
      <c r="U186" s="54"/>
      <c r="V186" s="37"/>
      <c r="W186" s="54"/>
      <c r="X186" s="37"/>
      <c r="Y186" s="54"/>
      <c r="Z186" s="37"/>
      <c r="AA186" s="54"/>
      <c r="AB186" s="37"/>
      <c r="AC186" s="54"/>
      <c r="AD186" s="37"/>
    </row>
    <row r="187" spans="1:30" ht="12.75" customHeight="1">
      <c r="A187" s="129">
        <v>47</v>
      </c>
      <c r="B187" s="130">
        <v>42382</v>
      </c>
      <c r="C187" s="130"/>
      <c r="D187" s="131" t="s">
        <v>638</v>
      </c>
      <c r="E187" s="132" t="s">
        <v>556</v>
      </c>
      <c r="F187" s="133">
        <v>417.5</v>
      </c>
      <c r="G187" s="132"/>
      <c r="H187" s="132">
        <v>547</v>
      </c>
      <c r="I187" s="134">
        <v>535</v>
      </c>
      <c r="J187" s="135" t="s">
        <v>631</v>
      </c>
      <c r="K187" s="136">
        <f t="shared" si="96"/>
        <v>129.5</v>
      </c>
      <c r="L187" s="137">
        <f t="shared" si="97"/>
        <v>0.31017964071856285</v>
      </c>
      <c r="M187" s="132" t="s">
        <v>547</v>
      </c>
      <c r="N187" s="138">
        <v>42578</v>
      </c>
      <c r="O187" s="54"/>
      <c r="P187" s="54"/>
      <c r="Q187" s="198"/>
      <c r="R187" s="54"/>
      <c r="S187" s="54"/>
      <c r="T187" s="37"/>
      <c r="U187" s="54"/>
      <c r="V187" s="37"/>
      <c r="W187" s="54"/>
      <c r="X187" s="37"/>
      <c r="Y187" s="54"/>
      <c r="Z187" s="37"/>
      <c r="AA187" s="54"/>
      <c r="AB187" s="37"/>
      <c r="AC187" s="54"/>
      <c r="AD187" s="37"/>
    </row>
    <row r="188" spans="1:30" ht="12.75" customHeight="1">
      <c r="A188" s="129">
        <v>48</v>
      </c>
      <c r="B188" s="130">
        <v>42408</v>
      </c>
      <c r="C188" s="130"/>
      <c r="D188" s="131" t="s">
        <v>639</v>
      </c>
      <c r="E188" s="132" t="s">
        <v>545</v>
      </c>
      <c r="F188" s="133">
        <v>650</v>
      </c>
      <c r="G188" s="132"/>
      <c r="H188" s="132">
        <v>800</v>
      </c>
      <c r="I188" s="134">
        <v>800</v>
      </c>
      <c r="J188" s="135" t="s">
        <v>631</v>
      </c>
      <c r="K188" s="136">
        <f t="shared" si="96"/>
        <v>150</v>
      </c>
      <c r="L188" s="137">
        <f t="shared" si="97"/>
        <v>0.23076923076923078</v>
      </c>
      <c r="M188" s="132" t="s">
        <v>547</v>
      </c>
      <c r="N188" s="138">
        <v>43154</v>
      </c>
      <c r="O188" s="54"/>
      <c r="P188" s="54"/>
      <c r="Q188" s="198"/>
      <c r="R188" s="54"/>
      <c r="S188" s="54"/>
      <c r="T188" s="37"/>
      <c r="U188" s="54"/>
      <c r="V188" s="37"/>
      <c r="W188" s="54"/>
      <c r="X188" s="37"/>
      <c r="Y188" s="54"/>
      <c r="Z188" s="37"/>
      <c r="AA188" s="54"/>
      <c r="AB188" s="37"/>
      <c r="AC188" s="54"/>
      <c r="AD188" s="37"/>
    </row>
    <row r="189" spans="1:30" ht="12.75" customHeight="1">
      <c r="A189" s="129">
        <v>49</v>
      </c>
      <c r="B189" s="130">
        <v>42433</v>
      </c>
      <c r="C189" s="130"/>
      <c r="D189" s="131" t="s">
        <v>232</v>
      </c>
      <c r="E189" s="132" t="s">
        <v>545</v>
      </c>
      <c r="F189" s="133">
        <v>437.5</v>
      </c>
      <c r="G189" s="132"/>
      <c r="H189" s="132">
        <v>504.5</v>
      </c>
      <c r="I189" s="134">
        <v>522</v>
      </c>
      <c r="J189" s="135" t="s">
        <v>640</v>
      </c>
      <c r="K189" s="136">
        <f t="shared" si="96"/>
        <v>67</v>
      </c>
      <c r="L189" s="137">
        <f t="shared" si="97"/>
        <v>0.15314285714285714</v>
      </c>
      <c r="M189" s="132" t="s">
        <v>547</v>
      </c>
      <c r="N189" s="138">
        <v>42480</v>
      </c>
      <c r="O189" s="54"/>
      <c r="P189" s="54"/>
      <c r="Q189" s="198"/>
      <c r="R189" s="54"/>
      <c r="S189" s="54"/>
      <c r="T189" s="37"/>
      <c r="U189" s="54"/>
      <c r="V189" s="37"/>
      <c r="W189" s="54"/>
      <c r="X189" s="37"/>
      <c r="Y189" s="54"/>
      <c r="Z189" s="37"/>
      <c r="AA189" s="54"/>
      <c r="AB189" s="37"/>
      <c r="AC189" s="54"/>
      <c r="AD189" s="37"/>
    </row>
    <row r="190" spans="1:30" ht="12.75" customHeight="1">
      <c r="A190" s="129">
        <v>50</v>
      </c>
      <c r="B190" s="130">
        <v>42438</v>
      </c>
      <c r="C190" s="130"/>
      <c r="D190" s="131" t="s">
        <v>641</v>
      </c>
      <c r="E190" s="132" t="s">
        <v>545</v>
      </c>
      <c r="F190" s="133">
        <v>189.5</v>
      </c>
      <c r="G190" s="132"/>
      <c r="H190" s="132">
        <v>218</v>
      </c>
      <c r="I190" s="134">
        <v>218</v>
      </c>
      <c r="J190" s="135" t="s">
        <v>631</v>
      </c>
      <c r="K190" s="136">
        <f t="shared" si="96"/>
        <v>28.5</v>
      </c>
      <c r="L190" s="137">
        <f t="shared" si="97"/>
        <v>0.15039577836411611</v>
      </c>
      <c r="M190" s="132" t="s">
        <v>547</v>
      </c>
      <c r="N190" s="138">
        <v>43034</v>
      </c>
      <c r="O190" s="54"/>
      <c r="P190" s="54"/>
      <c r="Q190" s="198"/>
      <c r="R190" s="54"/>
      <c r="S190" s="54"/>
      <c r="T190" s="37"/>
      <c r="U190" s="54"/>
      <c r="V190" s="37"/>
      <c r="W190" s="54"/>
      <c r="X190" s="37"/>
      <c r="Y190" s="54"/>
      <c r="Z190" s="37"/>
      <c r="AA190" s="54"/>
      <c r="AB190" s="37"/>
      <c r="AC190" s="54"/>
      <c r="AD190" s="37"/>
    </row>
    <row r="191" spans="1:30" ht="12.75" customHeight="1">
      <c r="A191" s="139">
        <v>51</v>
      </c>
      <c r="B191" s="140">
        <v>42471</v>
      </c>
      <c r="C191" s="140"/>
      <c r="D191" s="148" t="s">
        <v>642</v>
      </c>
      <c r="E191" s="143" t="s">
        <v>545</v>
      </c>
      <c r="F191" s="143">
        <v>36.5</v>
      </c>
      <c r="G191" s="144"/>
      <c r="H191" s="144">
        <v>15.85</v>
      </c>
      <c r="I191" s="144">
        <v>60</v>
      </c>
      <c r="J191" s="145" t="s">
        <v>643</v>
      </c>
      <c r="K191" s="146">
        <f t="shared" si="96"/>
        <v>-20.65</v>
      </c>
      <c r="L191" s="147">
        <f t="shared" si="97"/>
        <v>-0.5657534246575342</v>
      </c>
      <c r="M191" s="143" t="s">
        <v>557</v>
      </c>
      <c r="N191" s="151">
        <v>43627</v>
      </c>
      <c r="O191" s="54"/>
      <c r="P191" s="54"/>
      <c r="Q191" s="198"/>
      <c r="R191" s="54"/>
      <c r="S191" s="54"/>
      <c r="T191" s="37"/>
      <c r="U191" s="54"/>
      <c r="V191" s="37"/>
      <c r="W191" s="54"/>
      <c r="X191" s="37"/>
      <c r="Y191" s="54"/>
      <c r="Z191" s="37"/>
      <c r="AA191" s="54"/>
      <c r="AB191" s="37"/>
      <c r="AC191" s="54"/>
      <c r="AD191" s="37"/>
    </row>
    <row r="192" spans="1:30" ht="12.75" customHeight="1">
      <c r="A192" s="129">
        <v>52</v>
      </c>
      <c r="B192" s="130">
        <v>42472</v>
      </c>
      <c r="C192" s="130"/>
      <c r="D192" s="131" t="s">
        <v>644</v>
      </c>
      <c r="E192" s="132" t="s">
        <v>545</v>
      </c>
      <c r="F192" s="133">
        <v>93</v>
      </c>
      <c r="G192" s="132"/>
      <c r="H192" s="132">
        <v>149</v>
      </c>
      <c r="I192" s="134">
        <v>140</v>
      </c>
      <c r="J192" s="135" t="s">
        <v>645</v>
      </c>
      <c r="K192" s="136">
        <f t="shared" si="96"/>
        <v>56</v>
      </c>
      <c r="L192" s="137">
        <f t="shared" si="97"/>
        <v>0.60215053763440862</v>
      </c>
      <c r="M192" s="132" t="s">
        <v>547</v>
      </c>
      <c r="N192" s="138">
        <v>42740</v>
      </c>
      <c r="O192" s="54"/>
      <c r="P192" s="54"/>
      <c r="Q192" s="198"/>
      <c r="R192" s="54"/>
      <c r="S192" s="54"/>
      <c r="T192" s="37"/>
      <c r="U192" s="54"/>
      <c r="V192" s="37"/>
      <c r="W192" s="54"/>
      <c r="X192" s="37"/>
      <c r="Y192" s="54"/>
      <c r="Z192" s="37"/>
      <c r="AA192" s="54"/>
      <c r="AB192" s="37"/>
      <c r="AC192" s="54"/>
      <c r="AD192" s="37"/>
    </row>
    <row r="193" spans="1:30" ht="12.75" customHeight="1">
      <c r="A193" s="129">
        <v>53</v>
      </c>
      <c r="B193" s="130">
        <v>42472</v>
      </c>
      <c r="C193" s="130"/>
      <c r="D193" s="131" t="s">
        <v>646</v>
      </c>
      <c r="E193" s="132" t="s">
        <v>545</v>
      </c>
      <c r="F193" s="133">
        <v>130</v>
      </c>
      <c r="G193" s="132"/>
      <c r="H193" s="132">
        <v>150</v>
      </c>
      <c r="I193" s="134" t="s">
        <v>647</v>
      </c>
      <c r="J193" s="135" t="s">
        <v>631</v>
      </c>
      <c r="K193" s="136">
        <f t="shared" si="96"/>
        <v>20</v>
      </c>
      <c r="L193" s="137">
        <f t="shared" si="97"/>
        <v>0.15384615384615385</v>
      </c>
      <c r="M193" s="132" t="s">
        <v>547</v>
      </c>
      <c r="N193" s="138">
        <v>42564</v>
      </c>
      <c r="O193" s="54"/>
      <c r="P193" s="54"/>
      <c r="Q193" s="198"/>
      <c r="R193" s="54"/>
      <c r="S193" s="54"/>
      <c r="T193" s="37"/>
      <c r="U193" s="54"/>
      <c r="V193" s="37"/>
      <c r="W193" s="54"/>
      <c r="X193" s="37"/>
      <c r="Y193" s="54"/>
      <c r="Z193" s="37"/>
      <c r="AA193" s="54"/>
      <c r="AB193" s="37"/>
      <c r="AC193" s="54"/>
      <c r="AD193" s="37"/>
    </row>
    <row r="194" spans="1:30" ht="12.75" customHeight="1">
      <c r="A194" s="129">
        <v>54</v>
      </c>
      <c r="B194" s="130">
        <v>42473</v>
      </c>
      <c r="C194" s="130"/>
      <c r="D194" s="131" t="s">
        <v>648</v>
      </c>
      <c r="E194" s="132" t="s">
        <v>545</v>
      </c>
      <c r="F194" s="133">
        <v>196</v>
      </c>
      <c r="G194" s="132"/>
      <c r="H194" s="132">
        <v>299</v>
      </c>
      <c r="I194" s="134">
        <v>299</v>
      </c>
      <c r="J194" s="135" t="s">
        <v>631</v>
      </c>
      <c r="K194" s="136">
        <v>103</v>
      </c>
      <c r="L194" s="137">
        <v>0.52551020408163296</v>
      </c>
      <c r="M194" s="132" t="s">
        <v>547</v>
      </c>
      <c r="N194" s="138">
        <v>42620</v>
      </c>
      <c r="O194" s="54"/>
      <c r="P194" s="54"/>
      <c r="Q194" s="198"/>
      <c r="R194" s="54"/>
      <c r="S194" s="54"/>
      <c r="T194" s="37"/>
      <c r="U194" s="54"/>
      <c r="V194" s="37"/>
      <c r="W194" s="54"/>
      <c r="X194" s="37"/>
      <c r="Y194" s="54"/>
      <c r="Z194" s="37"/>
      <c r="AA194" s="54"/>
      <c r="AB194" s="37"/>
      <c r="AC194" s="54"/>
      <c r="AD194" s="37"/>
    </row>
    <row r="195" spans="1:30" ht="12.75" customHeight="1">
      <c r="A195" s="129">
        <v>55</v>
      </c>
      <c r="B195" s="130">
        <v>42473</v>
      </c>
      <c r="C195" s="130"/>
      <c r="D195" s="131" t="s">
        <v>649</v>
      </c>
      <c r="E195" s="132" t="s">
        <v>545</v>
      </c>
      <c r="F195" s="133">
        <v>88</v>
      </c>
      <c r="G195" s="132"/>
      <c r="H195" s="132">
        <v>103</v>
      </c>
      <c r="I195" s="134">
        <v>103</v>
      </c>
      <c r="J195" s="135" t="s">
        <v>631</v>
      </c>
      <c r="K195" s="136">
        <v>15</v>
      </c>
      <c r="L195" s="137">
        <v>0.170454545454545</v>
      </c>
      <c r="M195" s="132" t="s">
        <v>547</v>
      </c>
      <c r="N195" s="138">
        <v>42530</v>
      </c>
      <c r="O195" s="54"/>
      <c r="P195" s="54"/>
      <c r="Q195" s="198"/>
      <c r="R195" s="54"/>
      <c r="S195" s="54"/>
      <c r="T195" s="37"/>
      <c r="U195" s="54"/>
      <c r="V195" s="37"/>
      <c r="W195" s="54"/>
      <c r="X195" s="37"/>
      <c r="Y195" s="54"/>
      <c r="Z195" s="37"/>
      <c r="AA195" s="54"/>
      <c r="AB195" s="37"/>
      <c r="AC195" s="54"/>
      <c r="AD195" s="37"/>
    </row>
    <row r="196" spans="1:30" ht="12.75" customHeight="1">
      <c r="A196" s="129">
        <v>56</v>
      </c>
      <c r="B196" s="130">
        <v>42492</v>
      </c>
      <c r="C196" s="130"/>
      <c r="D196" s="131" t="s">
        <v>650</v>
      </c>
      <c r="E196" s="132" t="s">
        <v>545</v>
      </c>
      <c r="F196" s="133">
        <v>127.5</v>
      </c>
      <c r="G196" s="132"/>
      <c r="H196" s="132">
        <v>148</v>
      </c>
      <c r="I196" s="134" t="s">
        <v>651</v>
      </c>
      <c r="J196" s="135" t="s">
        <v>631</v>
      </c>
      <c r="K196" s="136">
        <f>H196-F196</f>
        <v>20.5</v>
      </c>
      <c r="L196" s="137">
        <f>K196/F196</f>
        <v>0.16078431372549021</v>
      </c>
      <c r="M196" s="132" t="s">
        <v>547</v>
      </c>
      <c r="N196" s="138">
        <v>42564</v>
      </c>
      <c r="O196" s="54"/>
      <c r="P196" s="54"/>
      <c r="Q196" s="198"/>
      <c r="R196" s="54"/>
      <c r="S196" s="54"/>
      <c r="T196" s="37"/>
      <c r="U196" s="54"/>
      <c r="V196" s="37"/>
      <c r="W196" s="54"/>
      <c r="X196" s="37"/>
      <c r="Y196" s="54"/>
      <c r="Z196" s="37"/>
      <c r="AA196" s="54"/>
      <c r="AB196" s="37"/>
      <c r="AC196" s="54"/>
      <c r="AD196" s="37"/>
    </row>
    <row r="197" spans="1:30" ht="12.75" customHeight="1">
      <c r="A197" s="129">
        <v>57</v>
      </c>
      <c r="B197" s="130">
        <v>42493</v>
      </c>
      <c r="C197" s="130"/>
      <c r="D197" s="131" t="s">
        <v>652</v>
      </c>
      <c r="E197" s="132" t="s">
        <v>545</v>
      </c>
      <c r="F197" s="133">
        <v>675</v>
      </c>
      <c r="G197" s="132"/>
      <c r="H197" s="132">
        <v>815</v>
      </c>
      <c r="I197" s="134" t="s">
        <v>653</v>
      </c>
      <c r="J197" s="135" t="s">
        <v>631</v>
      </c>
      <c r="K197" s="136">
        <f>H197-F197</f>
        <v>140</v>
      </c>
      <c r="L197" s="137">
        <f>K197/F197</f>
        <v>0.2074074074074074</v>
      </c>
      <c r="M197" s="132" t="s">
        <v>547</v>
      </c>
      <c r="N197" s="138">
        <v>43154</v>
      </c>
      <c r="O197" s="54"/>
      <c r="P197" s="54"/>
      <c r="Q197" s="198"/>
      <c r="R197" s="54"/>
      <c r="S197" s="54"/>
      <c r="T197" s="37"/>
      <c r="U197" s="54"/>
      <c r="V197" s="37"/>
      <c r="W197" s="54"/>
      <c r="X197" s="37"/>
      <c r="Y197" s="54"/>
      <c r="Z197" s="37"/>
      <c r="AA197" s="54"/>
      <c r="AB197" s="37"/>
      <c r="AC197" s="54"/>
      <c r="AD197" s="37"/>
    </row>
    <row r="198" spans="1:30" ht="12.75" customHeight="1">
      <c r="A198" s="139">
        <v>58</v>
      </c>
      <c r="B198" s="140">
        <v>42522</v>
      </c>
      <c r="C198" s="140"/>
      <c r="D198" s="141" t="s">
        <v>654</v>
      </c>
      <c r="E198" s="142" t="s">
        <v>545</v>
      </c>
      <c r="F198" s="143">
        <v>500</v>
      </c>
      <c r="G198" s="143"/>
      <c r="H198" s="144">
        <v>232.5</v>
      </c>
      <c r="I198" s="144" t="s">
        <v>655</v>
      </c>
      <c r="J198" s="145" t="s">
        <v>656</v>
      </c>
      <c r="K198" s="146">
        <f>H198-F198</f>
        <v>-267.5</v>
      </c>
      <c r="L198" s="147">
        <f>K198/F198</f>
        <v>-0.53500000000000003</v>
      </c>
      <c r="M198" s="143" t="s">
        <v>557</v>
      </c>
      <c r="N198" s="140">
        <v>43735</v>
      </c>
      <c r="O198" s="54"/>
      <c r="P198" s="54"/>
      <c r="Q198" s="198"/>
      <c r="R198" s="54"/>
      <c r="S198" s="54"/>
      <c r="T198" s="37"/>
      <c r="U198" s="54"/>
      <c r="V198" s="37"/>
      <c r="W198" s="54"/>
      <c r="X198" s="37"/>
      <c r="Y198" s="54"/>
      <c r="Z198" s="37"/>
      <c r="AA198" s="54"/>
      <c r="AB198" s="37"/>
      <c r="AC198" s="54"/>
      <c r="AD198" s="37"/>
    </row>
    <row r="199" spans="1:30" ht="12.75" customHeight="1">
      <c r="A199" s="129">
        <v>59</v>
      </c>
      <c r="B199" s="130">
        <v>42527</v>
      </c>
      <c r="C199" s="130"/>
      <c r="D199" s="131" t="s">
        <v>503</v>
      </c>
      <c r="E199" s="132" t="s">
        <v>545</v>
      </c>
      <c r="F199" s="133">
        <v>110</v>
      </c>
      <c r="G199" s="132"/>
      <c r="H199" s="132">
        <v>126.5</v>
      </c>
      <c r="I199" s="134">
        <v>125</v>
      </c>
      <c r="J199" s="135" t="s">
        <v>583</v>
      </c>
      <c r="K199" s="136">
        <f>H199-F199</f>
        <v>16.5</v>
      </c>
      <c r="L199" s="137">
        <f>K199/F199</f>
        <v>0.15</v>
      </c>
      <c r="M199" s="132" t="s">
        <v>547</v>
      </c>
      <c r="N199" s="138">
        <v>42552</v>
      </c>
      <c r="O199" s="54"/>
      <c r="P199" s="54"/>
      <c r="Q199" s="198"/>
      <c r="R199" s="54"/>
      <c r="S199" s="54"/>
      <c r="T199" s="37"/>
      <c r="U199" s="54"/>
      <c r="V199" s="37"/>
      <c r="W199" s="54"/>
      <c r="X199" s="37"/>
      <c r="Y199" s="54"/>
      <c r="Z199" s="37"/>
      <c r="AA199" s="54"/>
      <c r="AB199" s="37"/>
      <c r="AC199" s="54"/>
      <c r="AD199" s="37"/>
    </row>
    <row r="200" spans="1:30" ht="12.75" customHeight="1">
      <c r="A200" s="129">
        <v>60</v>
      </c>
      <c r="B200" s="130">
        <v>42538</v>
      </c>
      <c r="C200" s="130"/>
      <c r="D200" s="131" t="s">
        <v>657</v>
      </c>
      <c r="E200" s="132" t="s">
        <v>545</v>
      </c>
      <c r="F200" s="133">
        <v>44</v>
      </c>
      <c r="G200" s="132"/>
      <c r="H200" s="132">
        <v>69.5</v>
      </c>
      <c r="I200" s="134">
        <v>69.5</v>
      </c>
      <c r="J200" s="135" t="s">
        <v>658</v>
      </c>
      <c r="K200" s="136">
        <f>H200-F200</f>
        <v>25.5</v>
      </c>
      <c r="L200" s="137">
        <f>K200/F200</f>
        <v>0.57954545454545459</v>
      </c>
      <c r="M200" s="132" t="s">
        <v>547</v>
      </c>
      <c r="N200" s="138">
        <v>42977</v>
      </c>
      <c r="O200" s="54"/>
      <c r="P200" s="54"/>
      <c r="Q200" s="198"/>
      <c r="R200" s="54"/>
      <c r="S200" s="54"/>
      <c r="T200" s="37"/>
      <c r="U200" s="54"/>
      <c r="V200" s="37"/>
      <c r="W200" s="54"/>
      <c r="X200" s="37"/>
      <c r="Y200" s="54"/>
      <c r="Z200" s="37"/>
      <c r="AA200" s="54"/>
      <c r="AB200" s="37"/>
      <c r="AC200" s="54"/>
      <c r="AD200" s="37"/>
    </row>
    <row r="201" spans="1:30" ht="12.75" customHeight="1">
      <c r="A201" s="129">
        <v>61</v>
      </c>
      <c r="B201" s="130">
        <v>42549</v>
      </c>
      <c r="C201" s="130"/>
      <c r="D201" s="131" t="s">
        <v>659</v>
      </c>
      <c r="E201" s="132" t="s">
        <v>545</v>
      </c>
      <c r="F201" s="133">
        <v>262.5</v>
      </c>
      <c r="G201" s="132"/>
      <c r="H201" s="132">
        <v>340</v>
      </c>
      <c r="I201" s="134">
        <v>333</v>
      </c>
      <c r="J201" s="135" t="s">
        <v>660</v>
      </c>
      <c r="K201" s="136">
        <v>77.5</v>
      </c>
      <c r="L201" s="137">
        <v>0.29523809523809502</v>
      </c>
      <c r="M201" s="132" t="s">
        <v>547</v>
      </c>
      <c r="N201" s="138">
        <v>43017</v>
      </c>
      <c r="O201" s="54"/>
      <c r="P201" s="54"/>
      <c r="Q201" s="198"/>
      <c r="R201" s="54"/>
      <c r="S201" s="54"/>
      <c r="T201" s="37"/>
      <c r="U201" s="54"/>
      <c r="V201" s="37"/>
      <c r="W201" s="54"/>
      <c r="X201" s="37"/>
      <c r="Y201" s="54"/>
      <c r="Z201" s="37"/>
      <c r="AA201" s="54"/>
      <c r="AB201" s="37"/>
      <c r="AC201" s="54"/>
      <c r="AD201" s="37"/>
    </row>
    <row r="202" spans="1:30" ht="12.75" customHeight="1">
      <c r="A202" s="129">
        <v>62</v>
      </c>
      <c r="B202" s="130">
        <v>42549</v>
      </c>
      <c r="C202" s="130"/>
      <c r="D202" s="131" t="s">
        <v>661</v>
      </c>
      <c r="E202" s="132" t="s">
        <v>545</v>
      </c>
      <c r="F202" s="133">
        <v>840</v>
      </c>
      <c r="G202" s="132"/>
      <c r="H202" s="132">
        <v>1230</v>
      </c>
      <c r="I202" s="134">
        <v>1230</v>
      </c>
      <c r="J202" s="135" t="s">
        <v>631</v>
      </c>
      <c r="K202" s="136">
        <v>390</v>
      </c>
      <c r="L202" s="137">
        <v>0.46428571428571402</v>
      </c>
      <c r="M202" s="132" t="s">
        <v>547</v>
      </c>
      <c r="N202" s="138">
        <v>42649</v>
      </c>
      <c r="O202" s="54"/>
      <c r="P202" s="54"/>
      <c r="Q202" s="198"/>
      <c r="R202" s="54"/>
      <c r="S202" s="54"/>
      <c r="T202" s="37"/>
      <c r="U202" s="54"/>
      <c r="V202" s="37"/>
      <c r="W202" s="54"/>
      <c r="X202" s="37"/>
      <c r="Y202" s="54"/>
      <c r="Z202" s="37"/>
      <c r="AA202" s="54"/>
      <c r="AB202" s="37"/>
      <c r="AC202" s="54"/>
      <c r="AD202" s="37"/>
    </row>
    <row r="203" spans="1:30" ht="12.75" customHeight="1">
      <c r="A203" s="152">
        <v>63</v>
      </c>
      <c r="B203" s="153">
        <v>42556</v>
      </c>
      <c r="C203" s="153"/>
      <c r="D203" s="154" t="s">
        <v>662</v>
      </c>
      <c r="E203" s="155" t="s">
        <v>545</v>
      </c>
      <c r="F203" s="155">
        <v>395</v>
      </c>
      <c r="G203" s="156"/>
      <c r="H203" s="156">
        <f>(468.5+342.5)/2</f>
        <v>405.5</v>
      </c>
      <c r="I203" s="156">
        <v>510</v>
      </c>
      <c r="J203" s="157" t="s">
        <v>663</v>
      </c>
      <c r="K203" s="158">
        <f t="shared" ref="K203:K209" si="98">H203-F203</f>
        <v>10.5</v>
      </c>
      <c r="L203" s="159">
        <f t="shared" ref="L203:L209" si="99">K203/F203</f>
        <v>2.6582278481012658E-2</v>
      </c>
      <c r="M203" s="155" t="s">
        <v>564</v>
      </c>
      <c r="N203" s="153">
        <v>43606</v>
      </c>
      <c r="O203" s="54"/>
      <c r="P203" s="54"/>
      <c r="Q203" s="198"/>
      <c r="R203" s="54"/>
      <c r="S203" s="54"/>
      <c r="T203" s="37"/>
      <c r="U203" s="54"/>
      <c r="V203" s="37"/>
      <c r="W203" s="54"/>
      <c r="X203" s="37"/>
      <c r="Y203" s="54"/>
      <c r="Z203" s="37"/>
      <c r="AA203" s="54"/>
      <c r="AB203" s="37"/>
      <c r="AC203" s="54"/>
      <c r="AD203" s="37"/>
    </row>
    <row r="204" spans="1:30" ht="12.75" customHeight="1">
      <c r="A204" s="139">
        <v>64</v>
      </c>
      <c r="B204" s="140">
        <v>42584</v>
      </c>
      <c r="C204" s="140"/>
      <c r="D204" s="141" t="s">
        <v>664</v>
      </c>
      <c r="E204" s="142" t="s">
        <v>556</v>
      </c>
      <c r="F204" s="143">
        <f>169.5-12.8</f>
        <v>156.69999999999999</v>
      </c>
      <c r="G204" s="143"/>
      <c r="H204" s="144">
        <v>77</v>
      </c>
      <c r="I204" s="144" t="s">
        <v>665</v>
      </c>
      <c r="J204" s="145" t="s">
        <v>666</v>
      </c>
      <c r="K204" s="146">
        <f t="shared" si="98"/>
        <v>-79.699999999999989</v>
      </c>
      <c r="L204" s="147">
        <f t="shared" si="99"/>
        <v>-0.50861518825781749</v>
      </c>
      <c r="M204" s="143" t="s">
        <v>557</v>
      </c>
      <c r="N204" s="140">
        <v>43522</v>
      </c>
      <c r="O204" s="54"/>
      <c r="P204" s="54"/>
      <c r="Q204" s="198"/>
      <c r="R204" s="54"/>
      <c r="S204" s="54"/>
      <c r="T204" s="37"/>
      <c r="U204" s="54"/>
      <c r="V204" s="37"/>
      <c r="W204" s="54"/>
      <c r="X204" s="37"/>
      <c r="Y204" s="54"/>
      <c r="Z204" s="37"/>
      <c r="AA204" s="54"/>
      <c r="AB204" s="37"/>
      <c r="AC204" s="54"/>
      <c r="AD204" s="37"/>
    </row>
    <row r="205" spans="1:30" ht="12.75" customHeight="1">
      <c r="A205" s="139">
        <v>65</v>
      </c>
      <c r="B205" s="140">
        <v>42586</v>
      </c>
      <c r="C205" s="140"/>
      <c r="D205" s="141" t="s">
        <v>667</v>
      </c>
      <c r="E205" s="142" t="s">
        <v>545</v>
      </c>
      <c r="F205" s="143">
        <v>400</v>
      </c>
      <c r="G205" s="143"/>
      <c r="H205" s="144">
        <v>305</v>
      </c>
      <c r="I205" s="144">
        <v>475</v>
      </c>
      <c r="J205" s="145" t="s">
        <v>668</v>
      </c>
      <c r="K205" s="146">
        <f t="shared" si="98"/>
        <v>-95</v>
      </c>
      <c r="L205" s="147">
        <f t="shared" si="99"/>
        <v>-0.23749999999999999</v>
      </c>
      <c r="M205" s="143" t="s">
        <v>557</v>
      </c>
      <c r="N205" s="140">
        <v>43606</v>
      </c>
      <c r="O205" s="54"/>
      <c r="P205" s="54"/>
      <c r="Q205" s="198"/>
      <c r="R205" s="54"/>
      <c r="S205" s="54"/>
      <c r="T205" s="37"/>
      <c r="U205" s="54"/>
      <c r="V205" s="37"/>
      <c r="W205" s="54"/>
      <c r="X205" s="37"/>
      <c r="Y205" s="54"/>
      <c r="Z205" s="37"/>
      <c r="AA205" s="54"/>
      <c r="AB205" s="37"/>
      <c r="AC205" s="54"/>
      <c r="AD205" s="37"/>
    </row>
    <row r="206" spans="1:30" ht="12.75" customHeight="1">
      <c r="A206" s="129">
        <v>66</v>
      </c>
      <c r="B206" s="130">
        <v>42593</v>
      </c>
      <c r="C206" s="130"/>
      <c r="D206" s="131" t="s">
        <v>669</v>
      </c>
      <c r="E206" s="132" t="s">
        <v>545</v>
      </c>
      <c r="F206" s="133">
        <v>86.5</v>
      </c>
      <c r="G206" s="132"/>
      <c r="H206" s="132">
        <v>130</v>
      </c>
      <c r="I206" s="134">
        <v>130</v>
      </c>
      <c r="J206" s="135" t="s">
        <v>670</v>
      </c>
      <c r="K206" s="136">
        <f t="shared" si="98"/>
        <v>43.5</v>
      </c>
      <c r="L206" s="137">
        <f t="shared" si="99"/>
        <v>0.50289017341040465</v>
      </c>
      <c r="M206" s="132" t="s">
        <v>547</v>
      </c>
      <c r="N206" s="138">
        <v>43091</v>
      </c>
      <c r="O206" s="54"/>
      <c r="P206" s="54"/>
      <c r="Q206" s="198"/>
      <c r="R206" s="54"/>
      <c r="S206" s="54"/>
      <c r="T206" s="37"/>
      <c r="U206" s="54"/>
      <c r="V206" s="37"/>
      <c r="W206" s="54"/>
      <c r="X206" s="37"/>
      <c r="Y206" s="54"/>
      <c r="Z206" s="37"/>
      <c r="AA206" s="54"/>
      <c r="AB206" s="37"/>
      <c r="AC206" s="54"/>
      <c r="AD206" s="37"/>
    </row>
    <row r="207" spans="1:30" ht="12.75" customHeight="1">
      <c r="A207" s="139">
        <v>67</v>
      </c>
      <c r="B207" s="140">
        <v>42600</v>
      </c>
      <c r="C207" s="140"/>
      <c r="D207" s="141" t="s">
        <v>119</v>
      </c>
      <c r="E207" s="142" t="s">
        <v>545</v>
      </c>
      <c r="F207" s="143">
        <v>133.5</v>
      </c>
      <c r="G207" s="143"/>
      <c r="H207" s="144">
        <v>126.5</v>
      </c>
      <c r="I207" s="144">
        <v>178</v>
      </c>
      <c r="J207" s="145" t="s">
        <v>671</v>
      </c>
      <c r="K207" s="146">
        <f t="shared" si="98"/>
        <v>-7</v>
      </c>
      <c r="L207" s="147">
        <f t="shared" si="99"/>
        <v>-5.2434456928838954E-2</v>
      </c>
      <c r="M207" s="143" t="s">
        <v>557</v>
      </c>
      <c r="N207" s="140">
        <v>42615</v>
      </c>
      <c r="O207" s="54"/>
      <c r="P207" s="54"/>
      <c r="Q207" s="198"/>
      <c r="R207" s="54"/>
      <c r="S207" s="54"/>
      <c r="T207" s="37"/>
      <c r="U207" s="54"/>
      <c r="V207" s="37"/>
      <c r="W207" s="54"/>
      <c r="X207" s="37"/>
      <c r="Y207" s="54"/>
      <c r="Z207" s="37"/>
      <c r="AA207" s="54"/>
      <c r="AB207" s="37"/>
      <c r="AC207" s="54"/>
      <c r="AD207" s="37"/>
    </row>
    <row r="208" spans="1:30" ht="12.75" customHeight="1">
      <c r="A208" s="129">
        <v>68</v>
      </c>
      <c r="B208" s="130">
        <v>42613</v>
      </c>
      <c r="C208" s="130"/>
      <c r="D208" s="131" t="s">
        <v>672</v>
      </c>
      <c r="E208" s="132" t="s">
        <v>545</v>
      </c>
      <c r="F208" s="133">
        <v>560</v>
      </c>
      <c r="G208" s="132"/>
      <c r="H208" s="132">
        <v>725</v>
      </c>
      <c r="I208" s="134">
        <v>725</v>
      </c>
      <c r="J208" s="135" t="s">
        <v>577</v>
      </c>
      <c r="K208" s="136">
        <f t="shared" si="98"/>
        <v>165</v>
      </c>
      <c r="L208" s="137">
        <f t="shared" si="99"/>
        <v>0.29464285714285715</v>
      </c>
      <c r="M208" s="132" t="s">
        <v>547</v>
      </c>
      <c r="N208" s="138">
        <v>42456</v>
      </c>
      <c r="O208" s="54"/>
      <c r="P208" s="54"/>
      <c r="Q208" s="198"/>
      <c r="R208" s="54"/>
      <c r="S208" s="54"/>
      <c r="T208" s="37"/>
      <c r="U208" s="54"/>
      <c r="V208" s="37"/>
      <c r="W208" s="54"/>
      <c r="X208" s="37"/>
      <c r="Y208" s="54"/>
      <c r="Z208" s="37"/>
      <c r="AA208" s="54"/>
      <c r="AB208" s="37"/>
      <c r="AC208" s="54"/>
      <c r="AD208" s="37"/>
    </row>
    <row r="209" spans="1:30" ht="12.75" customHeight="1">
      <c r="A209" s="129">
        <v>69</v>
      </c>
      <c r="B209" s="130">
        <v>42614</v>
      </c>
      <c r="C209" s="130"/>
      <c r="D209" s="131" t="s">
        <v>673</v>
      </c>
      <c r="E209" s="132" t="s">
        <v>545</v>
      </c>
      <c r="F209" s="133">
        <v>160.5</v>
      </c>
      <c r="G209" s="132"/>
      <c r="H209" s="132">
        <v>210</v>
      </c>
      <c r="I209" s="134">
        <v>210</v>
      </c>
      <c r="J209" s="135" t="s">
        <v>577</v>
      </c>
      <c r="K209" s="136">
        <f t="shared" si="98"/>
        <v>49.5</v>
      </c>
      <c r="L209" s="137">
        <f t="shared" si="99"/>
        <v>0.30841121495327101</v>
      </c>
      <c r="M209" s="132" t="s">
        <v>547</v>
      </c>
      <c r="N209" s="138">
        <v>42871</v>
      </c>
      <c r="O209" s="54"/>
      <c r="P209" s="54"/>
      <c r="Q209" s="198"/>
      <c r="R209" s="54"/>
      <c r="S209" s="54"/>
      <c r="T209" s="37"/>
      <c r="U209" s="54"/>
      <c r="V209" s="37"/>
      <c r="W209" s="54"/>
      <c r="X209" s="37"/>
      <c r="Y209" s="54"/>
      <c r="Z209" s="37"/>
      <c r="AA209" s="54"/>
      <c r="AB209" s="37"/>
      <c r="AC209" s="54"/>
      <c r="AD209" s="37"/>
    </row>
    <row r="210" spans="1:30" ht="12.75" customHeight="1">
      <c r="A210" s="129">
        <v>70</v>
      </c>
      <c r="B210" s="130">
        <v>42646</v>
      </c>
      <c r="C210" s="130"/>
      <c r="D210" s="131" t="s">
        <v>396</v>
      </c>
      <c r="E210" s="132" t="s">
        <v>545</v>
      </c>
      <c r="F210" s="133">
        <v>430</v>
      </c>
      <c r="G210" s="132"/>
      <c r="H210" s="132">
        <v>596</v>
      </c>
      <c r="I210" s="134">
        <v>575</v>
      </c>
      <c r="J210" s="135" t="s">
        <v>674</v>
      </c>
      <c r="K210" s="136">
        <v>166</v>
      </c>
      <c r="L210" s="137">
        <v>0.38604651162790699</v>
      </c>
      <c r="M210" s="132" t="s">
        <v>547</v>
      </c>
      <c r="N210" s="138">
        <v>42769</v>
      </c>
      <c r="O210" s="54"/>
      <c r="P210" s="54"/>
      <c r="Q210" s="198"/>
      <c r="R210" s="54"/>
      <c r="S210" s="54"/>
      <c r="T210" s="37"/>
      <c r="U210" s="54"/>
      <c r="V210" s="37"/>
      <c r="W210" s="54"/>
      <c r="X210" s="37"/>
      <c r="Y210" s="54"/>
      <c r="Z210" s="37"/>
      <c r="AA210" s="54"/>
      <c r="AB210" s="37"/>
      <c r="AC210" s="54"/>
      <c r="AD210" s="37"/>
    </row>
    <row r="211" spans="1:30" ht="12.75" customHeight="1">
      <c r="A211" s="129">
        <v>71</v>
      </c>
      <c r="B211" s="130">
        <v>42657</v>
      </c>
      <c r="C211" s="130"/>
      <c r="D211" s="131" t="s">
        <v>675</v>
      </c>
      <c r="E211" s="132" t="s">
        <v>545</v>
      </c>
      <c r="F211" s="133">
        <v>280</v>
      </c>
      <c r="G211" s="132"/>
      <c r="H211" s="132">
        <v>345</v>
      </c>
      <c r="I211" s="134">
        <v>345</v>
      </c>
      <c r="J211" s="135" t="s">
        <v>577</v>
      </c>
      <c r="K211" s="136">
        <f t="shared" ref="K211:K216" si="100">H211-F211</f>
        <v>65</v>
      </c>
      <c r="L211" s="137">
        <f>K211/F211</f>
        <v>0.23214285714285715</v>
      </c>
      <c r="M211" s="132" t="s">
        <v>547</v>
      </c>
      <c r="N211" s="138">
        <v>42814</v>
      </c>
      <c r="O211" s="54"/>
      <c r="P211" s="54"/>
      <c r="Q211" s="198"/>
      <c r="R211" s="54"/>
      <c r="S211" s="54"/>
      <c r="T211" s="37"/>
      <c r="U211" s="54"/>
      <c r="V211" s="37"/>
      <c r="W211" s="54"/>
      <c r="X211" s="37"/>
      <c r="Y211" s="54"/>
      <c r="Z211" s="37"/>
      <c r="AA211" s="54"/>
      <c r="AB211" s="37"/>
      <c r="AC211" s="54"/>
      <c r="AD211" s="37"/>
    </row>
    <row r="212" spans="1:30" ht="12.75" customHeight="1">
      <c r="A212" s="129">
        <v>72</v>
      </c>
      <c r="B212" s="130">
        <v>42657</v>
      </c>
      <c r="C212" s="130"/>
      <c r="D212" s="131" t="s">
        <v>676</v>
      </c>
      <c r="E212" s="132" t="s">
        <v>545</v>
      </c>
      <c r="F212" s="133">
        <v>245</v>
      </c>
      <c r="G212" s="132"/>
      <c r="H212" s="132">
        <v>325.5</v>
      </c>
      <c r="I212" s="134">
        <v>330</v>
      </c>
      <c r="J212" s="135" t="s">
        <v>677</v>
      </c>
      <c r="K212" s="136">
        <f t="shared" si="100"/>
        <v>80.5</v>
      </c>
      <c r="L212" s="137">
        <f>K212/F212</f>
        <v>0.32857142857142857</v>
      </c>
      <c r="M212" s="132" t="s">
        <v>547</v>
      </c>
      <c r="N212" s="138">
        <v>42769</v>
      </c>
      <c r="O212" s="54"/>
      <c r="P212" s="54"/>
      <c r="Q212" s="198"/>
      <c r="R212" s="54"/>
      <c r="S212" s="54"/>
      <c r="T212" s="37"/>
      <c r="U212" s="54"/>
      <c r="V212" s="37"/>
      <c r="W212" s="54"/>
      <c r="X212" s="37"/>
      <c r="Y212" s="54"/>
      <c r="Z212" s="37"/>
      <c r="AA212" s="54"/>
      <c r="AB212" s="37"/>
      <c r="AC212" s="54"/>
      <c r="AD212" s="37"/>
    </row>
    <row r="213" spans="1:30" ht="12.75" customHeight="1">
      <c r="A213" s="129">
        <v>73</v>
      </c>
      <c r="B213" s="130">
        <v>42660</v>
      </c>
      <c r="C213" s="130"/>
      <c r="D213" s="131" t="s">
        <v>678</v>
      </c>
      <c r="E213" s="132" t="s">
        <v>545</v>
      </c>
      <c r="F213" s="133">
        <v>125</v>
      </c>
      <c r="G213" s="132"/>
      <c r="H213" s="132">
        <v>160</v>
      </c>
      <c r="I213" s="134">
        <v>160</v>
      </c>
      <c r="J213" s="135" t="s">
        <v>631</v>
      </c>
      <c r="K213" s="136">
        <f t="shared" si="100"/>
        <v>35</v>
      </c>
      <c r="L213" s="137">
        <v>0.28000000000000003</v>
      </c>
      <c r="M213" s="132" t="s">
        <v>547</v>
      </c>
      <c r="N213" s="138">
        <v>42803</v>
      </c>
      <c r="O213" s="54"/>
      <c r="P213" s="54"/>
      <c r="Q213" s="198"/>
      <c r="R213" s="54"/>
      <c r="S213" s="54"/>
      <c r="T213" s="37"/>
      <c r="U213" s="54"/>
      <c r="V213" s="37"/>
      <c r="W213" s="54"/>
      <c r="X213" s="37"/>
      <c r="Y213" s="54"/>
      <c r="Z213" s="37"/>
      <c r="AA213" s="54"/>
      <c r="AB213" s="37"/>
      <c r="AC213" s="54"/>
      <c r="AD213" s="37"/>
    </row>
    <row r="214" spans="1:30" ht="12.75" customHeight="1">
      <c r="A214" s="129">
        <v>74</v>
      </c>
      <c r="B214" s="130">
        <v>42660</v>
      </c>
      <c r="C214" s="130"/>
      <c r="D214" s="131" t="s">
        <v>679</v>
      </c>
      <c r="E214" s="132" t="s">
        <v>545</v>
      </c>
      <c r="F214" s="133">
        <v>114</v>
      </c>
      <c r="G214" s="132"/>
      <c r="H214" s="132">
        <v>145</v>
      </c>
      <c r="I214" s="134">
        <v>145</v>
      </c>
      <c r="J214" s="135" t="s">
        <v>631</v>
      </c>
      <c r="K214" s="136">
        <f t="shared" si="100"/>
        <v>31</v>
      </c>
      <c r="L214" s="137">
        <f>K214/F214</f>
        <v>0.27192982456140352</v>
      </c>
      <c r="M214" s="132" t="s">
        <v>547</v>
      </c>
      <c r="N214" s="138">
        <v>42859</v>
      </c>
      <c r="O214" s="54"/>
      <c r="P214" s="54"/>
      <c r="Q214" s="198"/>
      <c r="R214" s="54"/>
      <c r="S214" s="54"/>
      <c r="T214" s="37"/>
      <c r="U214" s="54"/>
      <c r="V214" s="37"/>
      <c r="W214" s="54"/>
      <c r="X214" s="37"/>
      <c r="Y214" s="54"/>
      <c r="Z214" s="37"/>
      <c r="AA214" s="54"/>
      <c r="AB214" s="37"/>
      <c r="AC214" s="54"/>
      <c r="AD214" s="37"/>
    </row>
    <row r="215" spans="1:30" ht="12.75" customHeight="1">
      <c r="A215" s="129">
        <v>75</v>
      </c>
      <c r="B215" s="130">
        <v>42660</v>
      </c>
      <c r="C215" s="130"/>
      <c r="D215" s="131" t="s">
        <v>680</v>
      </c>
      <c r="E215" s="132" t="s">
        <v>545</v>
      </c>
      <c r="F215" s="133">
        <v>212</v>
      </c>
      <c r="G215" s="132"/>
      <c r="H215" s="132">
        <v>280</v>
      </c>
      <c r="I215" s="134">
        <v>276</v>
      </c>
      <c r="J215" s="135" t="s">
        <v>681</v>
      </c>
      <c r="K215" s="136">
        <f t="shared" si="100"/>
        <v>68</v>
      </c>
      <c r="L215" s="137">
        <f>K215/F215</f>
        <v>0.32075471698113206</v>
      </c>
      <c r="M215" s="132" t="s">
        <v>547</v>
      </c>
      <c r="N215" s="138">
        <v>42858</v>
      </c>
      <c r="O215" s="54"/>
      <c r="P215" s="54"/>
      <c r="Q215" s="198"/>
      <c r="R215" s="54"/>
      <c r="S215" s="54"/>
      <c r="T215" s="37"/>
      <c r="U215" s="54"/>
      <c r="V215" s="37"/>
      <c r="W215" s="54"/>
      <c r="X215" s="37"/>
      <c r="Y215" s="54"/>
      <c r="Z215" s="37"/>
      <c r="AA215" s="54"/>
      <c r="AB215" s="37"/>
      <c r="AC215" s="54"/>
      <c r="AD215" s="37"/>
    </row>
    <row r="216" spans="1:30" ht="12.75" customHeight="1">
      <c r="A216" s="129">
        <v>76</v>
      </c>
      <c r="B216" s="130">
        <v>42678</v>
      </c>
      <c r="C216" s="130"/>
      <c r="D216" s="131" t="s">
        <v>439</v>
      </c>
      <c r="E216" s="132" t="s">
        <v>545</v>
      </c>
      <c r="F216" s="133">
        <v>155</v>
      </c>
      <c r="G216" s="132"/>
      <c r="H216" s="132">
        <v>210</v>
      </c>
      <c r="I216" s="134">
        <v>210</v>
      </c>
      <c r="J216" s="135" t="s">
        <v>682</v>
      </c>
      <c r="K216" s="136">
        <f t="shared" si="100"/>
        <v>55</v>
      </c>
      <c r="L216" s="137">
        <f>K216/F216</f>
        <v>0.35483870967741937</v>
      </c>
      <c r="M216" s="132" t="s">
        <v>547</v>
      </c>
      <c r="N216" s="138">
        <v>42944</v>
      </c>
      <c r="O216" s="54"/>
      <c r="P216" s="54"/>
      <c r="Q216" s="198"/>
      <c r="R216" s="54"/>
      <c r="S216" s="54"/>
      <c r="T216" s="37"/>
      <c r="U216" s="54"/>
      <c r="V216" s="37"/>
      <c r="W216" s="54"/>
      <c r="X216" s="37"/>
      <c r="Y216" s="54"/>
      <c r="Z216" s="37"/>
      <c r="AA216" s="54"/>
      <c r="AB216" s="37"/>
      <c r="AC216" s="54"/>
      <c r="AD216" s="37"/>
    </row>
    <row r="217" spans="1:30" ht="12.75" customHeight="1">
      <c r="A217" s="139">
        <v>77</v>
      </c>
      <c r="B217" s="140">
        <v>42710</v>
      </c>
      <c r="C217" s="140"/>
      <c r="D217" s="141" t="s">
        <v>683</v>
      </c>
      <c r="E217" s="142" t="s">
        <v>545</v>
      </c>
      <c r="F217" s="143">
        <v>150.5</v>
      </c>
      <c r="G217" s="143"/>
      <c r="H217" s="144">
        <v>72.5</v>
      </c>
      <c r="I217" s="144">
        <v>174</v>
      </c>
      <c r="J217" s="145" t="s">
        <v>684</v>
      </c>
      <c r="K217" s="146">
        <v>-78</v>
      </c>
      <c r="L217" s="147">
        <v>-0.51827242524916906</v>
      </c>
      <c r="M217" s="143" t="s">
        <v>557</v>
      </c>
      <c r="N217" s="140">
        <v>43333</v>
      </c>
      <c r="O217" s="54"/>
      <c r="P217" s="54"/>
      <c r="Q217" s="198"/>
      <c r="R217" s="54"/>
      <c r="S217" s="54"/>
      <c r="T217" s="37"/>
      <c r="U217" s="54"/>
      <c r="V217" s="37"/>
      <c r="W217" s="54"/>
      <c r="X217" s="37"/>
      <c r="Y217" s="54"/>
      <c r="Z217" s="37"/>
      <c r="AA217" s="54"/>
      <c r="AB217" s="37"/>
      <c r="AC217" s="54"/>
      <c r="AD217" s="37"/>
    </row>
    <row r="218" spans="1:30" ht="12.75" customHeight="1">
      <c r="A218" s="129">
        <v>78</v>
      </c>
      <c r="B218" s="130">
        <v>42712</v>
      </c>
      <c r="C218" s="130"/>
      <c r="D218" s="131" t="s">
        <v>685</v>
      </c>
      <c r="E218" s="132" t="s">
        <v>545</v>
      </c>
      <c r="F218" s="133">
        <v>380</v>
      </c>
      <c r="G218" s="132"/>
      <c r="H218" s="132">
        <v>478</v>
      </c>
      <c r="I218" s="134">
        <v>468</v>
      </c>
      <c r="J218" s="135" t="s">
        <v>631</v>
      </c>
      <c r="K218" s="136">
        <f>H218-F218</f>
        <v>98</v>
      </c>
      <c r="L218" s="137">
        <f>K218/F218</f>
        <v>0.25789473684210529</v>
      </c>
      <c r="M218" s="132" t="s">
        <v>547</v>
      </c>
      <c r="N218" s="138">
        <v>43025</v>
      </c>
      <c r="O218" s="54"/>
      <c r="P218" s="54"/>
      <c r="Q218" s="198"/>
      <c r="R218" s="54"/>
      <c r="S218" s="54"/>
      <c r="T218" s="37"/>
      <c r="U218" s="54"/>
      <c r="V218" s="37"/>
      <c r="W218" s="54"/>
      <c r="X218" s="37"/>
      <c r="Y218" s="54"/>
      <c r="Z218" s="37"/>
      <c r="AA218" s="54"/>
      <c r="AB218" s="37"/>
      <c r="AC218" s="54"/>
      <c r="AD218" s="37"/>
    </row>
    <row r="219" spans="1:30" ht="12.75" customHeight="1">
      <c r="A219" s="129">
        <v>79</v>
      </c>
      <c r="B219" s="130">
        <v>42734</v>
      </c>
      <c r="C219" s="130"/>
      <c r="D219" s="131" t="s">
        <v>118</v>
      </c>
      <c r="E219" s="132" t="s">
        <v>545</v>
      </c>
      <c r="F219" s="133">
        <v>305</v>
      </c>
      <c r="G219" s="132"/>
      <c r="H219" s="132">
        <v>375</v>
      </c>
      <c r="I219" s="134">
        <v>375</v>
      </c>
      <c r="J219" s="135" t="s">
        <v>631</v>
      </c>
      <c r="K219" s="136">
        <f>H219-F219</f>
        <v>70</v>
      </c>
      <c r="L219" s="137">
        <f>K219/F219</f>
        <v>0.22950819672131148</v>
      </c>
      <c r="M219" s="132" t="s">
        <v>547</v>
      </c>
      <c r="N219" s="138">
        <v>42768</v>
      </c>
      <c r="O219" s="54"/>
      <c r="P219" s="54"/>
      <c r="Q219" s="198"/>
      <c r="R219" s="54"/>
      <c r="S219" s="54"/>
      <c r="T219" s="37"/>
      <c r="U219" s="54"/>
      <c r="V219" s="37"/>
      <c r="W219" s="54"/>
      <c r="X219" s="37"/>
      <c r="Y219" s="54"/>
      <c r="Z219" s="37"/>
      <c r="AA219" s="54"/>
      <c r="AB219" s="37"/>
      <c r="AC219" s="54"/>
      <c r="AD219" s="37"/>
    </row>
    <row r="220" spans="1:30" ht="12.75" customHeight="1">
      <c r="A220" s="129">
        <v>80</v>
      </c>
      <c r="B220" s="130">
        <v>42739</v>
      </c>
      <c r="C220" s="130"/>
      <c r="D220" s="131" t="s">
        <v>102</v>
      </c>
      <c r="E220" s="132" t="s">
        <v>545</v>
      </c>
      <c r="F220" s="133">
        <v>99.5</v>
      </c>
      <c r="G220" s="132"/>
      <c r="H220" s="132">
        <v>158</v>
      </c>
      <c r="I220" s="134">
        <v>158</v>
      </c>
      <c r="J220" s="135" t="s">
        <v>631</v>
      </c>
      <c r="K220" s="136">
        <f>H220-F220</f>
        <v>58.5</v>
      </c>
      <c r="L220" s="137">
        <f>K220/F220</f>
        <v>0.5879396984924623</v>
      </c>
      <c r="M220" s="132" t="s">
        <v>547</v>
      </c>
      <c r="N220" s="138">
        <v>42898</v>
      </c>
      <c r="O220" s="54"/>
      <c r="P220" s="54"/>
      <c r="Q220" s="198"/>
      <c r="R220" s="54"/>
      <c r="S220" s="54"/>
      <c r="T220" s="37"/>
      <c r="U220" s="54"/>
      <c r="V220" s="37"/>
      <c r="W220" s="54"/>
      <c r="X220" s="37"/>
      <c r="Y220" s="54"/>
      <c r="Z220" s="37"/>
      <c r="AA220" s="54"/>
      <c r="AB220" s="37"/>
      <c r="AC220" s="54"/>
      <c r="AD220" s="37"/>
    </row>
    <row r="221" spans="1:30" ht="12.75" customHeight="1">
      <c r="A221" s="129">
        <v>81</v>
      </c>
      <c r="B221" s="130">
        <v>42739</v>
      </c>
      <c r="C221" s="130"/>
      <c r="D221" s="131" t="s">
        <v>102</v>
      </c>
      <c r="E221" s="132" t="s">
        <v>545</v>
      </c>
      <c r="F221" s="133">
        <v>99.5</v>
      </c>
      <c r="G221" s="132"/>
      <c r="H221" s="132">
        <v>158</v>
      </c>
      <c r="I221" s="134">
        <v>158</v>
      </c>
      <c r="J221" s="135" t="s">
        <v>631</v>
      </c>
      <c r="K221" s="136">
        <v>58.5</v>
      </c>
      <c r="L221" s="137">
        <v>0.58793969849246197</v>
      </c>
      <c r="M221" s="132" t="s">
        <v>547</v>
      </c>
      <c r="N221" s="138">
        <v>42898</v>
      </c>
      <c r="O221" s="54"/>
      <c r="P221" s="54"/>
      <c r="Q221" s="198"/>
      <c r="R221" s="54"/>
      <c r="S221" s="54"/>
      <c r="T221" s="37"/>
      <c r="U221" s="54"/>
      <c r="V221" s="37"/>
      <c r="W221" s="54"/>
      <c r="X221" s="37"/>
      <c r="Y221" s="54"/>
      <c r="Z221" s="37"/>
      <c r="AA221" s="54"/>
      <c r="AB221" s="37"/>
      <c r="AC221" s="54"/>
      <c r="AD221" s="37"/>
    </row>
    <row r="222" spans="1:30" ht="12.75" customHeight="1">
      <c r="A222" s="129">
        <v>82</v>
      </c>
      <c r="B222" s="130">
        <v>42786</v>
      </c>
      <c r="C222" s="130"/>
      <c r="D222" s="131" t="s">
        <v>205</v>
      </c>
      <c r="E222" s="132" t="s">
        <v>545</v>
      </c>
      <c r="F222" s="133">
        <v>140.5</v>
      </c>
      <c r="G222" s="132"/>
      <c r="H222" s="132">
        <v>220</v>
      </c>
      <c r="I222" s="134">
        <v>220</v>
      </c>
      <c r="J222" s="135" t="s">
        <v>631</v>
      </c>
      <c r="K222" s="136">
        <f>H222-F222</f>
        <v>79.5</v>
      </c>
      <c r="L222" s="137">
        <f>K222/F222</f>
        <v>0.5658362989323843</v>
      </c>
      <c r="M222" s="132" t="s">
        <v>547</v>
      </c>
      <c r="N222" s="138">
        <v>42864</v>
      </c>
      <c r="O222" s="54"/>
      <c r="P222" s="54"/>
      <c r="Q222" s="198"/>
      <c r="R222" s="54"/>
      <c r="S222" s="54"/>
      <c r="T222" s="37"/>
      <c r="U222" s="54"/>
      <c r="V222" s="37"/>
      <c r="W222" s="54"/>
      <c r="X222" s="37"/>
      <c r="Y222" s="54"/>
      <c r="Z222" s="37"/>
      <c r="AA222" s="54"/>
      <c r="AB222" s="37"/>
      <c r="AC222" s="54"/>
      <c r="AD222" s="37"/>
    </row>
    <row r="223" spans="1:30" ht="12.75" customHeight="1">
      <c r="A223" s="129">
        <v>83</v>
      </c>
      <c r="B223" s="130">
        <v>42786</v>
      </c>
      <c r="C223" s="130"/>
      <c r="D223" s="131" t="s">
        <v>686</v>
      </c>
      <c r="E223" s="132" t="s">
        <v>545</v>
      </c>
      <c r="F223" s="133">
        <v>202.5</v>
      </c>
      <c r="G223" s="132"/>
      <c r="H223" s="132">
        <v>234</v>
      </c>
      <c r="I223" s="134">
        <v>234</v>
      </c>
      <c r="J223" s="135" t="s">
        <v>631</v>
      </c>
      <c r="K223" s="136">
        <v>31.5</v>
      </c>
      <c r="L223" s="137">
        <v>0.155555555555556</v>
      </c>
      <c r="M223" s="132" t="s">
        <v>547</v>
      </c>
      <c r="N223" s="138">
        <v>42836</v>
      </c>
      <c r="O223" s="54"/>
      <c r="P223" s="54"/>
      <c r="Q223" s="198"/>
      <c r="R223" s="54"/>
      <c r="S223" s="54"/>
      <c r="T223" s="37"/>
      <c r="U223" s="54"/>
      <c r="V223" s="37"/>
      <c r="W223" s="54"/>
      <c r="X223" s="37"/>
      <c r="Y223" s="54"/>
      <c r="Z223" s="37"/>
      <c r="AA223" s="54"/>
      <c r="AB223" s="37"/>
      <c r="AC223" s="54"/>
      <c r="AD223" s="37"/>
    </row>
    <row r="224" spans="1:30" ht="12.75" customHeight="1">
      <c r="A224" s="129">
        <v>84</v>
      </c>
      <c r="B224" s="130">
        <v>42818</v>
      </c>
      <c r="C224" s="130"/>
      <c r="D224" s="131" t="s">
        <v>687</v>
      </c>
      <c r="E224" s="132" t="s">
        <v>545</v>
      </c>
      <c r="F224" s="133">
        <v>300.5</v>
      </c>
      <c r="G224" s="132"/>
      <c r="H224" s="132">
        <v>417.5</v>
      </c>
      <c r="I224" s="134">
        <v>420</v>
      </c>
      <c r="J224" s="135" t="s">
        <v>688</v>
      </c>
      <c r="K224" s="136">
        <f>H224-F224</f>
        <v>117</v>
      </c>
      <c r="L224" s="137">
        <f>K224/F224</f>
        <v>0.38935108153078202</v>
      </c>
      <c r="M224" s="132" t="s">
        <v>547</v>
      </c>
      <c r="N224" s="138">
        <v>43070</v>
      </c>
      <c r="O224" s="54"/>
      <c r="P224" s="54"/>
      <c r="Q224" s="198"/>
      <c r="R224" s="54"/>
      <c r="S224" s="54"/>
      <c r="T224" s="37"/>
      <c r="U224" s="54"/>
      <c r="V224" s="37"/>
      <c r="W224" s="54"/>
      <c r="X224" s="37"/>
      <c r="Y224" s="54"/>
      <c r="Z224" s="37"/>
      <c r="AA224" s="54"/>
      <c r="AB224" s="37"/>
      <c r="AC224" s="54"/>
      <c r="AD224" s="37"/>
    </row>
    <row r="225" spans="1:30" ht="12.75" customHeight="1">
      <c r="A225" s="129">
        <v>85</v>
      </c>
      <c r="B225" s="130">
        <v>42818</v>
      </c>
      <c r="C225" s="130"/>
      <c r="D225" s="131" t="s">
        <v>661</v>
      </c>
      <c r="E225" s="132" t="s">
        <v>545</v>
      </c>
      <c r="F225" s="133">
        <v>850</v>
      </c>
      <c r="G225" s="132"/>
      <c r="H225" s="132">
        <v>1042.5</v>
      </c>
      <c r="I225" s="134">
        <v>1023</v>
      </c>
      <c r="J225" s="135" t="s">
        <v>689</v>
      </c>
      <c r="K225" s="136">
        <v>192.5</v>
      </c>
      <c r="L225" s="137">
        <v>0.22647058823529401</v>
      </c>
      <c r="M225" s="132" t="s">
        <v>547</v>
      </c>
      <c r="N225" s="138">
        <v>42830</v>
      </c>
      <c r="O225" s="54"/>
      <c r="P225" s="54"/>
      <c r="Q225" s="198"/>
      <c r="R225" s="54"/>
      <c r="S225" s="54"/>
      <c r="T225" s="37"/>
      <c r="U225" s="54"/>
      <c r="V225" s="37"/>
      <c r="W225" s="54"/>
      <c r="X225" s="37"/>
      <c r="Y225" s="54"/>
      <c r="Z225" s="37"/>
      <c r="AA225" s="54"/>
      <c r="AB225" s="37"/>
      <c r="AC225" s="54"/>
      <c r="AD225" s="37"/>
    </row>
    <row r="226" spans="1:30" ht="12.75" customHeight="1">
      <c r="A226" s="129">
        <v>86</v>
      </c>
      <c r="B226" s="130">
        <v>42830</v>
      </c>
      <c r="C226" s="130"/>
      <c r="D226" s="131" t="s">
        <v>465</v>
      </c>
      <c r="E226" s="132" t="s">
        <v>545</v>
      </c>
      <c r="F226" s="133">
        <v>785</v>
      </c>
      <c r="G226" s="132"/>
      <c r="H226" s="132">
        <v>930</v>
      </c>
      <c r="I226" s="134">
        <v>920</v>
      </c>
      <c r="J226" s="135" t="s">
        <v>690</v>
      </c>
      <c r="K226" s="136">
        <f>H226-F226</f>
        <v>145</v>
      </c>
      <c r="L226" s="137">
        <f>K226/F226</f>
        <v>0.18471337579617833</v>
      </c>
      <c r="M226" s="132" t="s">
        <v>547</v>
      </c>
      <c r="N226" s="138">
        <v>42976</v>
      </c>
      <c r="O226" s="54"/>
      <c r="P226" s="54"/>
      <c r="Q226" s="198"/>
      <c r="R226" s="54"/>
      <c r="S226" s="54"/>
      <c r="T226" s="37"/>
      <c r="U226" s="54"/>
      <c r="V226" s="37"/>
      <c r="W226" s="54"/>
      <c r="X226" s="37"/>
      <c r="Y226" s="54"/>
      <c r="Z226" s="37"/>
      <c r="AA226" s="54"/>
      <c r="AB226" s="37"/>
      <c r="AC226" s="54"/>
      <c r="AD226" s="37"/>
    </row>
    <row r="227" spans="1:30" ht="12.75" customHeight="1">
      <c r="A227" s="139">
        <v>87</v>
      </c>
      <c r="B227" s="140">
        <v>42831</v>
      </c>
      <c r="C227" s="140"/>
      <c r="D227" s="141" t="s">
        <v>691</v>
      </c>
      <c r="E227" s="142" t="s">
        <v>545</v>
      </c>
      <c r="F227" s="143">
        <v>40</v>
      </c>
      <c r="G227" s="143"/>
      <c r="H227" s="144">
        <v>13.1</v>
      </c>
      <c r="I227" s="144">
        <v>60</v>
      </c>
      <c r="J227" s="145" t="s">
        <v>692</v>
      </c>
      <c r="K227" s="146">
        <v>-26.9</v>
      </c>
      <c r="L227" s="147">
        <v>-0.67249999999999999</v>
      </c>
      <c r="M227" s="143" t="s">
        <v>557</v>
      </c>
      <c r="N227" s="140">
        <v>43138</v>
      </c>
      <c r="O227" s="54"/>
      <c r="P227" s="54"/>
      <c r="Q227" s="198"/>
      <c r="R227" s="54"/>
      <c r="S227" s="54"/>
      <c r="T227" s="37"/>
      <c r="U227" s="54"/>
      <c r="V227" s="37"/>
      <c r="W227" s="54"/>
      <c r="X227" s="37"/>
      <c r="Y227" s="54"/>
      <c r="Z227" s="37"/>
      <c r="AA227" s="54"/>
      <c r="AB227" s="37"/>
      <c r="AC227" s="54"/>
      <c r="AD227" s="37"/>
    </row>
    <row r="228" spans="1:30" ht="12.75" customHeight="1">
      <c r="A228" s="129">
        <v>88</v>
      </c>
      <c r="B228" s="130">
        <v>42837</v>
      </c>
      <c r="C228" s="130"/>
      <c r="D228" s="131" t="s">
        <v>100</v>
      </c>
      <c r="E228" s="132" t="s">
        <v>545</v>
      </c>
      <c r="F228" s="133">
        <v>289.5</v>
      </c>
      <c r="G228" s="132"/>
      <c r="H228" s="132">
        <v>354</v>
      </c>
      <c r="I228" s="134">
        <v>360</v>
      </c>
      <c r="J228" s="135" t="s">
        <v>693</v>
      </c>
      <c r="K228" s="136">
        <f t="shared" ref="K228:K236" si="101">H228-F228</f>
        <v>64.5</v>
      </c>
      <c r="L228" s="137">
        <f t="shared" ref="L228:L236" si="102">K228/F228</f>
        <v>0.22279792746113988</v>
      </c>
      <c r="M228" s="132" t="s">
        <v>547</v>
      </c>
      <c r="N228" s="138">
        <v>43040</v>
      </c>
      <c r="O228" s="54"/>
      <c r="P228" s="54"/>
      <c r="Q228" s="198"/>
      <c r="R228" s="54"/>
      <c r="S228" s="54"/>
      <c r="T228" s="37"/>
      <c r="U228" s="54"/>
      <c r="V228" s="37"/>
      <c r="W228" s="54"/>
      <c r="X228" s="37"/>
      <c r="Y228" s="54"/>
      <c r="Z228" s="37"/>
      <c r="AA228" s="54"/>
      <c r="AB228" s="37"/>
      <c r="AC228" s="54"/>
      <c r="AD228" s="37"/>
    </row>
    <row r="229" spans="1:30" ht="12.75" customHeight="1">
      <c r="A229" s="129">
        <v>89</v>
      </c>
      <c r="B229" s="130">
        <v>42845</v>
      </c>
      <c r="C229" s="130"/>
      <c r="D229" s="131" t="s">
        <v>413</v>
      </c>
      <c r="E229" s="132" t="s">
        <v>545</v>
      </c>
      <c r="F229" s="133">
        <v>700</v>
      </c>
      <c r="G229" s="132"/>
      <c r="H229" s="132">
        <v>840</v>
      </c>
      <c r="I229" s="134">
        <v>840</v>
      </c>
      <c r="J229" s="135" t="s">
        <v>694</v>
      </c>
      <c r="K229" s="136">
        <f t="shared" si="101"/>
        <v>140</v>
      </c>
      <c r="L229" s="137">
        <f t="shared" si="102"/>
        <v>0.2</v>
      </c>
      <c r="M229" s="132" t="s">
        <v>547</v>
      </c>
      <c r="N229" s="138">
        <v>42893</v>
      </c>
      <c r="O229" s="54"/>
      <c r="P229" s="54"/>
      <c r="Q229" s="198"/>
      <c r="R229" s="54"/>
      <c r="S229" s="54"/>
      <c r="T229" s="37"/>
      <c r="U229" s="54"/>
      <c r="V229" s="37"/>
      <c r="W229" s="54"/>
      <c r="X229" s="37"/>
      <c r="Y229" s="54"/>
      <c r="Z229" s="37"/>
      <c r="AA229" s="54"/>
      <c r="AB229" s="37"/>
      <c r="AC229" s="54"/>
      <c r="AD229" s="37"/>
    </row>
    <row r="230" spans="1:30" ht="12.75" customHeight="1">
      <c r="A230" s="129">
        <v>90</v>
      </c>
      <c r="B230" s="130">
        <v>42887</v>
      </c>
      <c r="C230" s="130"/>
      <c r="D230" s="131" t="s">
        <v>695</v>
      </c>
      <c r="E230" s="132" t="s">
        <v>545</v>
      </c>
      <c r="F230" s="133">
        <v>130</v>
      </c>
      <c r="G230" s="132"/>
      <c r="H230" s="132">
        <v>144.25</v>
      </c>
      <c r="I230" s="134">
        <v>170</v>
      </c>
      <c r="J230" s="135" t="s">
        <v>696</v>
      </c>
      <c r="K230" s="136">
        <f t="shared" si="101"/>
        <v>14.25</v>
      </c>
      <c r="L230" s="137">
        <f t="shared" si="102"/>
        <v>0.10961538461538461</v>
      </c>
      <c r="M230" s="132" t="s">
        <v>547</v>
      </c>
      <c r="N230" s="138">
        <v>43675</v>
      </c>
      <c r="O230" s="54"/>
      <c r="P230" s="54"/>
      <c r="Q230" s="198"/>
      <c r="R230" s="54"/>
      <c r="S230" s="54"/>
      <c r="T230" s="37"/>
      <c r="U230" s="54"/>
      <c r="V230" s="37"/>
      <c r="W230" s="54"/>
      <c r="X230" s="37"/>
      <c r="Y230" s="54"/>
      <c r="Z230" s="37"/>
      <c r="AA230" s="54"/>
      <c r="AB230" s="37"/>
      <c r="AC230" s="54"/>
      <c r="AD230" s="37"/>
    </row>
    <row r="231" spans="1:30" ht="12.75" customHeight="1">
      <c r="A231" s="129">
        <v>91</v>
      </c>
      <c r="B231" s="130">
        <v>42901</v>
      </c>
      <c r="C231" s="130"/>
      <c r="D231" s="131" t="s">
        <v>697</v>
      </c>
      <c r="E231" s="132" t="s">
        <v>545</v>
      </c>
      <c r="F231" s="133">
        <v>214.5</v>
      </c>
      <c r="G231" s="132"/>
      <c r="H231" s="132">
        <v>262</v>
      </c>
      <c r="I231" s="134">
        <v>262</v>
      </c>
      <c r="J231" s="135" t="s">
        <v>566</v>
      </c>
      <c r="K231" s="136">
        <f t="shared" si="101"/>
        <v>47.5</v>
      </c>
      <c r="L231" s="137">
        <f t="shared" si="102"/>
        <v>0.22144522144522144</v>
      </c>
      <c r="M231" s="132" t="s">
        <v>547</v>
      </c>
      <c r="N231" s="138">
        <v>42977</v>
      </c>
      <c r="O231" s="54"/>
      <c r="P231" s="54"/>
      <c r="Q231" s="198"/>
      <c r="R231" s="54"/>
      <c r="S231" s="54"/>
      <c r="T231" s="37"/>
      <c r="U231" s="54"/>
      <c r="V231" s="37"/>
      <c r="W231" s="54"/>
      <c r="X231" s="37"/>
      <c r="Y231" s="54"/>
      <c r="Z231" s="37"/>
      <c r="AA231" s="54"/>
      <c r="AB231" s="37"/>
      <c r="AC231" s="54"/>
      <c r="AD231" s="37"/>
    </row>
    <row r="232" spans="1:30" ht="12.75" customHeight="1">
      <c r="A232" s="160">
        <v>92</v>
      </c>
      <c r="B232" s="161">
        <v>42933</v>
      </c>
      <c r="C232" s="161"/>
      <c r="D232" s="162" t="s">
        <v>698</v>
      </c>
      <c r="E232" s="163" t="s">
        <v>545</v>
      </c>
      <c r="F232" s="164">
        <v>370</v>
      </c>
      <c r="G232" s="163"/>
      <c r="H232" s="163">
        <v>447.5</v>
      </c>
      <c r="I232" s="165">
        <v>450</v>
      </c>
      <c r="J232" s="166" t="s">
        <v>631</v>
      </c>
      <c r="K232" s="136">
        <f t="shared" si="101"/>
        <v>77.5</v>
      </c>
      <c r="L232" s="167">
        <f t="shared" si="102"/>
        <v>0.20945945945945946</v>
      </c>
      <c r="M232" s="163" t="s">
        <v>547</v>
      </c>
      <c r="N232" s="168">
        <v>43035</v>
      </c>
      <c r="O232" s="54"/>
      <c r="P232" s="54"/>
      <c r="Q232" s="198"/>
      <c r="R232" s="54"/>
      <c r="S232" s="54"/>
      <c r="T232" s="37"/>
      <c r="U232" s="54"/>
      <c r="V232" s="37"/>
      <c r="W232" s="54"/>
      <c r="X232" s="37"/>
      <c r="Y232" s="54"/>
      <c r="Z232" s="37"/>
      <c r="AA232" s="54"/>
      <c r="AB232" s="37"/>
      <c r="AC232" s="54"/>
      <c r="AD232" s="37"/>
    </row>
    <row r="233" spans="1:30" ht="12.75" customHeight="1">
      <c r="A233" s="160">
        <v>93</v>
      </c>
      <c r="B233" s="161">
        <v>42943</v>
      </c>
      <c r="C233" s="161"/>
      <c r="D233" s="162" t="s">
        <v>203</v>
      </c>
      <c r="E233" s="163" t="s">
        <v>545</v>
      </c>
      <c r="F233" s="164">
        <v>657.5</v>
      </c>
      <c r="G233" s="163"/>
      <c r="H233" s="163">
        <v>825</v>
      </c>
      <c r="I233" s="165">
        <v>820</v>
      </c>
      <c r="J233" s="166" t="s">
        <v>631</v>
      </c>
      <c r="K233" s="136">
        <f t="shared" si="101"/>
        <v>167.5</v>
      </c>
      <c r="L233" s="167">
        <f t="shared" si="102"/>
        <v>0.25475285171102663</v>
      </c>
      <c r="M233" s="163" t="s">
        <v>547</v>
      </c>
      <c r="N233" s="168">
        <v>43090</v>
      </c>
      <c r="O233" s="54"/>
      <c r="P233" s="54"/>
      <c r="Q233" s="198"/>
      <c r="R233" s="54"/>
      <c r="S233" s="54"/>
      <c r="T233" s="37"/>
      <c r="U233" s="54"/>
      <c r="V233" s="37"/>
      <c r="W233" s="54"/>
      <c r="X233" s="37"/>
      <c r="Y233" s="54"/>
      <c r="Z233" s="37"/>
      <c r="AA233" s="54"/>
      <c r="AB233" s="37"/>
      <c r="AC233" s="54"/>
      <c r="AD233" s="37"/>
    </row>
    <row r="234" spans="1:30" ht="12.75" customHeight="1">
      <c r="A234" s="129">
        <v>94</v>
      </c>
      <c r="B234" s="130">
        <v>42964</v>
      </c>
      <c r="C234" s="130"/>
      <c r="D234" s="131" t="s">
        <v>374</v>
      </c>
      <c r="E234" s="132" t="s">
        <v>545</v>
      </c>
      <c r="F234" s="133">
        <v>605</v>
      </c>
      <c r="G234" s="132"/>
      <c r="H234" s="132">
        <v>750</v>
      </c>
      <c r="I234" s="134">
        <v>750</v>
      </c>
      <c r="J234" s="135" t="s">
        <v>690</v>
      </c>
      <c r="K234" s="136">
        <f t="shared" si="101"/>
        <v>145</v>
      </c>
      <c r="L234" s="137">
        <f t="shared" si="102"/>
        <v>0.23966942148760331</v>
      </c>
      <c r="M234" s="132" t="s">
        <v>547</v>
      </c>
      <c r="N234" s="138">
        <v>43027</v>
      </c>
      <c r="O234" s="54"/>
      <c r="P234" s="54"/>
      <c r="Q234" s="198"/>
      <c r="R234" s="54"/>
      <c r="S234" s="54"/>
      <c r="T234" s="37"/>
      <c r="U234" s="54"/>
      <c r="V234" s="37"/>
      <c r="W234" s="54"/>
      <c r="X234" s="37"/>
      <c r="Y234" s="54"/>
      <c r="Z234" s="37"/>
      <c r="AA234" s="54"/>
      <c r="AB234" s="37"/>
      <c r="AC234" s="54"/>
      <c r="AD234" s="37"/>
    </row>
    <row r="235" spans="1:30" ht="12.75" customHeight="1">
      <c r="A235" s="139">
        <v>95</v>
      </c>
      <c r="B235" s="140">
        <v>42979</v>
      </c>
      <c r="C235" s="140"/>
      <c r="D235" s="148" t="s">
        <v>699</v>
      </c>
      <c r="E235" s="143" t="s">
        <v>545</v>
      </c>
      <c r="F235" s="143">
        <v>255</v>
      </c>
      <c r="G235" s="144"/>
      <c r="H235" s="144">
        <v>217.25</v>
      </c>
      <c r="I235" s="144">
        <v>320</v>
      </c>
      <c r="J235" s="145" t="s">
        <v>700</v>
      </c>
      <c r="K235" s="146">
        <f t="shared" si="101"/>
        <v>-37.75</v>
      </c>
      <c r="L235" s="149">
        <f t="shared" si="102"/>
        <v>-0.14803921568627451</v>
      </c>
      <c r="M235" s="143" t="s">
        <v>557</v>
      </c>
      <c r="N235" s="140">
        <v>43661</v>
      </c>
      <c r="O235" s="54"/>
      <c r="P235" s="54"/>
      <c r="Q235" s="198"/>
      <c r="R235" s="54"/>
      <c r="S235" s="54"/>
      <c r="T235" s="37"/>
      <c r="U235" s="54"/>
      <c r="V235" s="37"/>
      <c r="W235" s="54"/>
      <c r="X235" s="37"/>
      <c r="Y235" s="54"/>
      <c r="Z235" s="37"/>
      <c r="AA235" s="54"/>
      <c r="AB235" s="37"/>
      <c r="AC235" s="54"/>
      <c r="AD235" s="37"/>
    </row>
    <row r="236" spans="1:30" ht="12.75" customHeight="1">
      <c r="A236" s="129">
        <v>96</v>
      </c>
      <c r="B236" s="130">
        <v>42997</v>
      </c>
      <c r="C236" s="130"/>
      <c r="D236" s="131" t="s">
        <v>701</v>
      </c>
      <c r="E236" s="132" t="s">
        <v>545</v>
      </c>
      <c r="F236" s="133">
        <v>215</v>
      </c>
      <c r="G236" s="132"/>
      <c r="H236" s="132">
        <v>258</v>
      </c>
      <c r="I236" s="134">
        <v>258</v>
      </c>
      <c r="J236" s="135" t="s">
        <v>631</v>
      </c>
      <c r="K236" s="136">
        <f t="shared" si="101"/>
        <v>43</v>
      </c>
      <c r="L236" s="137">
        <f t="shared" si="102"/>
        <v>0.2</v>
      </c>
      <c r="M236" s="132" t="s">
        <v>547</v>
      </c>
      <c r="N236" s="138">
        <v>43040</v>
      </c>
      <c r="O236" s="54"/>
      <c r="P236" s="54"/>
      <c r="Q236" s="198"/>
      <c r="R236" s="54"/>
      <c r="S236" s="54"/>
      <c r="T236" s="37"/>
      <c r="U236" s="54"/>
      <c r="V236" s="37"/>
      <c r="W236" s="54"/>
      <c r="X236" s="37"/>
      <c r="Y236" s="54"/>
      <c r="Z236" s="37"/>
      <c r="AA236" s="54"/>
      <c r="AB236" s="37"/>
      <c r="AC236" s="54"/>
      <c r="AD236" s="37"/>
    </row>
    <row r="237" spans="1:30" ht="12.75" customHeight="1">
      <c r="A237" s="129">
        <v>97</v>
      </c>
      <c r="B237" s="130">
        <v>42997</v>
      </c>
      <c r="C237" s="130"/>
      <c r="D237" s="131" t="s">
        <v>701</v>
      </c>
      <c r="E237" s="132" t="s">
        <v>545</v>
      </c>
      <c r="F237" s="133">
        <v>215</v>
      </c>
      <c r="G237" s="132"/>
      <c r="H237" s="132">
        <v>258</v>
      </c>
      <c r="I237" s="134">
        <v>258</v>
      </c>
      <c r="J237" s="166" t="s">
        <v>631</v>
      </c>
      <c r="K237" s="136">
        <v>43</v>
      </c>
      <c r="L237" s="137">
        <v>0.2</v>
      </c>
      <c r="M237" s="132" t="s">
        <v>547</v>
      </c>
      <c r="N237" s="138">
        <v>43040</v>
      </c>
      <c r="O237" s="54"/>
      <c r="P237" s="54"/>
      <c r="Q237" s="198"/>
      <c r="R237" s="54"/>
      <c r="S237" s="54"/>
      <c r="T237" s="37"/>
      <c r="U237" s="54"/>
      <c r="V237" s="37"/>
      <c r="W237" s="54"/>
      <c r="X237" s="37"/>
      <c r="Y237" s="54"/>
      <c r="Z237" s="37"/>
      <c r="AA237" s="54"/>
      <c r="AB237" s="37"/>
      <c r="AC237" s="54"/>
      <c r="AD237" s="37"/>
    </row>
    <row r="238" spans="1:30" ht="12.75" customHeight="1">
      <c r="A238" s="160">
        <v>98</v>
      </c>
      <c r="B238" s="161">
        <v>42998</v>
      </c>
      <c r="C238" s="161"/>
      <c r="D238" s="162" t="s">
        <v>702</v>
      </c>
      <c r="E238" s="163" t="s">
        <v>545</v>
      </c>
      <c r="F238" s="133">
        <v>75</v>
      </c>
      <c r="G238" s="163"/>
      <c r="H238" s="163">
        <v>90</v>
      </c>
      <c r="I238" s="165">
        <v>90</v>
      </c>
      <c r="J238" s="135" t="s">
        <v>703</v>
      </c>
      <c r="K238" s="136">
        <f t="shared" ref="K238:K243" si="103">H238-F238</f>
        <v>15</v>
      </c>
      <c r="L238" s="137">
        <f t="shared" ref="L238:L243" si="104">K238/F238</f>
        <v>0.2</v>
      </c>
      <c r="M238" s="132" t="s">
        <v>547</v>
      </c>
      <c r="N238" s="138">
        <v>43019</v>
      </c>
      <c r="O238" s="54"/>
      <c r="P238" s="54"/>
      <c r="Q238" s="198"/>
      <c r="R238" s="54"/>
      <c r="S238" s="54"/>
      <c r="T238" s="37"/>
      <c r="U238" s="54"/>
      <c r="V238" s="37"/>
      <c r="W238" s="54"/>
      <c r="X238" s="37"/>
      <c r="Y238" s="54"/>
      <c r="Z238" s="37"/>
      <c r="AA238" s="54"/>
      <c r="AB238" s="37"/>
      <c r="AC238" s="54"/>
      <c r="AD238" s="37"/>
    </row>
    <row r="239" spans="1:30" ht="12.75" customHeight="1">
      <c r="A239" s="160">
        <v>99</v>
      </c>
      <c r="B239" s="161">
        <v>43011</v>
      </c>
      <c r="C239" s="161"/>
      <c r="D239" s="162" t="s">
        <v>704</v>
      </c>
      <c r="E239" s="163" t="s">
        <v>545</v>
      </c>
      <c r="F239" s="164">
        <v>315</v>
      </c>
      <c r="G239" s="163"/>
      <c r="H239" s="163">
        <v>392</v>
      </c>
      <c r="I239" s="165">
        <v>384</v>
      </c>
      <c r="J239" s="166" t="s">
        <v>705</v>
      </c>
      <c r="K239" s="136">
        <f t="shared" si="103"/>
        <v>77</v>
      </c>
      <c r="L239" s="167">
        <f t="shared" si="104"/>
        <v>0.24444444444444444</v>
      </c>
      <c r="M239" s="163" t="s">
        <v>547</v>
      </c>
      <c r="N239" s="168">
        <v>43017</v>
      </c>
      <c r="O239" s="54"/>
      <c r="P239" s="54"/>
      <c r="Q239" s="198"/>
      <c r="R239" s="54"/>
      <c r="S239" s="54"/>
      <c r="T239" s="37"/>
      <c r="U239" s="54"/>
      <c r="V239" s="37"/>
      <c r="W239" s="54"/>
      <c r="X239" s="37"/>
      <c r="Y239" s="54"/>
      <c r="Z239" s="37"/>
      <c r="AA239" s="54"/>
      <c r="AB239" s="37"/>
      <c r="AC239" s="54"/>
      <c r="AD239" s="37"/>
    </row>
    <row r="240" spans="1:30" ht="12.75" customHeight="1">
      <c r="A240" s="160">
        <v>100</v>
      </c>
      <c r="B240" s="161">
        <v>43013</v>
      </c>
      <c r="C240" s="161"/>
      <c r="D240" s="162" t="s">
        <v>443</v>
      </c>
      <c r="E240" s="163" t="s">
        <v>545</v>
      </c>
      <c r="F240" s="164">
        <v>145</v>
      </c>
      <c r="G240" s="163"/>
      <c r="H240" s="163">
        <v>179</v>
      </c>
      <c r="I240" s="165">
        <v>180</v>
      </c>
      <c r="J240" s="166" t="s">
        <v>706</v>
      </c>
      <c r="K240" s="136">
        <f t="shared" si="103"/>
        <v>34</v>
      </c>
      <c r="L240" s="167">
        <f t="shared" si="104"/>
        <v>0.23448275862068965</v>
      </c>
      <c r="M240" s="163" t="s">
        <v>547</v>
      </c>
      <c r="N240" s="168">
        <v>43025</v>
      </c>
      <c r="O240" s="54"/>
      <c r="P240" s="54"/>
      <c r="Q240" s="198"/>
      <c r="R240" s="54"/>
      <c r="S240" s="54"/>
      <c r="T240" s="37"/>
      <c r="U240" s="54"/>
      <c r="V240" s="37"/>
      <c r="W240" s="54"/>
      <c r="X240" s="37"/>
      <c r="Y240" s="54"/>
      <c r="Z240" s="37"/>
      <c r="AA240" s="54"/>
      <c r="AB240" s="37"/>
      <c r="AC240" s="54"/>
      <c r="AD240" s="37"/>
    </row>
    <row r="241" spans="1:30" ht="12.75" customHeight="1">
      <c r="A241" s="160">
        <v>101</v>
      </c>
      <c r="B241" s="161">
        <v>43014</v>
      </c>
      <c r="C241" s="161"/>
      <c r="D241" s="162" t="s">
        <v>349</v>
      </c>
      <c r="E241" s="163" t="s">
        <v>545</v>
      </c>
      <c r="F241" s="164">
        <v>256</v>
      </c>
      <c r="G241" s="163"/>
      <c r="H241" s="163">
        <v>323</v>
      </c>
      <c r="I241" s="165">
        <v>320</v>
      </c>
      <c r="J241" s="166" t="s">
        <v>631</v>
      </c>
      <c r="K241" s="136">
        <f t="shared" si="103"/>
        <v>67</v>
      </c>
      <c r="L241" s="167">
        <f t="shared" si="104"/>
        <v>0.26171875</v>
      </c>
      <c r="M241" s="163" t="s">
        <v>547</v>
      </c>
      <c r="N241" s="168">
        <v>43067</v>
      </c>
      <c r="O241" s="54"/>
      <c r="P241" s="54"/>
      <c r="Q241" s="198"/>
      <c r="R241" s="54"/>
      <c r="S241" s="54"/>
      <c r="T241" s="37"/>
      <c r="U241" s="54"/>
      <c r="V241" s="37"/>
      <c r="W241" s="54"/>
      <c r="X241" s="37"/>
      <c r="Y241" s="54"/>
      <c r="Z241" s="37"/>
      <c r="AA241" s="54"/>
      <c r="AB241" s="37"/>
      <c r="AC241" s="54"/>
      <c r="AD241" s="37"/>
    </row>
    <row r="242" spans="1:30" ht="12.75" customHeight="1">
      <c r="A242" s="160">
        <v>102</v>
      </c>
      <c r="B242" s="161">
        <v>43017</v>
      </c>
      <c r="C242" s="161"/>
      <c r="D242" s="162" t="s">
        <v>363</v>
      </c>
      <c r="E242" s="163" t="s">
        <v>545</v>
      </c>
      <c r="F242" s="164">
        <v>137.5</v>
      </c>
      <c r="G242" s="163"/>
      <c r="H242" s="163">
        <v>184</v>
      </c>
      <c r="I242" s="165">
        <v>183</v>
      </c>
      <c r="J242" s="166" t="s">
        <v>707</v>
      </c>
      <c r="K242" s="136">
        <f t="shared" si="103"/>
        <v>46.5</v>
      </c>
      <c r="L242" s="167">
        <f t="shared" si="104"/>
        <v>0.33818181818181819</v>
      </c>
      <c r="M242" s="163" t="s">
        <v>547</v>
      </c>
      <c r="N242" s="168">
        <v>43108</v>
      </c>
      <c r="O242" s="54"/>
      <c r="P242" s="54"/>
      <c r="Q242" s="198"/>
      <c r="R242" s="54"/>
      <c r="S242" s="54"/>
      <c r="T242" s="37"/>
      <c r="U242" s="54"/>
      <c r="V242" s="37"/>
      <c r="W242" s="54"/>
      <c r="X242" s="37"/>
      <c r="Y242" s="54"/>
      <c r="Z242" s="37"/>
      <c r="AA242" s="54"/>
      <c r="AB242" s="37"/>
      <c r="AC242" s="54"/>
      <c r="AD242" s="37"/>
    </row>
    <row r="243" spans="1:30" ht="12.75" customHeight="1">
      <c r="A243" s="160">
        <v>103</v>
      </c>
      <c r="B243" s="161">
        <v>43018</v>
      </c>
      <c r="C243" s="161"/>
      <c r="D243" s="162" t="s">
        <v>708</v>
      </c>
      <c r="E243" s="163" t="s">
        <v>545</v>
      </c>
      <c r="F243" s="164">
        <v>125.5</v>
      </c>
      <c r="G243" s="163"/>
      <c r="H243" s="163">
        <v>158</v>
      </c>
      <c r="I243" s="165">
        <v>155</v>
      </c>
      <c r="J243" s="166" t="s">
        <v>709</v>
      </c>
      <c r="K243" s="136">
        <f t="shared" si="103"/>
        <v>32.5</v>
      </c>
      <c r="L243" s="167">
        <f t="shared" si="104"/>
        <v>0.25896414342629481</v>
      </c>
      <c r="M243" s="163" t="s">
        <v>547</v>
      </c>
      <c r="N243" s="168">
        <v>43067</v>
      </c>
      <c r="O243" s="54"/>
      <c r="P243" s="54"/>
      <c r="Q243" s="198"/>
      <c r="R243" s="54"/>
      <c r="S243" s="54"/>
      <c r="T243" s="37"/>
      <c r="U243" s="54"/>
      <c r="V243" s="37"/>
      <c r="W243" s="54"/>
      <c r="X243" s="37"/>
      <c r="Y243" s="54"/>
      <c r="Z243" s="37"/>
      <c r="AA243" s="54"/>
      <c r="AB243" s="37"/>
      <c r="AC243" s="54"/>
      <c r="AD243" s="37"/>
    </row>
    <row r="244" spans="1:30" ht="12.75" customHeight="1">
      <c r="A244" s="160">
        <v>104</v>
      </c>
      <c r="B244" s="161">
        <v>43018</v>
      </c>
      <c r="C244" s="161"/>
      <c r="D244" s="162" t="s">
        <v>710</v>
      </c>
      <c r="E244" s="163" t="s">
        <v>545</v>
      </c>
      <c r="F244" s="164">
        <v>895</v>
      </c>
      <c r="G244" s="163"/>
      <c r="H244" s="163">
        <v>1122.5</v>
      </c>
      <c r="I244" s="165">
        <v>1078</v>
      </c>
      <c r="J244" s="166" t="s">
        <v>711</v>
      </c>
      <c r="K244" s="136">
        <v>227.5</v>
      </c>
      <c r="L244" s="167">
        <v>0.25418994413407803</v>
      </c>
      <c r="M244" s="163" t="s">
        <v>547</v>
      </c>
      <c r="N244" s="168">
        <v>43117</v>
      </c>
      <c r="O244" s="54"/>
      <c r="P244" s="54"/>
      <c r="Q244" s="198"/>
      <c r="R244" s="54"/>
      <c r="S244" s="54"/>
      <c r="T244" s="37"/>
      <c r="U244" s="54"/>
      <c r="V244" s="37"/>
      <c r="W244" s="54"/>
      <c r="X244" s="37"/>
      <c r="Y244" s="54"/>
      <c r="Z244" s="37"/>
      <c r="AA244" s="54"/>
      <c r="AB244" s="37"/>
      <c r="AC244" s="54"/>
      <c r="AD244" s="37"/>
    </row>
    <row r="245" spans="1:30" ht="12.75" customHeight="1">
      <c r="A245" s="160">
        <v>105</v>
      </c>
      <c r="B245" s="161">
        <v>43020</v>
      </c>
      <c r="C245" s="161"/>
      <c r="D245" s="162" t="s">
        <v>358</v>
      </c>
      <c r="E245" s="163" t="s">
        <v>545</v>
      </c>
      <c r="F245" s="164">
        <v>525</v>
      </c>
      <c r="G245" s="163"/>
      <c r="H245" s="163">
        <v>629</v>
      </c>
      <c r="I245" s="165">
        <v>629</v>
      </c>
      <c r="J245" s="166" t="s">
        <v>631</v>
      </c>
      <c r="K245" s="136">
        <v>104</v>
      </c>
      <c r="L245" s="167">
        <v>0.19809523809523799</v>
      </c>
      <c r="M245" s="163" t="s">
        <v>547</v>
      </c>
      <c r="N245" s="168">
        <v>43119</v>
      </c>
      <c r="O245" s="54"/>
      <c r="P245" s="54"/>
      <c r="Q245" s="198"/>
      <c r="R245" s="54"/>
      <c r="S245" s="54"/>
      <c r="T245" s="37"/>
      <c r="U245" s="54"/>
      <c r="V245" s="37"/>
      <c r="W245" s="54"/>
      <c r="X245" s="37"/>
      <c r="Y245" s="54"/>
      <c r="Z245" s="37"/>
      <c r="AA245" s="54"/>
      <c r="AB245" s="37"/>
      <c r="AC245" s="54"/>
      <c r="AD245" s="37"/>
    </row>
    <row r="246" spans="1:30" ht="12.75" customHeight="1">
      <c r="A246" s="160">
        <v>106</v>
      </c>
      <c r="B246" s="161">
        <v>43046</v>
      </c>
      <c r="C246" s="161"/>
      <c r="D246" s="162" t="s">
        <v>391</v>
      </c>
      <c r="E246" s="163" t="s">
        <v>545</v>
      </c>
      <c r="F246" s="164">
        <v>740</v>
      </c>
      <c r="G246" s="163"/>
      <c r="H246" s="163">
        <v>892.5</v>
      </c>
      <c r="I246" s="165">
        <v>900</v>
      </c>
      <c r="J246" s="166" t="s">
        <v>712</v>
      </c>
      <c r="K246" s="136">
        <f>H246-F246</f>
        <v>152.5</v>
      </c>
      <c r="L246" s="167">
        <f>K246/F246</f>
        <v>0.20608108108108109</v>
      </c>
      <c r="M246" s="163" t="s">
        <v>547</v>
      </c>
      <c r="N246" s="168">
        <v>43052</v>
      </c>
      <c r="O246" s="54"/>
      <c r="P246" s="54"/>
      <c r="Q246" s="198"/>
      <c r="R246" s="54"/>
      <c r="S246" s="54"/>
      <c r="T246" s="37"/>
      <c r="U246" s="54"/>
      <c r="V246" s="37"/>
      <c r="W246" s="54"/>
      <c r="X246" s="37"/>
      <c r="Y246" s="54"/>
      <c r="Z246" s="37"/>
      <c r="AA246" s="54"/>
      <c r="AB246" s="37"/>
      <c r="AC246" s="54"/>
      <c r="AD246" s="37"/>
    </row>
    <row r="247" spans="1:30" ht="12.75" customHeight="1">
      <c r="A247" s="129">
        <v>107</v>
      </c>
      <c r="B247" s="130">
        <v>43073</v>
      </c>
      <c r="C247" s="130"/>
      <c r="D247" s="131" t="s">
        <v>713</v>
      </c>
      <c r="E247" s="132" t="s">
        <v>545</v>
      </c>
      <c r="F247" s="133">
        <v>118.5</v>
      </c>
      <c r="G247" s="132"/>
      <c r="H247" s="132">
        <v>143.5</v>
      </c>
      <c r="I247" s="134">
        <v>145</v>
      </c>
      <c r="J247" s="135" t="s">
        <v>714</v>
      </c>
      <c r="K247" s="136">
        <f>H247-F247</f>
        <v>25</v>
      </c>
      <c r="L247" s="137">
        <f>K247/F247</f>
        <v>0.2109704641350211</v>
      </c>
      <c r="M247" s="132" t="s">
        <v>547</v>
      </c>
      <c r="N247" s="138">
        <v>43097</v>
      </c>
      <c r="O247" s="54"/>
      <c r="P247" s="54"/>
      <c r="Q247" s="198"/>
      <c r="R247" s="54"/>
      <c r="S247" s="54"/>
      <c r="T247" s="37"/>
      <c r="U247" s="54"/>
      <c r="V247" s="37"/>
      <c r="W247" s="54"/>
      <c r="X247" s="37"/>
      <c r="Y247" s="54"/>
      <c r="Z247" s="37"/>
      <c r="AA247" s="54"/>
      <c r="AB247" s="37"/>
      <c r="AC247" s="54"/>
      <c r="AD247" s="37"/>
    </row>
    <row r="248" spans="1:30" ht="12.75" customHeight="1">
      <c r="A248" s="139">
        <v>108</v>
      </c>
      <c r="B248" s="140">
        <v>43090</v>
      </c>
      <c r="C248" s="140"/>
      <c r="D248" s="141" t="s">
        <v>418</v>
      </c>
      <c r="E248" s="142" t="s">
        <v>545</v>
      </c>
      <c r="F248" s="143">
        <v>715</v>
      </c>
      <c r="G248" s="143"/>
      <c r="H248" s="144">
        <v>500</v>
      </c>
      <c r="I248" s="144">
        <v>872</v>
      </c>
      <c r="J248" s="145" t="s">
        <v>715</v>
      </c>
      <c r="K248" s="146">
        <f>H248-F248</f>
        <v>-215</v>
      </c>
      <c r="L248" s="147">
        <f>K248/F248</f>
        <v>-0.30069930069930068</v>
      </c>
      <c r="M248" s="143" t="s">
        <v>557</v>
      </c>
      <c r="N248" s="140">
        <v>43670</v>
      </c>
      <c r="O248" s="54"/>
      <c r="P248" s="54"/>
      <c r="Q248" s="198"/>
      <c r="R248" s="54"/>
      <c r="S248" s="54"/>
      <c r="T248" s="37"/>
      <c r="U248" s="54"/>
      <c r="V248" s="37"/>
      <c r="W248" s="54"/>
      <c r="X248" s="37"/>
      <c r="Y248" s="54"/>
      <c r="Z248" s="37"/>
      <c r="AA248" s="54"/>
      <c r="AB248" s="37"/>
      <c r="AC248" s="54"/>
      <c r="AD248" s="37"/>
    </row>
    <row r="249" spans="1:30" ht="12.75" customHeight="1">
      <c r="A249" s="129">
        <v>109</v>
      </c>
      <c r="B249" s="130">
        <v>43098</v>
      </c>
      <c r="C249" s="130"/>
      <c r="D249" s="131" t="s">
        <v>704</v>
      </c>
      <c r="E249" s="132" t="s">
        <v>545</v>
      </c>
      <c r="F249" s="133">
        <v>435</v>
      </c>
      <c r="G249" s="132"/>
      <c r="H249" s="132">
        <v>542.5</v>
      </c>
      <c r="I249" s="134">
        <v>539</v>
      </c>
      <c r="J249" s="135" t="s">
        <v>631</v>
      </c>
      <c r="K249" s="136">
        <v>107.5</v>
      </c>
      <c r="L249" s="137">
        <v>0.247126436781609</v>
      </c>
      <c r="M249" s="132" t="s">
        <v>547</v>
      </c>
      <c r="N249" s="138">
        <v>43206</v>
      </c>
      <c r="O249" s="54"/>
      <c r="P249" s="54"/>
      <c r="Q249" s="198"/>
      <c r="R249" s="54"/>
      <c r="S249" s="54"/>
      <c r="T249" s="37"/>
      <c r="U249" s="54"/>
      <c r="V249" s="37"/>
      <c r="W249" s="54"/>
      <c r="X249" s="37"/>
      <c r="Y249" s="54"/>
      <c r="Z249" s="37"/>
      <c r="AA249" s="54"/>
      <c r="AB249" s="37"/>
      <c r="AC249" s="54"/>
      <c r="AD249" s="37"/>
    </row>
    <row r="250" spans="1:30" ht="12.75" customHeight="1">
      <c r="A250" s="129">
        <v>110</v>
      </c>
      <c r="B250" s="130">
        <v>43098</v>
      </c>
      <c r="C250" s="130"/>
      <c r="D250" s="131" t="s">
        <v>517</v>
      </c>
      <c r="E250" s="132" t="s">
        <v>545</v>
      </c>
      <c r="F250" s="133">
        <v>885</v>
      </c>
      <c r="G250" s="132"/>
      <c r="H250" s="132">
        <v>1090</v>
      </c>
      <c r="I250" s="134">
        <v>1084</v>
      </c>
      <c r="J250" s="135" t="s">
        <v>631</v>
      </c>
      <c r="K250" s="136">
        <v>205</v>
      </c>
      <c r="L250" s="137">
        <v>0.23163841807909599</v>
      </c>
      <c r="M250" s="132" t="s">
        <v>547</v>
      </c>
      <c r="N250" s="138">
        <v>43213</v>
      </c>
      <c r="O250" s="54"/>
      <c r="P250" s="54"/>
      <c r="Q250" s="198"/>
      <c r="R250" s="54"/>
      <c r="S250" s="54"/>
      <c r="T250" s="37"/>
      <c r="U250" s="54"/>
      <c r="V250" s="37"/>
      <c r="W250" s="54"/>
      <c r="X250" s="37"/>
      <c r="Y250" s="54"/>
      <c r="Z250" s="37"/>
      <c r="AA250" s="54"/>
      <c r="AB250" s="37"/>
      <c r="AC250" s="54"/>
      <c r="AD250" s="37"/>
    </row>
    <row r="251" spans="1:30" ht="12.75" customHeight="1">
      <c r="A251" s="169">
        <v>111</v>
      </c>
      <c r="B251" s="170">
        <v>43192</v>
      </c>
      <c r="C251" s="170"/>
      <c r="D251" s="148" t="s">
        <v>716</v>
      </c>
      <c r="E251" s="143" t="s">
        <v>545</v>
      </c>
      <c r="F251" s="171">
        <v>478.5</v>
      </c>
      <c r="G251" s="143"/>
      <c r="H251" s="143">
        <v>442</v>
      </c>
      <c r="I251" s="144">
        <v>613</v>
      </c>
      <c r="J251" s="145" t="s">
        <v>717</v>
      </c>
      <c r="K251" s="146">
        <f>H251-F251</f>
        <v>-36.5</v>
      </c>
      <c r="L251" s="147">
        <f>K251/F251</f>
        <v>-7.6280041797283177E-2</v>
      </c>
      <c r="M251" s="143" t="s">
        <v>557</v>
      </c>
      <c r="N251" s="140">
        <v>43762</v>
      </c>
      <c r="O251" s="54"/>
      <c r="P251" s="54"/>
      <c r="Q251" s="198"/>
      <c r="R251" s="54"/>
      <c r="S251" s="54"/>
      <c r="T251" s="37"/>
      <c r="U251" s="54"/>
      <c r="V251" s="37"/>
      <c r="W251" s="54"/>
      <c r="X251" s="37"/>
      <c r="Y251" s="54"/>
      <c r="Z251" s="37"/>
      <c r="AA251" s="54"/>
      <c r="AB251" s="37"/>
      <c r="AC251" s="54"/>
      <c r="AD251" s="37"/>
    </row>
    <row r="252" spans="1:30" ht="12.75" customHeight="1">
      <c r="A252" s="139">
        <v>112</v>
      </c>
      <c r="B252" s="140">
        <v>43194</v>
      </c>
      <c r="C252" s="140"/>
      <c r="D252" s="141" t="s">
        <v>718</v>
      </c>
      <c r="E252" s="142" t="s">
        <v>545</v>
      </c>
      <c r="F252" s="143">
        <f>141.5-7.3</f>
        <v>134.19999999999999</v>
      </c>
      <c r="G252" s="143"/>
      <c r="H252" s="144">
        <v>77</v>
      </c>
      <c r="I252" s="144">
        <v>180</v>
      </c>
      <c r="J252" s="145" t="s">
        <v>719</v>
      </c>
      <c r="K252" s="146">
        <f>H252-F252</f>
        <v>-57.199999999999989</v>
      </c>
      <c r="L252" s="147">
        <f>K252/F252</f>
        <v>-0.42622950819672129</v>
      </c>
      <c r="M252" s="143" t="s">
        <v>557</v>
      </c>
      <c r="N252" s="140">
        <v>43522</v>
      </c>
      <c r="O252" s="54"/>
      <c r="P252" s="54"/>
      <c r="Q252" s="198"/>
      <c r="R252" s="54"/>
      <c r="S252" s="54"/>
      <c r="T252" s="37"/>
      <c r="U252" s="54"/>
      <c r="V252" s="37"/>
      <c r="W252" s="54"/>
      <c r="X252" s="37"/>
      <c r="Y252" s="54"/>
      <c r="Z252" s="37"/>
      <c r="AA252" s="54"/>
      <c r="AB252" s="37"/>
      <c r="AC252" s="54"/>
      <c r="AD252" s="37"/>
    </row>
    <row r="253" spans="1:30" ht="12.75" customHeight="1">
      <c r="A253" s="139">
        <v>113</v>
      </c>
      <c r="B253" s="140">
        <v>43209</v>
      </c>
      <c r="C253" s="140"/>
      <c r="D253" s="141" t="s">
        <v>720</v>
      </c>
      <c r="E253" s="142" t="s">
        <v>545</v>
      </c>
      <c r="F253" s="143">
        <v>430</v>
      </c>
      <c r="G253" s="143"/>
      <c r="H253" s="144">
        <v>220</v>
      </c>
      <c r="I253" s="144">
        <v>537</v>
      </c>
      <c r="J253" s="145" t="s">
        <v>721</v>
      </c>
      <c r="K253" s="146">
        <f>H253-F253</f>
        <v>-210</v>
      </c>
      <c r="L253" s="147">
        <f>K253/F253</f>
        <v>-0.48837209302325579</v>
      </c>
      <c r="M253" s="143" t="s">
        <v>557</v>
      </c>
      <c r="N253" s="140">
        <v>43252</v>
      </c>
      <c r="O253" s="54"/>
      <c r="P253" s="54"/>
      <c r="Q253" s="198"/>
      <c r="R253" s="54"/>
      <c r="S253" s="54"/>
      <c r="T253" s="37"/>
      <c r="U253" s="54"/>
      <c r="V253" s="37"/>
      <c r="W253" s="54"/>
      <c r="X253" s="37"/>
      <c r="Y253" s="54"/>
      <c r="Z253" s="37"/>
      <c r="AA253" s="54"/>
      <c r="AB253" s="37"/>
      <c r="AC253" s="54"/>
      <c r="AD253" s="37"/>
    </row>
    <row r="254" spans="1:30" ht="12.75" customHeight="1">
      <c r="A254" s="160">
        <v>114</v>
      </c>
      <c r="B254" s="161">
        <v>43220</v>
      </c>
      <c r="C254" s="161"/>
      <c r="D254" s="162" t="s">
        <v>722</v>
      </c>
      <c r="E254" s="163" t="s">
        <v>545</v>
      </c>
      <c r="F254" s="163">
        <v>153.5</v>
      </c>
      <c r="G254" s="163"/>
      <c r="H254" s="163">
        <v>196</v>
      </c>
      <c r="I254" s="165">
        <v>196</v>
      </c>
      <c r="J254" s="135" t="s">
        <v>723</v>
      </c>
      <c r="K254" s="136">
        <f>H254-F254</f>
        <v>42.5</v>
      </c>
      <c r="L254" s="137">
        <f>K254/F254</f>
        <v>0.27687296416938112</v>
      </c>
      <c r="M254" s="132" t="s">
        <v>547</v>
      </c>
      <c r="N254" s="138">
        <v>43605</v>
      </c>
      <c r="O254" s="54"/>
      <c r="P254" s="54"/>
      <c r="Q254" s="198"/>
      <c r="R254" s="54"/>
      <c r="S254" s="54"/>
      <c r="T254" s="37"/>
      <c r="U254" s="54"/>
      <c r="V254" s="37"/>
      <c r="W254" s="54"/>
      <c r="X254" s="37"/>
      <c r="Y254" s="54"/>
      <c r="Z254" s="37"/>
      <c r="AA254" s="54"/>
      <c r="AB254" s="37"/>
      <c r="AC254" s="54"/>
      <c r="AD254" s="37"/>
    </row>
    <row r="255" spans="1:30" ht="12.75" customHeight="1">
      <c r="A255" s="139">
        <v>115</v>
      </c>
      <c r="B255" s="140">
        <v>43306</v>
      </c>
      <c r="C255" s="140"/>
      <c r="D255" s="141" t="s">
        <v>691</v>
      </c>
      <c r="E255" s="142" t="s">
        <v>545</v>
      </c>
      <c r="F255" s="143">
        <v>27.5</v>
      </c>
      <c r="G255" s="143"/>
      <c r="H255" s="144">
        <v>13.1</v>
      </c>
      <c r="I255" s="144">
        <v>60</v>
      </c>
      <c r="J255" s="145" t="s">
        <v>724</v>
      </c>
      <c r="K255" s="146">
        <v>-14.4</v>
      </c>
      <c r="L255" s="147">
        <v>-0.52363636363636401</v>
      </c>
      <c r="M255" s="143" t="s">
        <v>557</v>
      </c>
      <c r="N255" s="140">
        <v>43138</v>
      </c>
      <c r="O255" s="54"/>
      <c r="P255" s="54"/>
      <c r="Q255" s="198"/>
      <c r="R255" s="54"/>
      <c r="S255" s="54"/>
      <c r="T255" s="37"/>
      <c r="U255" s="54"/>
      <c r="V255" s="37"/>
      <c r="W255" s="54"/>
      <c r="X255" s="37"/>
      <c r="Y255" s="54"/>
      <c r="Z255" s="37"/>
      <c r="AA255" s="54"/>
      <c r="AB255" s="37"/>
      <c r="AC255" s="54"/>
      <c r="AD255" s="37"/>
    </row>
    <row r="256" spans="1:30" ht="12.75" customHeight="1">
      <c r="A256" s="169">
        <v>116</v>
      </c>
      <c r="B256" s="170">
        <v>43318</v>
      </c>
      <c r="C256" s="170"/>
      <c r="D256" s="148" t="s">
        <v>725</v>
      </c>
      <c r="E256" s="143" t="s">
        <v>545</v>
      </c>
      <c r="F256" s="143">
        <v>148.5</v>
      </c>
      <c r="G256" s="143"/>
      <c r="H256" s="143">
        <v>102</v>
      </c>
      <c r="I256" s="144">
        <v>182</v>
      </c>
      <c r="J256" s="145" t="s">
        <v>726</v>
      </c>
      <c r="K256" s="146">
        <f>H256-F256</f>
        <v>-46.5</v>
      </c>
      <c r="L256" s="147">
        <f>K256/F256</f>
        <v>-0.31313131313131315</v>
      </c>
      <c r="M256" s="143" t="s">
        <v>557</v>
      </c>
      <c r="N256" s="140">
        <v>43661</v>
      </c>
      <c r="O256" s="54"/>
      <c r="P256" s="54"/>
      <c r="Q256" s="198"/>
      <c r="R256" s="54"/>
      <c r="S256" s="54"/>
      <c r="T256" s="37"/>
      <c r="U256" s="54"/>
      <c r="V256" s="37"/>
      <c r="W256" s="54"/>
      <c r="X256" s="37"/>
      <c r="Y256" s="54"/>
      <c r="Z256" s="37"/>
      <c r="AA256" s="54"/>
      <c r="AB256" s="37"/>
      <c r="AC256" s="54"/>
      <c r="AD256" s="37"/>
    </row>
    <row r="257" spans="1:30" ht="12.75" customHeight="1">
      <c r="A257" s="129">
        <v>117</v>
      </c>
      <c r="B257" s="130">
        <v>43335</v>
      </c>
      <c r="C257" s="130"/>
      <c r="D257" s="131" t="s">
        <v>727</v>
      </c>
      <c r="E257" s="132" t="s">
        <v>545</v>
      </c>
      <c r="F257" s="163">
        <v>285</v>
      </c>
      <c r="G257" s="132"/>
      <c r="H257" s="132">
        <v>355</v>
      </c>
      <c r="I257" s="134">
        <v>364</v>
      </c>
      <c r="J257" s="135" t="s">
        <v>728</v>
      </c>
      <c r="K257" s="136">
        <v>70</v>
      </c>
      <c r="L257" s="137">
        <v>0.24561403508771901</v>
      </c>
      <c r="M257" s="132" t="s">
        <v>547</v>
      </c>
      <c r="N257" s="138">
        <v>43455</v>
      </c>
      <c r="O257" s="54"/>
      <c r="P257" s="54"/>
      <c r="Q257" s="198"/>
      <c r="R257" s="54"/>
      <c r="S257" s="54"/>
      <c r="T257" s="37"/>
      <c r="U257" s="54"/>
      <c r="V257" s="37"/>
      <c r="W257" s="54"/>
      <c r="X257" s="37"/>
      <c r="Y257" s="54"/>
      <c r="Z257" s="37"/>
      <c r="AA257" s="54"/>
      <c r="AB257" s="37"/>
      <c r="AC257" s="54"/>
      <c r="AD257" s="37"/>
    </row>
    <row r="258" spans="1:30" ht="12.75" customHeight="1">
      <c r="A258" s="129">
        <v>118</v>
      </c>
      <c r="B258" s="130">
        <v>43341</v>
      </c>
      <c r="C258" s="130"/>
      <c r="D258" s="131" t="s">
        <v>383</v>
      </c>
      <c r="E258" s="132" t="s">
        <v>545</v>
      </c>
      <c r="F258" s="163">
        <v>525</v>
      </c>
      <c r="G258" s="132"/>
      <c r="H258" s="132">
        <v>585</v>
      </c>
      <c r="I258" s="134">
        <v>635</v>
      </c>
      <c r="J258" s="135" t="s">
        <v>729</v>
      </c>
      <c r="K258" s="136">
        <f t="shared" ref="K258:K289" si="105">H258-F258</f>
        <v>60</v>
      </c>
      <c r="L258" s="137">
        <f t="shared" ref="L258:L289" si="106">K258/F258</f>
        <v>0.11428571428571428</v>
      </c>
      <c r="M258" s="132" t="s">
        <v>547</v>
      </c>
      <c r="N258" s="138">
        <v>43662</v>
      </c>
      <c r="O258" s="54"/>
      <c r="P258" s="54"/>
      <c r="Q258" s="198"/>
      <c r="R258" s="54"/>
      <c r="S258" s="54"/>
      <c r="T258" s="37"/>
      <c r="U258" s="54"/>
      <c r="V258" s="37"/>
      <c r="W258" s="54"/>
      <c r="X258" s="37"/>
      <c r="Y258" s="54"/>
      <c r="Z258" s="37"/>
      <c r="AA258" s="54"/>
      <c r="AB258" s="37"/>
      <c r="AC258" s="54"/>
      <c r="AD258" s="37"/>
    </row>
    <row r="259" spans="1:30" ht="12.75" customHeight="1">
      <c r="A259" s="129">
        <v>119</v>
      </c>
      <c r="B259" s="130">
        <v>43395</v>
      </c>
      <c r="C259" s="130"/>
      <c r="D259" s="131" t="s">
        <v>374</v>
      </c>
      <c r="E259" s="132" t="s">
        <v>545</v>
      </c>
      <c r="F259" s="163">
        <v>475</v>
      </c>
      <c r="G259" s="132"/>
      <c r="H259" s="132">
        <v>574</v>
      </c>
      <c r="I259" s="134">
        <v>570</v>
      </c>
      <c r="J259" s="135" t="s">
        <v>631</v>
      </c>
      <c r="K259" s="136">
        <f t="shared" si="105"/>
        <v>99</v>
      </c>
      <c r="L259" s="137">
        <f t="shared" si="106"/>
        <v>0.20842105263157895</v>
      </c>
      <c r="M259" s="132" t="s">
        <v>547</v>
      </c>
      <c r="N259" s="138">
        <v>43403</v>
      </c>
      <c r="O259" s="54"/>
      <c r="P259" s="54"/>
      <c r="Q259" s="198"/>
      <c r="R259" s="54"/>
      <c r="S259" s="54"/>
      <c r="T259" s="37"/>
      <c r="U259" s="54"/>
      <c r="V259" s="37"/>
      <c r="W259" s="54"/>
      <c r="X259" s="37"/>
      <c r="Y259" s="54"/>
      <c r="Z259" s="37"/>
      <c r="AA259" s="54"/>
      <c r="AB259" s="37"/>
      <c r="AC259" s="54"/>
      <c r="AD259" s="37"/>
    </row>
    <row r="260" spans="1:30" ht="12.75" customHeight="1">
      <c r="A260" s="160">
        <v>120</v>
      </c>
      <c r="B260" s="161">
        <v>43397</v>
      </c>
      <c r="C260" s="161"/>
      <c r="D260" s="162" t="s">
        <v>730</v>
      </c>
      <c r="E260" s="163" t="s">
        <v>545</v>
      </c>
      <c r="F260" s="163">
        <v>707.5</v>
      </c>
      <c r="G260" s="163"/>
      <c r="H260" s="163">
        <v>872</v>
      </c>
      <c r="I260" s="165">
        <v>872</v>
      </c>
      <c r="J260" s="166" t="s">
        <v>631</v>
      </c>
      <c r="K260" s="136">
        <f t="shared" si="105"/>
        <v>164.5</v>
      </c>
      <c r="L260" s="167">
        <f t="shared" si="106"/>
        <v>0.23250883392226149</v>
      </c>
      <c r="M260" s="163" t="s">
        <v>547</v>
      </c>
      <c r="N260" s="168">
        <v>43482</v>
      </c>
      <c r="O260" s="54"/>
      <c r="P260" s="54"/>
      <c r="Q260" s="198"/>
      <c r="R260" s="54"/>
      <c r="S260" s="54"/>
      <c r="T260" s="37"/>
      <c r="U260" s="54"/>
      <c r="V260" s="37"/>
      <c r="W260" s="54"/>
      <c r="X260" s="37"/>
      <c r="Y260" s="54"/>
      <c r="Z260" s="37"/>
      <c r="AA260" s="54"/>
      <c r="AB260" s="37"/>
      <c r="AC260" s="54"/>
      <c r="AD260" s="37"/>
    </row>
    <row r="261" spans="1:30" ht="12.75" customHeight="1">
      <c r="A261" s="160">
        <v>121</v>
      </c>
      <c r="B261" s="161">
        <v>43398</v>
      </c>
      <c r="C261" s="161"/>
      <c r="D261" s="162" t="s">
        <v>731</v>
      </c>
      <c r="E261" s="163" t="s">
        <v>545</v>
      </c>
      <c r="F261" s="163">
        <v>162</v>
      </c>
      <c r="G261" s="163"/>
      <c r="H261" s="163">
        <v>204</v>
      </c>
      <c r="I261" s="165">
        <v>209</v>
      </c>
      <c r="J261" s="166" t="s">
        <v>732</v>
      </c>
      <c r="K261" s="136">
        <f t="shared" si="105"/>
        <v>42</v>
      </c>
      <c r="L261" s="167">
        <f t="shared" si="106"/>
        <v>0.25925925925925924</v>
      </c>
      <c r="M261" s="163" t="s">
        <v>547</v>
      </c>
      <c r="N261" s="168">
        <v>43539</v>
      </c>
      <c r="O261" s="54"/>
      <c r="P261" s="54"/>
      <c r="Q261" s="198"/>
      <c r="R261" s="54"/>
      <c r="S261" s="54"/>
      <c r="T261" s="37"/>
      <c r="U261" s="54"/>
      <c r="V261" s="37"/>
      <c r="W261" s="54"/>
      <c r="X261" s="37"/>
      <c r="Y261" s="54"/>
      <c r="Z261" s="37"/>
      <c r="AA261" s="54"/>
      <c r="AB261" s="37"/>
      <c r="AC261" s="54"/>
      <c r="AD261" s="37"/>
    </row>
    <row r="262" spans="1:30" ht="12.75" customHeight="1">
      <c r="A262" s="160">
        <v>122</v>
      </c>
      <c r="B262" s="161">
        <v>43399</v>
      </c>
      <c r="C262" s="161"/>
      <c r="D262" s="162" t="s">
        <v>459</v>
      </c>
      <c r="E262" s="163" t="s">
        <v>545</v>
      </c>
      <c r="F262" s="163">
        <v>240</v>
      </c>
      <c r="G262" s="163"/>
      <c r="H262" s="163">
        <v>297</v>
      </c>
      <c r="I262" s="165">
        <v>297</v>
      </c>
      <c r="J262" s="166" t="s">
        <v>631</v>
      </c>
      <c r="K262" s="172">
        <f t="shared" si="105"/>
        <v>57</v>
      </c>
      <c r="L262" s="167">
        <f t="shared" si="106"/>
        <v>0.23749999999999999</v>
      </c>
      <c r="M262" s="163" t="s">
        <v>547</v>
      </c>
      <c r="N262" s="168">
        <v>43417</v>
      </c>
      <c r="O262" s="54"/>
      <c r="P262" s="54"/>
      <c r="Q262" s="198"/>
      <c r="R262" s="54"/>
      <c r="S262" s="54"/>
      <c r="T262" s="37"/>
      <c r="U262" s="54"/>
      <c r="V262" s="37"/>
      <c r="W262" s="54"/>
      <c r="X262" s="37"/>
      <c r="Y262" s="54"/>
      <c r="Z262" s="37"/>
      <c r="AA262" s="54"/>
      <c r="AB262" s="37"/>
      <c r="AC262" s="54"/>
      <c r="AD262" s="37"/>
    </row>
    <row r="263" spans="1:30" ht="12.75" customHeight="1">
      <c r="A263" s="129">
        <v>123</v>
      </c>
      <c r="B263" s="130">
        <v>43439</v>
      </c>
      <c r="C263" s="130"/>
      <c r="D263" s="131" t="s">
        <v>733</v>
      </c>
      <c r="E263" s="132" t="s">
        <v>545</v>
      </c>
      <c r="F263" s="132">
        <v>202.5</v>
      </c>
      <c r="G263" s="132"/>
      <c r="H263" s="132">
        <v>255</v>
      </c>
      <c r="I263" s="134">
        <v>252</v>
      </c>
      <c r="J263" s="135" t="s">
        <v>631</v>
      </c>
      <c r="K263" s="136">
        <f t="shared" si="105"/>
        <v>52.5</v>
      </c>
      <c r="L263" s="137">
        <f t="shared" si="106"/>
        <v>0.25925925925925924</v>
      </c>
      <c r="M263" s="132" t="s">
        <v>547</v>
      </c>
      <c r="N263" s="138">
        <v>43542</v>
      </c>
      <c r="O263" s="54"/>
      <c r="P263" s="54"/>
      <c r="Q263" s="198"/>
      <c r="R263" s="37" t="s">
        <v>856</v>
      </c>
      <c r="S263" s="54"/>
      <c r="T263" s="37"/>
      <c r="U263" s="54"/>
      <c r="V263" s="37"/>
      <c r="W263" s="54"/>
      <c r="X263" s="37"/>
      <c r="Y263" s="54"/>
      <c r="Z263" s="37"/>
      <c r="AA263" s="54"/>
      <c r="AB263" s="37"/>
      <c r="AC263" s="54"/>
      <c r="AD263" s="37"/>
    </row>
    <row r="264" spans="1:30" ht="12.75" customHeight="1">
      <c r="A264" s="160">
        <v>124</v>
      </c>
      <c r="B264" s="161">
        <v>43465</v>
      </c>
      <c r="C264" s="130"/>
      <c r="D264" s="162" t="s">
        <v>156</v>
      </c>
      <c r="E264" s="163" t="s">
        <v>545</v>
      </c>
      <c r="F264" s="163">
        <v>710</v>
      </c>
      <c r="G264" s="163"/>
      <c r="H264" s="163">
        <v>866</v>
      </c>
      <c r="I264" s="165">
        <v>866</v>
      </c>
      <c r="J264" s="166" t="s">
        <v>631</v>
      </c>
      <c r="K264" s="136">
        <f t="shared" si="105"/>
        <v>156</v>
      </c>
      <c r="L264" s="137">
        <f t="shared" si="106"/>
        <v>0.21971830985915494</v>
      </c>
      <c r="M264" s="132" t="s">
        <v>547</v>
      </c>
      <c r="N264" s="138">
        <v>43553</v>
      </c>
      <c r="O264" s="54"/>
      <c r="P264" s="54"/>
      <c r="Q264" s="198"/>
      <c r="R264" s="37" t="s">
        <v>856</v>
      </c>
      <c r="S264" s="54"/>
      <c r="T264" s="37"/>
      <c r="U264" s="54"/>
      <c r="V264" s="37"/>
      <c r="W264" s="54"/>
      <c r="X264" s="37"/>
      <c r="Y264" s="54"/>
      <c r="Z264" s="37"/>
      <c r="AA264" s="54"/>
      <c r="AB264" s="37"/>
      <c r="AC264" s="54"/>
      <c r="AD264" s="37"/>
    </row>
    <row r="265" spans="1:30" ht="12.75" customHeight="1">
      <c r="A265" s="160">
        <v>125</v>
      </c>
      <c r="B265" s="161">
        <v>43522</v>
      </c>
      <c r="C265" s="161"/>
      <c r="D265" s="162" t="s">
        <v>170</v>
      </c>
      <c r="E265" s="163" t="s">
        <v>545</v>
      </c>
      <c r="F265" s="163">
        <v>337.25</v>
      </c>
      <c r="G265" s="163"/>
      <c r="H265" s="163">
        <v>398.5</v>
      </c>
      <c r="I265" s="165">
        <v>411</v>
      </c>
      <c r="J265" s="135" t="s">
        <v>734</v>
      </c>
      <c r="K265" s="136">
        <f t="shared" si="105"/>
        <v>61.25</v>
      </c>
      <c r="L265" s="137">
        <f t="shared" si="106"/>
        <v>0.1816160118606375</v>
      </c>
      <c r="M265" s="132" t="s">
        <v>547</v>
      </c>
      <c r="N265" s="138">
        <v>43760</v>
      </c>
      <c r="O265" s="54"/>
      <c r="P265" s="54"/>
      <c r="Q265" s="198"/>
      <c r="R265" s="37" t="s">
        <v>856</v>
      </c>
      <c r="S265" s="54"/>
      <c r="T265" s="37"/>
      <c r="U265" s="54"/>
      <c r="V265" s="37"/>
      <c r="W265" s="54"/>
      <c r="X265" s="37"/>
      <c r="Y265" s="54"/>
      <c r="Z265" s="37"/>
      <c r="AA265" s="54"/>
      <c r="AB265" s="37"/>
      <c r="AC265" s="54"/>
      <c r="AD265" s="37"/>
    </row>
    <row r="266" spans="1:30" ht="12.75" customHeight="1">
      <c r="A266" s="173">
        <v>126</v>
      </c>
      <c r="B266" s="174">
        <v>43559</v>
      </c>
      <c r="C266" s="174"/>
      <c r="D266" s="175" t="s">
        <v>735</v>
      </c>
      <c r="E266" s="176" t="s">
        <v>545</v>
      </c>
      <c r="F266" s="176">
        <v>130</v>
      </c>
      <c r="G266" s="176"/>
      <c r="H266" s="176">
        <v>65</v>
      </c>
      <c r="I266" s="177">
        <v>158</v>
      </c>
      <c r="J266" s="145" t="s">
        <v>736</v>
      </c>
      <c r="K266" s="146">
        <f t="shared" si="105"/>
        <v>-65</v>
      </c>
      <c r="L266" s="147">
        <f t="shared" si="106"/>
        <v>-0.5</v>
      </c>
      <c r="M266" s="143" t="s">
        <v>557</v>
      </c>
      <c r="N266" s="140">
        <v>43726</v>
      </c>
      <c r="O266" s="54"/>
      <c r="P266" s="54"/>
      <c r="Q266" s="198"/>
      <c r="R266" s="37" t="s">
        <v>854</v>
      </c>
      <c r="S266" s="54"/>
      <c r="T266" s="37"/>
      <c r="U266" s="54"/>
      <c r="V266" s="37"/>
      <c r="W266" s="54"/>
      <c r="X266" s="37"/>
      <c r="Y266" s="54"/>
      <c r="Z266" s="37"/>
      <c r="AA266" s="54"/>
      <c r="AB266" s="37"/>
      <c r="AC266" s="54"/>
      <c r="AD266" s="37"/>
    </row>
    <row r="267" spans="1:30" ht="12.75" customHeight="1">
      <c r="A267" s="160">
        <v>127</v>
      </c>
      <c r="B267" s="161">
        <v>43017</v>
      </c>
      <c r="C267" s="161"/>
      <c r="D267" s="162" t="s">
        <v>205</v>
      </c>
      <c r="E267" s="163" t="s">
        <v>545</v>
      </c>
      <c r="F267" s="163">
        <v>141.5</v>
      </c>
      <c r="G267" s="163"/>
      <c r="H267" s="163">
        <v>183.5</v>
      </c>
      <c r="I267" s="165">
        <v>210</v>
      </c>
      <c r="J267" s="135" t="s">
        <v>732</v>
      </c>
      <c r="K267" s="136">
        <f t="shared" si="105"/>
        <v>42</v>
      </c>
      <c r="L267" s="137">
        <f t="shared" si="106"/>
        <v>0.29681978798586572</v>
      </c>
      <c r="M267" s="132" t="s">
        <v>547</v>
      </c>
      <c r="N267" s="138">
        <v>43042</v>
      </c>
      <c r="O267" s="54"/>
      <c r="P267" s="54"/>
      <c r="Q267" s="198"/>
      <c r="R267" s="37" t="s">
        <v>854</v>
      </c>
      <c r="S267" s="54"/>
      <c r="T267" s="37"/>
      <c r="U267" s="54"/>
      <c r="V267" s="37"/>
      <c r="W267" s="54"/>
      <c r="X267" s="37"/>
      <c r="Y267" s="54"/>
      <c r="Z267" s="37"/>
      <c r="AA267" s="54"/>
      <c r="AB267" s="37"/>
      <c r="AC267" s="54"/>
      <c r="AD267" s="37"/>
    </row>
    <row r="268" spans="1:30" ht="12.75" customHeight="1">
      <c r="A268" s="173">
        <v>128</v>
      </c>
      <c r="B268" s="174">
        <v>43074</v>
      </c>
      <c r="C268" s="174"/>
      <c r="D268" s="175" t="s">
        <v>737</v>
      </c>
      <c r="E268" s="176" t="s">
        <v>545</v>
      </c>
      <c r="F268" s="171">
        <v>172</v>
      </c>
      <c r="G268" s="176"/>
      <c r="H268" s="176">
        <v>155.25</v>
      </c>
      <c r="I268" s="177">
        <v>230</v>
      </c>
      <c r="J268" s="145" t="s">
        <v>738</v>
      </c>
      <c r="K268" s="146">
        <f t="shared" si="105"/>
        <v>-16.75</v>
      </c>
      <c r="L268" s="147">
        <f t="shared" si="106"/>
        <v>-9.7383720930232565E-2</v>
      </c>
      <c r="M268" s="143" t="s">
        <v>557</v>
      </c>
      <c r="N268" s="140">
        <v>43787</v>
      </c>
      <c r="O268" s="54"/>
      <c r="P268" s="54"/>
      <c r="Q268" s="198"/>
      <c r="R268" s="37" t="s">
        <v>854</v>
      </c>
      <c r="S268" s="54"/>
      <c r="T268" s="37"/>
      <c r="U268" s="54"/>
      <c r="V268" s="37"/>
      <c r="W268" s="54"/>
      <c r="X268" s="37"/>
      <c r="Y268" s="54"/>
      <c r="Z268" s="37"/>
      <c r="AA268" s="54"/>
      <c r="AB268" s="37"/>
      <c r="AC268" s="54"/>
      <c r="AD268" s="37"/>
    </row>
    <row r="269" spans="1:30" ht="12.75" customHeight="1">
      <c r="A269" s="160">
        <v>129</v>
      </c>
      <c r="B269" s="161">
        <v>43398</v>
      </c>
      <c r="C269" s="161"/>
      <c r="D269" s="162" t="s">
        <v>117</v>
      </c>
      <c r="E269" s="163" t="s">
        <v>545</v>
      </c>
      <c r="F269" s="163">
        <v>698.5</v>
      </c>
      <c r="G269" s="163"/>
      <c r="H269" s="163">
        <v>890</v>
      </c>
      <c r="I269" s="165">
        <v>890</v>
      </c>
      <c r="J269" s="135" t="s">
        <v>739</v>
      </c>
      <c r="K269" s="136">
        <f t="shared" si="105"/>
        <v>191.5</v>
      </c>
      <c r="L269" s="137">
        <f t="shared" si="106"/>
        <v>0.27415891195418757</v>
      </c>
      <c r="M269" s="132" t="s">
        <v>547</v>
      </c>
      <c r="N269" s="138">
        <v>44328</v>
      </c>
      <c r="O269" s="54"/>
      <c r="P269" s="54"/>
      <c r="Q269" s="198"/>
      <c r="R269" s="37" t="s">
        <v>856</v>
      </c>
      <c r="S269" s="54"/>
      <c r="T269" s="37"/>
      <c r="U269" s="54"/>
      <c r="V269" s="37"/>
      <c r="W269" s="54"/>
      <c r="X269" s="37"/>
      <c r="Y269" s="54"/>
      <c r="Z269" s="37"/>
      <c r="AA269" s="54"/>
      <c r="AB269" s="37"/>
      <c r="AC269" s="54"/>
      <c r="AD269" s="37"/>
    </row>
    <row r="270" spans="1:30" ht="12.75" customHeight="1">
      <c r="A270" s="160">
        <v>130</v>
      </c>
      <c r="B270" s="161">
        <v>42877</v>
      </c>
      <c r="C270" s="161"/>
      <c r="D270" s="162" t="s">
        <v>740</v>
      </c>
      <c r="E270" s="163" t="s">
        <v>545</v>
      </c>
      <c r="F270" s="163">
        <v>127.6</v>
      </c>
      <c r="G270" s="163"/>
      <c r="H270" s="163">
        <v>138</v>
      </c>
      <c r="I270" s="165">
        <v>190</v>
      </c>
      <c r="J270" s="135" t="s">
        <v>741</v>
      </c>
      <c r="K270" s="136">
        <f t="shared" si="105"/>
        <v>10.400000000000006</v>
      </c>
      <c r="L270" s="137">
        <f t="shared" si="106"/>
        <v>8.1504702194357417E-2</v>
      </c>
      <c r="M270" s="132" t="s">
        <v>547</v>
      </c>
      <c r="N270" s="138">
        <v>43774</v>
      </c>
      <c r="O270" s="54"/>
      <c r="P270" s="54"/>
      <c r="Q270" s="198"/>
      <c r="R270" s="37" t="s">
        <v>854</v>
      </c>
      <c r="S270" s="54"/>
      <c r="T270" s="37"/>
      <c r="U270" s="54"/>
      <c r="V270" s="37"/>
      <c r="W270" s="54"/>
      <c r="X270" s="37"/>
      <c r="Y270" s="54"/>
      <c r="Z270" s="37"/>
      <c r="AA270" s="54"/>
      <c r="AB270" s="37"/>
      <c r="AC270" s="54"/>
      <c r="AD270" s="37"/>
    </row>
    <row r="271" spans="1:30" ht="12.75" customHeight="1">
      <c r="A271" s="160">
        <v>131</v>
      </c>
      <c r="B271" s="161">
        <v>43158</v>
      </c>
      <c r="C271" s="161"/>
      <c r="D271" s="162" t="s">
        <v>742</v>
      </c>
      <c r="E271" s="163" t="s">
        <v>545</v>
      </c>
      <c r="F271" s="163">
        <v>317</v>
      </c>
      <c r="G271" s="163"/>
      <c r="H271" s="163">
        <v>382.5</v>
      </c>
      <c r="I271" s="165">
        <v>398</v>
      </c>
      <c r="J271" s="135" t="s">
        <v>743</v>
      </c>
      <c r="K271" s="136">
        <f t="shared" si="105"/>
        <v>65.5</v>
      </c>
      <c r="L271" s="137">
        <f t="shared" si="106"/>
        <v>0.20662460567823343</v>
      </c>
      <c r="M271" s="132" t="s">
        <v>547</v>
      </c>
      <c r="N271" s="138">
        <v>44238</v>
      </c>
      <c r="O271" s="54"/>
      <c r="P271" s="54"/>
      <c r="Q271" s="198"/>
      <c r="R271" s="37" t="s">
        <v>854</v>
      </c>
      <c r="S271" s="54"/>
      <c r="T271" s="37"/>
      <c r="U271" s="54"/>
      <c r="V271" s="37"/>
      <c r="W271" s="54"/>
      <c r="X271" s="37"/>
      <c r="Y271" s="54"/>
      <c r="Z271" s="37"/>
      <c r="AA271" s="54"/>
      <c r="AB271" s="37"/>
      <c r="AC271" s="54"/>
      <c r="AD271" s="37"/>
    </row>
    <row r="272" spans="1:30" ht="12.75" customHeight="1">
      <c r="A272" s="173">
        <v>132</v>
      </c>
      <c r="B272" s="174">
        <v>43164</v>
      </c>
      <c r="C272" s="174"/>
      <c r="D272" s="175" t="s">
        <v>162</v>
      </c>
      <c r="E272" s="176" t="s">
        <v>545</v>
      </c>
      <c r="F272" s="171">
        <f>510-14.4</f>
        <v>495.6</v>
      </c>
      <c r="G272" s="176"/>
      <c r="H272" s="176">
        <v>350</v>
      </c>
      <c r="I272" s="177">
        <v>672</v>
      </c>
      <c r="J272" s="145" t="s">
        <v>744</v>
      </c>
      <c r="K272" s="146">
        <f t="shared" si="105"/>
        <v>-145.60000000000002</v>
      </c>
      <c r="L272" s="147">
        <f t="shared" si="106"/>
        <v>-0.29378531073446329</v>
      </c>
      <c r="M272" s="143" t="s">
        <v>557</v>
      </c>
      <c r="N272" s="140">
        <v>43887</v>
      </c>
      <c r="O272" s="54"/>
      <c r="P272" s="54"/>
      <c r="Q272" s="198"/>
      <c r="R272" s="37" t="s">
        <v>856</v>
      </c>
      <c r="S272" s="54"/>
      <c r="T272" s="37"/>
      <c r="U272" s="54"/>
      <c r="V272" s="37"/>
      <c r="W272" s="54"/>
      <c r="X272" s="37"/>
      <c r="Y272" s="54"/>
      <c r="Z272" s="37"/>
      <c r="AA272" s="54"/>
      <c r="AB272" s="37"/>
      <c r="AC272" s="54"/>
      <c r="AD272" s="37"/>
    </row>
    <row r="273" spans="1:30" ht="12.75" customHeight="1">
      <c r="A273" s="173">
        <v>133</v>
      </c>
      <c r="B273" s="174">
        <v>43237</v>
      </c>
      <c r="C273" s="174"/>
      <c r="D273" s="175" t="s">
        <v>745</v>
      </c>
      <c r="E273" s="176" t="s">
        <v>545</v>
      </c>
      <c r="F273" s="171">
        <v>230.3</v>
      </c>
      <c r="G273" s="176"/>
      <c r="H273" s="176">
        <v>102.5</v>
      </c>
      <c r="I273" s="177">
        <v>348</v>
      </c>
      <c r="J273" s="145" t="s">
        <v>746</v>
      </c>
      <c r="K273" s="146">
        <f t="shared" si="105"/>
        <v>-127.80000000000001</v>
      </c>
      <c r="L273" s="147">
        <f t="shared" si="106"/>
        <v>-0.55492835432045162</v>
      </c>
      <c r="M273" s="143" t="s">
        <v>557</v>
      </c>
      <c r="N273" s="140">
        <v>43896</v>
      </c>
      <c r="O273" s="54"/>
      <c r="P273" s="54"/>
      <c r="Q273" s="198"/>
      <c r="R273" s="37" t="s">
        <v>856</v>
      </c>
      <c r="S273" s="54"/>
      <c r="T273" s="37"/>
      <c r="U273" s="54"/>
      <c r="V273" s="37"/>
      <c r="W273" s="54"/>
      <c r="X273" s="37"/>
      <c r="Y273" s="54"/>
      <c r="Z273" s="37"/>
      <c r="AA273" s="54"/>
      <c r="AB273" s="37"/>
      <c r="AC273" s="54"/>
      <c r="AD273" s="37"/>
    </row>
    <row r="274" spans="1:30" ht="12.75" customHeight="1">
      <c r="A274" s="160">
        <v>134</v>
      </c>
      <c r="B274" s="161">
        <v>43258</v>
      </c>
      <c r="C274" s="161"/>
      <c r="D274" s="162" t="s">
        <v>422</v>
      </c>
      <c r="E274" s="163" t="s">
        <v>545</v>
      </c>
      <c r="F274" s="163">
        <f>342.5-5.1</f>
        <v>337.4</v>
      </c>
      <c r="G274" s="163"/>
      <c r="H274" s="163">
        <v>412.5</v>
      </c>
      <c r="I274" s="165">
        <v>439</v>
      </c>
      <c r="J274" s="135" t="s">
        <v>747</v>
      </c>
      <c r="K274" s="136">
        <f t="shared" si="105"/>
        <v>75.100000000000023</v>
      </c>
      <c r="L274" s="137">
        <f t="shared" si="106"/>
        <v>0.22258446947243635</v>
      </c>
      <c r="M274" s="132" t="s">
        <v>547</v>
      </c>
      <c r="N274" s="138">
        <v>44230</v>
      </c>
      <c r="O274" s="54"/>
      <c r="P274" s="54"/>
      <c r="Q274" s="198"/>
      <c r="R274" s="37" t="s">
        <v>854</v>
      </c>
      <c r="S274" s="54"/>
      <c r="T274" s="37"/>
      <c r="U274" s="54"/>
      <c r="V274" s="37"/>
      <c r="W274" s="54"/>
      <c r="X274" s="37"/>
      <c r="Y274" s="54"/>
      <c r="Z274" s="37"/>
      <c r="AA274" s="54"/>
      <c r="AB274" s="37"/>
      <c r="AC274" s="54"/>
      <c r="AD274" s="37"/>
    </row>
    <row r="275" spans="1:30" ht="12.75" customHeight="1">
      <c r="A275" s="154">
        <v>135</v>
      </c>
      <c r="B275" s="153">
        <v>43285</v>
      </c>
      <c r="C275" s="153"/>
      <c r="D275" s="154" t="s">
        <v>56</v>
      </c>
      <c r="E275" s="155" t="s">
        <v>545</v>
      </c>
      <c r="F275" s="155">
        <f>127.5-5.53</f>
        <v>121.97</v>
      </c>
      <c r="G275" s="156"/>
      <c r="H275" s="156">
        <v>122.5</v>
      </c>
      <c r="I275" s="156">
        <v>170</v>
      </c>
      <c r="J275" s="157" t="s">
        <v>748</v>
      </c>
      <c r="K275" s="158">
        <f t="shared" si="105"/>
        <v>0.53000000000000114</v>
      </c>
      <c r="L275" s="159">
        <f t="shared" si="106"/>
        <v>4.3453308190538747E-3</v>
      </c>
      <c r="M275" s="155" t="s">
        <v>564</v>
      </c>
      <c r="N275" s="153">
        <v>44431</v>
      </c>
      <c r="O275" s="54"/>
      <c r="P275" s="54"/>
      <c r="Q275" s="198"/>
      <c r="R275" s="37" t="s">
        <v>856</v>
      </c>
      <c r="S275" s="54"/>
      <c r="T275" s="37"/>
      <c r="U275" s="54"/>
      <c r="V275" s="37"/>
      <c r="W275" s="54"/>
      <c r="X275" s="37"/>
      <c r="Y275" s="54"/>
      <c r="Z275" s="37"/>
      <c r="AA275" s="54"/>
      <c r="AB275" s="37"/>
      <c r="AC275" s="54"/>
      <c r="AD275" s="37"/>
    </row>
    <row r="276" spans="1:30" ht="12.75" customHeight="1">
      <c r="A276" s="173">
        <v>136</v>
      </c>
      <c r="B276" s="174">
        <v>43294</v>
      </c>
      <c r="C276" s="174"/>
      <c r="D276" s="175" t="s">
        <v>749</v>
      </c>
      <c r="E276" s="176" t="s">
        <v>545</v>
      </c>
      <c r="F276" s="171">
        <v>46.5</v>
      </c>
      <c r="G276" s="176"/>
      <c r="H276" s="176">
        <v>17</v>
      </c>
      <c r="I276" s="177">
        <v>59</v>
      </c>
      <c r="J276" s="145" t="s">
        <v>750</v>
      </c>
      <c r="K276" s="146">
        <f t="shared" si="105"/>
        <v>-29.5</v>
      </c>
      <c r="L276" s="147">
        <f t="shared" si="106"/>
        <v>-0.63440860215053763</v>
      </c>
      <c r="M276" s="143" t="s">
        <v>557</v>
      </c>
      <c r="N276" s="140">
        <v>43887</v>
      </c>
      <c r="O276" s="54"/>
      <c r="P276" s="54"/>
      <c r="Q276" s="198"/>
      <c r="R276" s="37" t="s">
        <v>856</v>
      </c>
      <c r="S276" s="54"/>
      <c r="T276" s="37"/>
      <c r="U276" s="54"/>
      <c r="V276" s="37"/>
      <c r="W276" s="54"/>
      <c r="X276" s="37"/>
      <c r="Y276" s="54"/>
      <c r="Z276" s="37"/>
      <c r="AA276" s="54"/>
      <c r="AB276" s="37"/>
      <c r="AC276" s="54"/>
      <c r="AD276" s="37"/>
    </row>
    <row r="277" spans="1:30" ht="12.75" customHeight="1">
      <c r="A277" s="160">
        <v>137</v>
      </c>
      <c r="B277" s="161">
        <v>43396</v>
      </c>
      <c r="C277" s="161"/>
      <c r="D277" s="162" t="s">
        <v>406</v>
      </c>
      <c r="E277" s="163" t="s">
        <v>545</v>
      </c>
      <c r="F277" s="163">
        <v>156.5</v>
      </c>
      <c r="G277" s="163"/>
      <c r="H277" s="163">
        <v>207.5</v>
      </c>
      <c r="I277" s="165">
        <v>191</v>
      </c>
      <c r="J277" s="135" t="s">
        <v>631</v>
      </c>
      <c r="K277" s="136">
        <f t="shared" si="105"/>
        <v>51</v>
      </c>
      <c r="L277" s="137">
        <f t="shared" si="106"/>
        <v>0.32587859424920129</v>
      </c>
      <c r="M277" s="132" t="s">
        <v>547</v>
      </c>
      <c r="N277" s="138">
        <v>44369</v>
      </c>
      <c r="O277" s="54"/>
      <c r="P277" s="54"/>
      <c r="Q277" s="198"/>
      <c r="R277" s="37" t="s">
        <v>856</v>
      </c>
      <c r="S277" s="54"/>
      <c r="T277" s="37"/>
      <c r="U277" s="54"/>
      <c r="V277" s="37"/>
      <c r="W277" s="54"/>
      <c r="X277" s="37"/>
      <c r="Y277" s="54"/>
      <c r="Z277" s="37"/>
      <c r="AA277" s="54"/>
      <c r="AB277" s="37"/>
      <c r="AC277" s="54"/>
      <c r="AD277" s="37"/>
    </row>
    <row r="278" spans="1:30" ht="12.75" customHeight="1">
      <c r="A278" s="160">
        <v>138</v>
      </c>
      <c r="B278" s="161">
        <v>43439</v>
      </c>
      <c r="C278" s="161"/>
      <c r="D278" s="162" t="s">
        <v>337</v>
      </c>
      <c r="E278" s="163" t="s">
        <v>545</v>
      </c>
      <c r="F278" s="163">
        <v>259.5</v>
      </c>
      <c r="G278" s="163"/>
      <c r="H278" s="163">
        <v>320</v>
      </c>
      <c r="I278" s="165">
        <v>320</v>
      </c>
      <c r="J278" s="135" t="s">
        <v>631</v>
      </c>
      <c r="K278" s="136">
        <f t="shared" si="105"/>
        <v>60.5</v>
      </c>
      <c r="L278" s="137">
        <f t="shared" si="106"/>
        <v>0.23314065510597304</v>
      </c>
      <c r="M278" s="132" t="s">
        <v>547</v>
      </c>
      <c r="N278" s="138">
        <v>44323</v>
      </c>
      <c r="O278" s="54"/>
      <c r="P278" s="54"/>
      <c r="Q278" s="198"/>
      <c r="R278" s="37" t="s">
        <v>856</v>
      </c>
      <c r="S278" s="54"/>
      <c r="T278" s="37"/>
      <c r="U278" s="54"/>
      <c r="V278" s="37"/>
      <c r="W278" s="54"/>
      <c r="X278" s="37"/>
      <c r="Y278" s="54"/>
      <c r="Z278" s="37"/>
      <c r="AA278" s="54"/>
      <c r="AB278" s="37"/>
      <c r="AC278" s="54"/>
      <c r="AD278" s="37"/>
    </row>
    <row r="279" spans="1:30" ht="12.75" customHeight="1">
      <c r="A279" s="173">
        <v>139</v>
      </c>
      <c r="B279" s="174">
        <v>43439</v>
      </c>
      <c r="C279" s="174"/>
      <c r="D279" s="175" t="s">
        <v>751</v>
      </c>
      <c r="E279" s="176" t="s">
        <v>545</v>
      </c>
      <c r="F279" s="176">
        <v>715</v>
      </c>
      <c r="G279" s="176"/>
      <c r="H279" s="176">
        <v>445</v>
      </c>
      <c r="I279" s="177">
        <v>840</v>
      </c>
      <c r="J279" s="145" t="s">
        <v>752</v>
      </c>
      <c r="K279" s="146">
        <f t="shared" si="105"/>
        <v>-270</v>
      </c>
      <c r="L279" s="147">
        <f t="shared" si="106"/>
        <v>-0.3776223776223776</v>
      </c>
      <c r="M279" s="143" t="s">
        <v>557</v>
      </c>
      <c r="N279" s="140">
        <v>43800</v>
      </c>
      <c r="O279" s="54"/>
      <c r="P279" s="54"/>
      <c r="Q279" s="198"/>
      <c r="R279" s="37" t="s">
        <v>856</v>
      </c>
      <c r="S279" s="54"/>
      <c r="T279" s="37"/>
      <c r="U279" s="54"/>
      <c r="V279" s="37"/>
      <c r="W279" s="54"/>
      <c r="X279" s="37"/>
      <c r="Y279" s="54"/>
      <c r="Z279" s="37"/>
      <c r="AA279" s="54"/>
      <c r="AB279" s="37"/>
      <c r="AC279" s="54"/>
      <c r="AD279" s="37"/>
    </row>
    <row r="280" spans="1:30" ht="12.75" customHeight="1">
      <c r="A280" s="160">
        <v>140</v>
      </c>
      <c r="B280" s="161">
        <v>43469</v>
      </c>
      <c r="C280" s="161"/>
      <c r="D280" s="162" t="s">
        <v>176</v>
      </c>
      <c r="E280" s="163" t="s">
        <v>545</v>
      </c>
      <c r="F280" s="163">
        <v>875</v>
      </c>
      <c r="G280" s="163"/>
      <c r="H280" s="163">
        <v>1165</v>
      </c>
      <c r="I280" s="165">
        <v>1185</v>
      </c>
      <c r="J280" s="135" t="s">
        <v>753</v>
      </c>
      <c r="K280" s="136">
        <f t="shared" si="105"/>
        <v>290</v>
      </c>
      <c r="L280" s="137">
        <f t="shared" si="106"/>
        <v>0.33142857142857141</v>
      </c>
      <c r="M280" s="132" t="s">
        <v>547</v>
      </c>
      <c r="N280" s="138">
        <v>43847</v>
      </c>
      <c r="O280" s="54"/>
      <c r="P280" s="54"/>
      <c r="Q280" s="198"/>
      <c r="R280" s="37" t="s">
        <v>856</v>
      </c>
      <c r="S280" s="54"/>
      <c r="T280" s="37"/>
      <c r="U280" s="54"/>
      <c r="V280" s="37"/>
      <c r="W280" s="54"/>
      <c r="X280" s="37"/>
      <c r="Y280" s="54"/>
      <c r="Z280" s="37"/>
      <c r="AA280" s="54"/>
      <c r="AB280" s="37"/>
      <c r="AC280" s="54"/>
      <c r="AD280" s="37"/>
    </row>
    <row r="281" spans="1:30" ht="12.75" customHeight="1">
      <c r="A281" s="160">
        <v>141</v>
      </c>
      <c r="B281" s="161">
        <v>43559</v>
      </c>
      <c r="C281" s="161"/>
      <c r="D281" s="162" t="s">
        <v>355</v>
      </c>
      <c r="E281" s="163" t="s">
        <v>545</v>
      </c>
      <c r="F281" s="163">
        <f>387-14.63</f>
        <v>372.37</v>
      </c>
      <c r="G281" s="163"/>
      <c r="H281" s="163">
        <v>490</v>
      </c>
      <c r="I281" s="165">
        <v>490</v>
      </c>
      <c r="J281" s="135" t="s">
        <v>631</v>
      </c>
      <c r="K281" s="136">
        <f t="shared" si="105"/>
        <v>117.63</v>
      </c>
      <c r="L281" s="137">
        <f t="shared" si="106"/>
        <v>0.31589548030185027</v>
      </c>
      <c r="M281" s="132" t="s">
        <v>547</v>
      </c>
      <c r="N281" s="138">
        <v>43850</v>
      </c>
      <c r="O281" s="54"/>
      <c r="P281" s="54"/>
      <c r="Q281" s="198"/>
      <c r="R281" s="37" t="s">
        <v>856</v>
      </c>
      <c r="S281" s="54"/>
      <c r="T281" s="37"/>
      <c r="U281" s="54"/>
      <c r="V281" s="37"/>
      <c r="W281" s="54"/>
      <c r="X281" s="37"/>
      <c r="Y281" s="54"/>
      <c r="Z281" s="37"/>
      <c r="AA281" s="54"/>
      <c r="AB281" s="37"/>
      <c r="AC281" s="54"/>
      <c r="AD281" s="37"/>
    </row>
    <row r="282" spans="1:30" ht="12.75" customHeight="1">
      <c r="A282" s="173">
        <v>142</v>
      </c>
      <c r="B282" s="174">
        <v>43578</v>
      </c>
      <c r="C282" s="174"/>
      <c r="D282" s="175" t="s">
        <v>754</v>
      </c>
      <c r="E282" s="176" t="s">
        <v>556</v>
      </c>
      <c r="F282" s="176">
        <v>220</v>
      </c>
      <c r="G282" s="176"/>
      <c r="H282" s="176">
        <v>127.5</v>
      </c>
      <c r="I282" s="177">
        <v>284</v>
      </c>
      <c r="J282" s="145" t="s">
        <v>755</v>
      </c>
      <c r="K282" s="146">
        <f t="shared" si="105"/>
        <v>-92.5</v>
      </c>
      <c r="L282" s="147">
        <f t="shared" si="106"/>
        <v>-0.42045454545454547</v>
      </c>
      <c r="M282" s="143" t="s">
        <v>557</v>
      </c>
      <c r="N282" s="140">
        <v>43896</v>
      </c>
      <c r="O282" s="54"/>
      <c r="P282" s="54"/>
      <c r="Q282" s="198"/>
      <c r="R282" s="37" t="s">
        <v>856</v>
      </c>
      <c r="S282" s="54"/>
      <c r="T282" s="37"/>
      <c r="U282" s="54"/>
      <c r="V282" s="37"/>
      <c r="W282" s="54"/>
      <c r="X282" s="37"/>
      <c r="Y282" s="54"/>
      <c r="Z282" s="37"/>
      <c r="AA282" s="54"/>
      <c r="AB282" s="37"/>
      <c r="AC282" s="54"/>
      <c r="AD282" s="37"/>
    </row>
    <row r="283" spans="1:30" ht="12.75" customHeight="1">
      <c r="A283" s="160">
        <v>143</v>
      </c>
      <c r="B283" s="161">
        <v>43622</v>
      </c>
      <c r="C283" s="161"/>
      <c r="D283" s="162" t="s">
        <v>460</v>
      </c>
      <c r="E283" s="163" t="s">
        <v>556</v>
      </c>
      <c r="F283" s="163">
        <v>332.8</v>
      </c>
      <c r="G283" s="163"/>
      <c r="H283" s="163">
        <v>405</v>
      </c>
      <c r="I283" s="165">
        <v>419</v>
      </c>
      <c r="J283" s="135" t="s">
        <v>756</v>
      </c>
      <c r="K283" s="136">
        <f t="shared" si="105"/>
        <v>72.199999999999989</v>
      </c>
      <c r="L283" s="137">
        <f t="shared" si="106"/>
        <v>0.21694711538461534</v>
      </c>
      <c r="M283" s="132" t="s">
        <v>547</v>
      </c>
      <c r="N283" s="138">
        <v>43860</v>
      </c>
      <c r="O283" s="54"/>
      <c r="P283" s="54"/>
      <c r="Q283" s="198"/>
      <c r="R283" s="37" t="s">
        <v>854</v>
      </c>
      <c r="S283" s="54"/>
      <c r="T283" s="37"/>
      <c r="U283" s="54"/>
      <c r="V283" s="37"/>
      <c r="W283" s="54"/>
      <c r="X283" s="37"/>
      <c r="Y283" s="54"/>
      <c r="Z283" s="37"/>
      <c r="AA283" s="54"/>
      <c r="AB283" s="37"/>
      <c r="AC283" s="54"/>
      <c r="AD283" s="37"/>
    </row>
    <row r="284" spans="1:30" ht="12.75" customHeight="1">
      <c r="A284" s="154">
        <v>144</v>
      </c>
      <c r="B284" s="153">
        <v>43641</v>
      </c>
      <c r="C284" s="153"/>
      <c r="D284" s="154" t="s">
        <v>168</v>
      </c>
      <c r="E284" s="155" t="s">
        <v>545</v>
      </c>
      <c r="F284" s="155">
        <v>386</v>
      </c>
      <c r="G284" s="156"/>
      <c r="H284" s="156">
        <v>395</v>
      </c>
      <c r="I284" s="156">
        <v>452</v>
      </c>
      <c r="J284" s="157" t="s">
        <v>757</v>
      </c>
      <c r="K284" s="158">
        <f t="shared" si="105"/>
        <v>9</v>
      </c>
      <c r="L284" s="159">
        <f t="shared" si="106"/>
        <v>2.3316062176165803E-2</v>
      </c>
      <c r="M284" s="155" t="s">
        <v>564</v>
      </c>
      <c r="N284" s="153">
        <v>43868</v>
      </c>
      <c r="O284" s="54"/>
      <c r="P284" s="54"/>
      <c r="Q284" s="198"/>
      <c r="R284" s="37" t="s">
        <v>854</v>
      </c>
      <c r="S284" s="54"/>
      <c r="T284" s="37"/>
      <c r="U284" s="54"/>
      <c r="V284" s="37"/>
      <c r="W284" s="54"/>
      <c r="X284" s="37"/>
      <c r="Y284" s="54"/>
      <c r="Z284" s="37"/>
      <c r="AA284" s="54"/>
      <c r="AB284" s="37"/>
      <c r="AC284" s="54"/>
      <c r="AD284" s="37"/>
    </row>
    <row r="285" spans="1:30" ht="12.75" customHeight="1">
      <c r="A285" s="154">
        <v>145</v>
      </c>
      <c r="B285" s="153">
        <v>43707</v>
      </c>
      <c r="C285" s="153"/>
      <c r="D285" s="154" t="s">
        <v>143</v>
      </c>
      <c r="E285" s="155" t="s">
        <v>545</v>
      </c>
      <c r="F285" s="155">
        <v>137.5</v>
      </c>
      <c r="G285" s="156"/>
      <c r="H285" s="156">
        <v>138.5</v>
      </c>
      <c r="I285" s="156">
        <v>190</v>
      </c>
      <c r="J285" s="157" t="s">
        <v>758</v>
      </c>
      <c r="K285" s="158">
        <f t="shared" si="105"/>
        <v>1</v>
      </c>
      <c r="L285" s="159">
        <f t="shared" si="106"/>
        <v>7.2727272727272727E-3</v>
      </c>
      <c r="M285" s="155" t="s">
        <v>564</v>
      </c>
      <c r="N285" s="153">
        <v>44432</v>
      </c>
      <c r="O285" s="54"/>
      <c r="P285" s="54"/>
      <c r="Q285" s="198"/>
      <c r="R285" s="37" t="s">
        <v>856</v>
      </c>
      <c r="S285" s="54"/>
      <c r="T285" s="37"/>
      <c r="U285" s="54"/>
      <c r="V285" s="37"/>
      <c r="W285" s="54"/>
      <c r="X285" s="37"/>
      <c r="Y285" s="54"/>
      <c r="Z285" s="37"/>
      <c r="AA285" s="54"/>
      <c r="AB285" s="37"/>
      <c r="AC285" s="54"/>
      <c r="AD285" s="37"/>
    </row>
    <row r="286" spans="1:30" ht="12.75" customHeight="1">
      <c r="A286" s="160">
        <v>146</v>
      </c>
      <c r="B286" s="161">
        <v>43731</v>
      </c>
      <c r="C286" s="161"/>
      <c r="D286" s="162" t="s">
        <v>415</v>
      </c>
      <c r="E286" s="163" t="s">
        <v>545</v>
      </c>
      <c r="F286" s="163">
        <v>235</v>
      </c>
      <c r="G286" s="163"/>
      <c r="H286" s="163">
        <v>295</v>
      </c>
      <c r="I286" s="165">
        <v>296</v>
      </c>
      <c r="J286" s="135" t="s">
        <v>759</v>
      </c>
      <c r="K286" s="136">
        <f t="shared" si="105"/>
        <v>60</v>
      </c>
      <c r="L286" s="137">
        <f t="shared" si="106"/>
        <v>0.25531914893617019</v>
      </c>
      <c r="M286" s="132" t="s">
        <v>547</v>
      </c>
      <c r="N286" s="138">
        <v>43844</v>
      </c>
      <c r="O286" s="54"/>
      <c r="P286" s="54"/>
      <c r="Q286" s="198"/>
      <c r="R286" s="37" t="s">
        <v>854</v>
      </c>
      <c r="S286" s="54"/>
      <c r="T286" s="37"/>
      <c r="U286" s="54"/>
      <c r="V286" s="37"/>
      <c r="W286" s="54"/>
      <c r="X286" s="37"/>
      <c r="Y286" s="54"/>
      <c r="Z286" s="37"/>
      <c r="AA286" s="54"/>
      <c r="AB286" s="37"/>
      <c r="AC286" s="54"/>
      <c r="AD286" s="37"/>
    </row>
    <row r="287" spans="1:30" ht="12.75" customHeight="1">
      <c r="A287" s="160">
        <v>147</v>
      </c>
      <c r="B287" s="161">
        <v>43752</v>
      </c>
      <c r="C287" s="161"/>
      <c r="D287" s="162" t="s">
        <v>760</v>
      </c>
      <c r="E287" s="163" t="s">
        <v>545</v>
      </c>
      <c r="F287" s="163">
        <v>277.5</v>
      </c>
      <c r="G287" s="163"/>
      <c r="H287" s="163">
        <v>333</v>
      </c>
      <c r="I287" s="165">
        <v>333</v>
      </c>
      <c r="J287" s="135" t="s">
        <v>761</v>
      </c>
      <c r="K287" s="136">
        <f t="shared" si="105"/>
        <v>55.5</v>
      </c>
      <c r="L287" s="137">
        <f t="shared" si="106"/>
        <v>0.2</v>
      </c>
      <c r="M287" s="132" t="s">
        <v>547</v>
      </c>
      <c r="N287" s="138">
        <v>43846</v>
      </c>
      <c r="O287" s="54"/>
      <c r="P287" s="54"/>
      <c r="Q287" s="198"/>
      <c r="R287" s="37" t="s">
        <v>856</v>
      </c>
      <c r="S287" s="54"/>
      <c r="T287" s="37"/>
      <c r="U287" s="54"/>
      <c r="V287" s="37"/>
      <c r="W287" s="54"/>
      <c r="X287" s="37"/>
      <c r="Y287" s="54"/>
      <c r="Z287" s="37"/>
      <c r="AA287" s="54"/>
      <c r="AB287" s="37"/>
      <c r="AC287" s="54"/>
      <c r="AD287" s="37"/>
    </row>
    <row r="288" spans="1:30" ht="12.75" customHeight="1">
      <c r="A288" s="160">
        <v>148</v>
      </c>
      <c r="B288" s="161">
        <v>43752</v>
      </c>
      <c r="C288" s="161"/>
      <c r="D288" s="162" t="s">
        <v>762</v>
      </c>
      <c r="E288" s="163" t="s">
        <v>545</v>
      </c>
      <c r="F288" s="163">
        <v>930</v>
      </c>
      <c r="G288" s="163"/>
      <c r="H288" s="163">
        <v>1165</v>
      </c>
      <c r="I288" s="165">
        <v>1200</v>
      </c>
      <c r="J288" s="135" t="s">
        <v>763</v>
      </c>
      <c r="K288" s="136">
        <f t="shared" si="105"/>
        <v>235</v>
      </c>
      <c r="L288" s="137">
        <f t="shared" si="106"/>
        <v>0.25268817204301075</v>
      </c>
      <c r="M288" s="132" t="s">
        <v>547</v>
      </c>
      <c r="N288" s="138">
        <v>43847</v>
      </c>
      <c r="O288" s="54"/>
      <c r="P288" s="54"/>
      <c r="Q288" s="198"/>
      <c r="R288" s="37" t="s">
        <v>854</v>
      </c>
      <c r="S288" s="54"/>
      <c r="T288" s="37"/>
      <c r="U288" s="54"/>
      <c r="V288" s="37"/>
      <c r="W288" s="54"/>
      <c r="X288" s="37"/>
      <c r="Y288" s="54"/>
      <c r="Z288" s="37"/>
      <c r="AA288" s="54"/>
      <c r="AB288" s="37"/>
      <c r="AC288" s="54"/>
      <c r="AD288" s="37"/>
    </row>
    <row r="289" spans="1:30" ht="12.75" customHeight="1">
      <c r="A289" s="160">
        <v>149</v>
      </c>
      <c r="B289" s="161">
        <v>43753</v>
      </c>
      <c r="C289" s="161"/>
      <c r="D289" s="162" t="s">
        <v>764</v>
      </c>
      <c r="E289" s="163" t="s">
        <v>545</v>
      </c>
      <c r="F289" s="133">
        <v>111</v>
      </c>
      <c r="G289" s="163"/>
      <c r="H289" s="163">
        <v>141</v>
      </c>
      <c r="I289" s="165">
        <v>141</v>
      </c>
      <c r="J289" s="135" t="s">
        <v>765</v>
      </c>
      <c r="K289" s="136">
        <f t="shared" si="105"/>
        <v>30</v>
      </c>
      <c r="L289" s="137">
        <f t="shared" si="106"/>
        <v>0.27027027027027029</v>
      </c>
      <c r="M289" s="132" t="s">
        <v>547</v>
      </c>
      <c r="N289" s="138">
        <v>44328</v>
      </c>
      <c r="O289" s="54"/>
      <c r="P289" s="54"/>
      <c r="Q289" s="198"/>
      <c r="R289" s="37" t="s">
        <v>854</v>
      </c>
      <c r="S289" s="54"/>
      <c r="T289" s="37"/>
      <c r="U289" s="54"/>
      <c r="V289" s="37"/>
      <c r="W289" s="54"/>
      <c r="X289" s="37"/>
      <c r="Y289" s="54"/>
      <c r="Z289" s="37"/>
      <c r="AA289" s="54"/>
      <c r="AB289" s="37"/>
      <c r="AC289" s="54"/>
      <c r="AD289" s="37"/>
    </row>
    <row r="290" spans="1:30" ht="12.75" customHeight="1">
      <c r="A290" s="160">
        <v>150</v>
      </c>
      <c r="B290" s="161">
        <v>43753</v>
      </c>
      <c r="C290" s="161"/>
      <c r="D290" s="162" t="s">
        <v>766</v>
      </c>
      <c r="E290" s="163" t="s">
        <v>545</v>
      </c>
      <c r="F290" s="133">
        <v>296</v>
      </c>
      <c r="G290" s="163"/>
      <c r="H290" s="163">
        <v>370</v>
      </c>
      <c r="I290" s="165">
        <v>370</v>
      </c>
      <c r="J290" s="135" t="s">
        <v>631</v>
      </c>
      <c r="K290" s="136">
        <f t="shared" ref="K290:K315" si="107">H290-F290</f>
        <v>74</v>
      </c>
      <c r="L290" s="137">
        <f t="shared" ref="L290:L315" si="108">K290/F290</f>
        <v>0.25</v>
      </c>
      <c r="M290" s="132" t="s">
        <v>547</v>
      </c>
      <c r="N290" s="138">
        <v>43853</v>
      </c>
      <c r="O290" s="54"/>
      <c r="P290" s="54"/>
      <c r="Q290" s="198"/>
      <c r="R290" s="37" t="s">
        <v>854</v>
      </c>
      <c r="S290" s="54"/>
      <c r="T290" s="37"/>
      <c r="U290" s="54"/>
      <c r="V290" s="37"/>
      <c r="W290" s="54"/>
      <c r="X290" s="37"/>
      <c r="Y290" s="54"/>
      <c r="Z290" s="37"/>
      <c r="AA290" s="54"/>
      <c r="AB290" s="37"/>
      <c r="AC290" s="54"/>
      <c r="AD290" s="37"/>
    </row>
    <row r="291" spans="1:30" ht="12.75" customHeight="1">
      <c r="A291" s="160">
        <v>151</v>
      </c>
      <c r="B291" s="161">
        <v>43754</v>
      </c>
      <c r="C291" s="161"/>
      <c r="D291" s="162" t="s">
        <v>767</v>
      </c>
      <c r="E291" s="163" t="s">
        <v>545</v>
      </c>
      <c r="F291" s="133">
        <v>300</v>
      </c>
      <c r="G291" s="163"/>
      <c r="H291" s="163">
        <v>382.5</v>
      </c>
      <c r="I291" s="165">
        <v>344</v>
      </c>
      <c r="J291" s="135" t="s">
        <v>768</v>
      </c>
      <c r="K291" s="136">
        <f t="shared" si="107"/>
        <v>82.5</v>
      </c>
      <c r="L291" s="137">
        <f t="shared" si="108"/>
        <v>0.27500000000000002</v>
      </c>
      <c r="M291" s="132" t="s">
        <v>547</v>
      </c>
      <c r="N291" s="138">
        <v>44238</v>
      </c>
      <c r="O291" s="54"/>
      <c r="P291" s="54"/>
      <c r="Q291" s="198"/>
      <c r="R291" s="37" t="s">
        <v>854</v>
      </c>
      <c r="S291" s="54"/>
      <c r="T291" s="37"/>
      <c r="U291" s="54"/>
      <c r="V291" s="37"/>
      <c r="W291" s="54"/>
      <c r="X291" s="37"/>
      <c r="Y291" s="54"/>
      <c r="Z291" s="37"/>
      <c r="AA291" s="54"/>
      <c r="AB291" s="37"/>
      <c r="AC291" s="54"/>
      <c r="AD291" s="37"/>
    </row>
    <row r="292" spans="1:30" ht="12.75" customHeight="1">
      <c r="A292" s="160">
        <v>152</v>
      </c>
      <c r="B292" s="161">
        <v>43832</v>
      </c>
      <c r="C292" s="161"/>
      <c r="D292" s="162" t="s">
        <v>769</v>
      </c>
      <c r="E292" s="163" t="s">
        <v>545</v>
      </c>
      <c r="F292" s="133">
        <v>495</v>
      </c>
      <c r="G292" s="163"/>
      <c r="H292" s="163">
        <v>595</v>
      </c>
      <c r="I292" s="165">
        <v>590</v>
      </c>
      <c r="J292" s="135" t="s">
        <v>567</v>
      </c>
      <c r="K292" s="136">
        <f t="shared" si="107"/>
        <v>100</v>
      </c>
      <c r="L292" s="137">
        <f t="shared" si="108"/>
        <v>0.20202020202020202</v>
      </c>
      <c r="M292" s="132" t="s">
        <v>547</v>
      </c>
      <c r="N292" s="138">
        <v>44589</v>
      </c>
      <c r="O292" s="54"/>
      <c r="P292" s="54"/>
      <c r="Q292" s="198"/>
      <c r="R292" s="37" t="s">
        <v>854</v>
      </c>
      <c r="S292" s="54"/>
      <c r="T292" s="37"/>
      <c r="U292" s="54"/>
      <c r="V292" s="37"/>
      <c r="W292" s="54"/>
      <c r="X292" s="37"/>
      <c r="Y292" s="54"/>
      <c r="Z292" s="37"/>
      <c r="AA292" s="54"/>
      <c r="AB292" s="37"/>
      <c r="AC292" s="54"/>
      <c r="AD292" s="37"/>
    </row>
    <row r="293" spans="1:30" ht="12.75" customHeight="1">
      <c r="A293" s="160">
        <v>153</v>
      </c>
      <c r="B293" s="161">
        <v>43966</v>
      </c>
      <c r="C293" s="161"/>
      <c r="D293" s="162" t="s">
        <v>74</v>
      </c>
      <c r="E293" s="163" t="s">
        <v>545</v>
      </c>
      <c r="F293" s="133">
        <v>67.5</v>
      </c>
      <c r="G293" s="163"/>
      <c r="H293" s="163">
        <v>86</v>
      </c>
      <c r="I293" s="165">
        <v>86</v>
      </c>
      <c r="J293" s="135" t="s">
        <v>770</v>
      </c>
      <c r="K293" s="136">
        <f t="shared" si="107"/>
        <v>18.5</v>
      </c>
      <c r="L293" s="137">
        <f t="shared" si="108"/>
        <v>0.27407407407407408</v>
      </c>
      <c r="M293" s="132" t="s">
        <v>547</v>
      </c>
      <c r="N293" s="138">
        <v>44008</v>
      </c>
      <c r="O293" s="54"/>
      <c r="P293" s="54"/>
      <c r="Q293" s="198"/>
      <c r="R293" s="37" t="s">
        <v>854</v>
      </c>
      <c r="S293" s="54"/>
      <c r="T293" s="37"/>
      <c r="U293" s="54"/>
      <c r="V293" s="37"/>
      <c r="W293" s="54"/>
      <c r="X293" s="37"/>
      <c r="Y293" s="54"/>
      <c r="Z293" s="37"/>
      <c r="AA293" s="54"/>
      <c r="AB293" s="37"/>
      <c r="AC293" s="54"/>
      <c r="AD293" s="37"/>
    </row>
    <row r="294" spans="1:30" ht="12.75" customHeight="1">
      <c r="A294" s="160">
        <v>154</v>
      </c>
      <c r="B294" s="161">
        <v>44035</v>
      </c>
      <c r="C294" s="161"/>
      <c r="D294" s="162" t="s">
        <v>459</v>
      </c>
      <c r="E294" s="163" t="s">
        <v>545</v>
      </c>
      <c r="F294" s="133">
        <v>231</v>
      </c>
      <c r="G294" s="163"/>
      <c r="H294" s="163">
        <v>281</v>
      </c>
      <c r="I294" s="165">
        <v>281</v>
      </c>
      <c r="J294" s="135" t="s">
        <v>631</v>
      </c>
      <c r="K294" s="136">
        <f t="shared" si="107"/>
        <v>50</v>
      </c>
      <c r="L294" s="137">
        <f t="shared" si="108"/>
        <v>0.21645021645021645</v>
      </c>
      <c r="M294" s="132" t="s">
        <v>547</v>
      </c>
      <c r="N294" s="138">
        <v>44358</v>
      </c>
      <c r="O294" s="54"/>
      <c r="P294" s="54"/>
      <c r="Q294" s="198"/>
      <c r="R294" s="37" t="s">
        <v>854</v>
      </c>
      <c r="S294" s="54"/>
      <c r="T294" s="37"/>
      <c r="U294" s="54"/>
      <c r="V294" s="37"/>
      <c r="W294" s="54"/>
      <c r="X294" s="37"/>
      <c r="Y294" s="54"/>
      <c r="Z294" s="37"/>
      <c r="AA294" s="54"/>
      <c r="AB294" s="37"/>
      <c r="AC294" s="54"/>
      <c r="AD294" s="37"/>
    </row>
    <row r="295" spans="1:30" ht="12.75" customHeight="1">
      <c r="A295" s="160">
        <v>155</v>
      </c>
      <c r="B295" s="161">
        <v>44092</v>
      </c>
      <c r="C295" s="161"/>
      <c r="D295" s="162" t="s">
        <v>141</v>
      </c>
      <c r="E295" s="163" t="s">
        <v>545</v>
      </c>
      <c r="F295" s="163">
        <v>206</v>
      </c>
      <c r="G295" s="163"/>
      <c r="H295" s="163">
        <v>248</v>
      </c>
      <c r="I295" s="165">
        <v>248</v>
      </c>
      <c r="J295" s="135" t="s">
        <v>631</v>
      </c>
      <c r="K295" s="136">
        <f t="shared" si="107"/>
        <v>42</v>
      </c>
      <c r="L295" s="137">
        <f t="shared" si="108"/>
        <v>0.20388349514563106</v>
      </c>
      <c r="M295" s="132" t="s">
        <v>547</v>
      </c>
      <c r="N295" s="138">
        <v>44214</v>
      </c>
      <c r="O295" s="54"/>
      <c r="P295" s="54"/>
      <c r="Q295" s="198"/>
      <c r="R295" s="37" t="s">
        <v>854</v>
      </c>
      <c r="S295" s="54"/>
      <c r="T295" s="37"/>
      <c r="U295" s="54"/>
      <c r="V295" s="37"/>
      <c r="W295" s="54"/>
      <c r="X295" s="37"/>
      <c r="Y295" s="54"/>
      <c r="Z295" s="37"/>
      <c r="AA295" s="54"/>
      <c r="AB295" s="37"/>
      <c r="AC295" s="54"/>
      <c r="AD295" s="37"/>
    </row>
    <row r="296" spans="1:30" ht="12.75" customHeight="1">
      <c r="A296" s="160">
        <v>156</v>
      </c>
      <c r="B296" s="161">
        <v>44140</v>
      </c>
      <c r="C296" s="161"/>
      <c r="D296" s="162" t="s">
        <v>141</v>
      </c>
      <c r="E296" s="163" t="s">
        <v>545</v>
      </c>
      <c r="F296" s="163">
        <v>182.5</v>
      </c>
      <c r="G296" s="163"/>
      <c r="H296" s="163">
        <v>248</v>
      </c>
      <c r="I296" s="165">
        <v>248</v>
      </c>
      <c r="J296" s="135" t="s">
        <v>631</v>
      </c>
      <c r="K296" s="136">
        <f t="shared" si="107"/>
        <v>65.5</v>
      </c>
      <c r="L296" s="137">
        <f t="shared" si="108"/>
        <v>0.35890410958904112</v>
      </c>
      <c r="M296" s="132" t="s">
        <v>547</v>
      </c>
      <c r="N296" s="138">
        <v>44214</v>
      </c>
      <c r="O296" s="54"/>
      <c r="P296" s="54"/>
      <c r="Q296" s="198"/>
      <c r="R296" s="37" t="s">
        <v>854</v>
      </c>
      <c r="S296" s="54"/>
      <c r="T296" s="37"/>
      <c r="U296" s="54"/>
      <c r="V296" s="37"/>
      <c r="W296" s="54"/>
      <c r="X296" s="37"/>
      <c r="Y296" s="54"/>
      <c r="Z296" s="37"/>
      <c r="AA296" s="54"/>
      <c r="AB296" s="37"/>
      <c r="AC296" s="54"/>
      <c r="AD296" s="37"/>
    </row>
    <row r="297" spans="1:30" ht="12.75" customHeight="1">
      <c r="A297" s="160">
        <v>157</v>
      </c>
      <c r="B297" s="161">
        <v>44140</v>
      </c>
      <c r="C297" s="161"/>
      <c r="D297" s="162" t="s">
        <v>337</v>
      </c>
      <c r="E297" s="163" t="s">
        <v>545</v>
      </c>
      <c r="F297" s="163">
        <v>247.5</v>
      </c>
      <c r="G297" s="163"/>
      <c r="H297" s="163">
        <v>320</v>
      </c>
      <c r="I297" s="165">
        <v>320</v>
      </c>
      <c r="J297" s="135" t="s">
        <v>631</v>
      </c>
      <c r="K297" s="136">
        <f t="shared" si="107"/>
        <v>72.5</v>
      </c>
      <c r="L297" s="137">
        <f t="shared" si="108"/>
        <v>0.29292929292929293</v>
      </c>
      <c r="M297" s="132" t="s">
        <v>547</v>
      </c>
      <c r="N297" s="138">
        <v>44323</v>
      </c>
      <c r="O297" s="54"/>
      <c r="P297" s="54"/>
      <c r="Q297" s="198"/>
      <c r="R297" s="37" t="s">
        <v>854</v>
      </c>
      <c r="S297" s="54"/>
      <c r="T297" s="37"/>
      <c r="U297" s="54"/>
      <c r="V297" s="37"/>
      <c r="W297" s="54"/>
      <c r="X297" s="37"/>
      <c r="Y297" s="54"/>
      <c r="Z297" s="37"/>
      <c r="AA297" s="54"/>
      <c r="AB297" s="37"/>
      <c r="AC297" s="54"/>
      <c r="AD297" s="37"/>
    </row>
    <row r="298" spans="1:30" ht="12.75" customHeight="1">
      <c r="A298" s="160">
        <v>158</v>
      </c>
      <c r="B298" s="161">
        <v>44140</v>
      </c>
      <c r="C298" s="161"/>
      <c r="D298" s="162" t="s">
        <v>199</v>
      </c>
      <c r="E298" s="163" t="s">
        <v>545</v>
      </c>
      <c r="F298" s="133">
        <v>925</v>
      </c>
      <c r="G298" s="163"/>
      <c r="H298" s="163">
        <v>1095</v>
      </c>
      <c r="I298" s="165">
        <v>1093</v>
      </c>
      <c r="J298" s="135" t="s">
        <v>771</v>
      </c>
      <c r="K298" s="136">
        <f t="shared" si="107"/>
        <v>170</v>
      </c>
      <c r="L298" s="137">
        <f t="shared" si="108"/>
        <v>0.18378378378378379</v>
      </c>
      <c r="M298" s="132" t="s">
        <v>547</v>
      </c>
      <c r="N298" s="138">
        <v>44201</v>
      </c>
      <c r="O298" s="54"/>
      <c r="P298" s="54"/>
      <c r="Q298" s="198"/>
      <c r="R298" s="37" t="s">
        <v>854</v>
      </c>
      <c r="S298" s="54"/>
      <c r="T298" s="37"/>
      <c r="U298" s="54"/>
      <c r="V298" s="37"/>
      <c r="W298" s="54"/>
      <c r="X298" s="37"/>
      <c r="Y298" s="54"/>
      <c r="Z298" s="37"/>
      <c r="AA298" s="54"/>
      <c r="AB298" s="37"/>
      <c r="AC298" s="54"/>
      <c r="AD298" s="37"/>
    </row>
    <row r="299" spans="1:30" ht="12.75" customHeight="1">
      <c r="A299" s="160">
        <v>159</v>
      </c>
      <c r="B299" s="161">
        <v>44140</v>
      </c>
      <c r="C299" s="161"/>
      <c r="D299" s="162" t="s">
        <v>355</v>
      </c>
      <c r="E299" s="163" t="s">
        <v>545</v>
      </c>
      <c r="F299" s="133">
        <v>332.5</v>
      </c>
      <c r="G299" s="163"/>
      <c r="H299" s="163">
        <v>393</v>
      </c>
      <c r="I299" s="165">
        <v>406</v>
      </c>
      <c r="J299" s="135" t="s">
        <v>772</v>
      </c>
      <c r="K299" s="136">
        <f t="shared" si="107"/>
        <v>60.5</v>
      </c>
      <c r="L299" s="137">
        <f t="shared" si="108"/>
        <v>0.18195488721804512</v>
      </c>
      <c r="M299" s="132" t="s">
        <v>547</v>
      </c>
      <c r="N299" s="138">
        <v>44256</v>
      </c>
      <c r="O299" s="54"/>
      <c r="P299" s="54"/>
      <c r="Q299" s="198"/>
      <c r="R299" s="37" t="s">
        <v>854</v>
      </c>
      <c r="S299" s="54"/>
      <c r="T299" s="37"/>
      <c r="U299" s="54"/>
      <c r="V299" s="37"/>
      <c r="W299" s="54"/>
      <c r="X299" s="37"/>
      <c r="Y299" s="54"/>
      <c r="Z299" s="37"/>
      <c r="AA299" s="54"/>
      <c r="AB299" s="37"/>
      <c r="AC299" s="54"/>
      <c r="AD299" s="37"/>
    </row>
    <row r="300" spans="1:30" ht="12.75" customHeight="1">
      <c r="A300" s="160">
        <v>160</v>
      </c>
      <c r="B300" s="161">
        <v>44141</v>
      </c>
      <c r="C300" s="161"/>
      <c r="D300" s="162" t="s">
        <v>459</v>
      </c>
      <c r="E300" s="163" t="s">
        <v>545</v>
      </c>
      <c r="F300" s="133">
        <v>231</v>
      </c>
      <c r="G300" s="163"/>
      <c r="H300" s="163">
        <v>281</v>
      </c>
      <c r="I300" s="165">
        <v>281</v>
      </c>
      <c r="J300" s="135" t="s">
        <v>631</v>
      </c>
      <c r="K300" s="136">
        <f t="shared" si="107"/>
        <v>50</v>
      </c>
      <c r="L300" s="137">
        <f t="shared" si="108"/>
        <v>0.21645021645021645</v>
      </c>
      <c r="M300" s="132" t="s">
        <v>547</v>
      </c>
      <c r="N300" s="138">
        <v>44358</v>
      </c>
      <c r="O300" s="54"/>
      <c r="P300" s="54"/>
      <c r="Q300" s="198"/>
      <c r="R300" s="37" t="s">
        <v>854</v>
      </c>
      <c r="S300" s="54"/>
      <c r="T300" s="37"/>
      <c r="U300" s="54"/>
      <c r="V300" s="37"/>
      <c r="W300" s="54"/>
      <c r="X300" s="37"/>
      <c r="Y300" s="54"/>
      <c r="Z300" s="37"/>
      <c r="AA300" s="54"/>
      <c r="AB300" s="37"/>
      <c r="AC300" s="54"/>
      <c r="AD300" s="37"/>
    </row>
    <row r="301" spans="1:30" ht="12.75" customHeight="1">
      <c r="A301" s="160">
        <v>161</v>
      </c>
      <c r="B301" s="161">
        <v>44187</v>
      </c>
      <c r="C301" s="161"/>
      <c r="D301" s="162" t="s">
        <v>773</v>
      </c>
      <c r="E301" s="163" t="s">
        <v>545</v>
      </c>
      <c r="F301" s="133">
        <v>190</v>
      </c>
      <c r="G301" s="163"/>
      <c r="H301" s="163">
        <v>239</v>
      </c>
      <c r="I301" s="165">
        <v>239</v>
      </c>
      <c r="J301" s="135" t="s">
        <v>774</v>
      </c>
      <c r="K301" s="136">
        <f t="shared" si="107"/>
        <v>49</v>
      </c>
      <c r="L301" s="137">
        <f t="shared" si="108"/>
        <v>0.25789473684210529</v>
      </c>
      <c r="M301" s="132" t="s">
        <v>547</v>
      </c>
      <c r="N301" s="138">
        <v>44844</v>
      </c>
      <c r="O301" s="54"/>
      <c r="P301" s="54"/>
      <c r="Q301" s="198"/>
      <c r="R301" s="37" t="s">
        <v>854</v>
      </c>
      <c r="S301" s="54"/>
      <c r="T301" s="37"/>
      <c r="U301" s="54"/>
      <c r="V301" s="37"/>
      <c r="W301" s="54"/>
      <c r="X301" s="37"/>
      <c r="Y301" s="54"/>
      <c r="Z301" s="37"/>
      <c r="AA301" s="54"/>
      <c r="AB301" s="37"/>
      <c r="AC301" s="54"/>
      <c r="AD301" s="37"/>
    </row>
    <row r="302" spans="1:30" ht="12.75" customHeight="1">
      <c r="A302" s="160">
        <v>162</v>
      </c>
      <c r="B302" s="161">
        <v>44258</v>
      </c>
      <c r="C302" s="161"/>
      <c r="D302" s="162" t="s">
        <v>769</v>
      </c>
      <c r="E302" s="163" t="s">
        <v>545</v>
      </c>
      <c r="F302" s="133">
        <v>495</v>
      </c>
      <c r="G302" s="163"/>
      <c r="H302" s="163">
        <v>595</v>
      </c>
      <c r="I302" s="165">
        <v>590</v>
      </c>
      <c r="J302" s="135" t="s">
        <v>567</v>
      </c>
      <c r="K302" s="136">
        <f t="shared" si="107"/>
        <v>100</v>
      </c>
      <c r="L302" s="137">
        <f t="shared" si="108"/>
        <v>0.20202020202020202</v>
      </c>
      <c r="M302" s="132" t="s">
        <v>547</v>
      </c>
      <c r="N302" s="138">
        <v>44589</v>
      </c>
      <c r="O302" s="54"/>
      <c r="P302" s="54"/>
      <c r="Q302" s="198"/>
      <c r="R302" s="37" t="s">
        <v>854</v>
      </c>
      <c r="S302" s="54"/>
      <c r="T302" s="37"/>
      <c r="U302" s="54"/>
      <c r="V302" s="37"/>
      <c r="W302" s="54"/>
      <c r="X302" s="37"/>
      <c r="Y302" s="54"/>
      <c r="Z302" s="37"/>
      <c r="AA302" s="54"/>
      <c r="AB302" s="37"/>
      <c r="AC302" s="54"/>
      <c r="AD302" s="37"/>
    </row>
    <row r="303" spans="1:30" ht="12.75" customHeight="1">
      <c r="A303" s="160">
        <v>163</v>
      </c>
      <c r="B303" s="161">
        <v>44274</v>
      </c>
      <c r="C303" s="161"/>
      <c r="D303" s="162" t="s">
        <v>355</v>
      </c>
      <c r="E303" s="163" t="s">
        <v>545</v>
      </c>
      <c r="F303" s="133">
        <v>355</v>
      </c>
      <c r="G303" s="163"/>
      <c r="H303" s="163">
        <v>422.5</v>
      </c>
      <c r="I303" s="165">
        <v>420</v>
      </c>
      <c r="J303" s="135" t="s">
        <v>775</v>
      </c>
      <c r="K303" s="136">
        <f t="shared" si="107"/>
        <v>67.5</v>
      </c>
      <c r="L303" s="137">
        <f t="shared" si="108"/>
        <v>0.19014084507042253</v>
      </c>
      <c r="M303" s="132" t="s">
        <v>547</v>
      </c>
      <c r="N303" s="138">
        <v>44361</v>
      </c>
      <c r="O303" s="54"/>
      <c r="P303" s="54"/>
      <c r="R303" s="37" t="s">
        <v>854</v>
      </c>
      <c r="S303" s="54"/>
      <c r="T303" s="37"/>
      <c r="U303" s="54"/>
      <c r="V303" s="37"/>
      <c r="W303" s="54"/>
      <c r="X303" s="37"/>
      <c r="Y303" s="54"/>
      <c r="Z303" s="37"/>
      <c r="AA303" s="54"/>
      <c r="AB303" s="37"/>
      <c r="AC303" s="54"/>
      <c r="AD303" s="37"/>
    </row>
    <row r="304" spans="1:30" ht="12.75" customHeight="1">
      <c r="A304" s="160">
        <v>164</v>
      </c>
      <c r="B304" s="161">
        <v>44295</v>
      </c>
      <c r="C304" s="161"/>
      <c r="D304" s="162" t="s">
        <v>319</v>
      </c>
      <c r="E304" s="163" t="s">
        <v>545</v>
      </c>
      <c r="F304" s="133">
        <v>555</v>
      </c>
      <c r="G304" s="163"/>
      <c r="H304" s="163">
        <v>663</v>
      </c>
      <c r="I304" s="165">
        <v>663</v>
      </c>
      <c r="J304" s="135" t="s">
        <v>776</v>
      </c>
      <c r="K304" s="136">
        <f t="shared" si="107"/>
        <v>108</v>
      </c>
      <c r="L304" s="137">
        <f t="shared" si="108"/>
        <v>0.19459459459459461</v>
      </c>
      <c r="M304" s="132" t="s">
        <v>547</v>
      </c>
      <c r="N304" s="138">
        <v>44321</v>
      </c>
      <c r="O304" s="54"/>
      <c r="P304" s="54"/>
      <c r="Q304" s="198"/>
      <c r="R304" s="37" t="s">
        <v>854</v>
      </c>
      <c r="S304" s="54"/>
      <c r="T304" s="37"/>
      <c r="U304" s="54"/>
      <c r="V304" s="37"/>
      <c r="W304" s="54"/>
      <c r="X304" s="37"/>
      <c r="Y304" s="54"/>
      <c r="Z304" s="37"/>
      <c r="AA304" s="54"/>
      <c r="AB304" s="37"/>
      <c r="AC304" s="54"/>
      <c r="AD304" s="37"/>
    </row>
    <row r="305" spans="1:30" ht="12.75" customHeight="1">
      <c r="A305" s="160">
        <v>165</v>
      </c>
      <c r="B305" s="161">
        <v>44308</v>
      </c>
      <c r="C305" s="161"/>
      <c r="D305" s="162" t="s">
        <v>740</v>
      </c>
      <c r="E305" s="163" t="s">
        <v>545</v>
      </c>
      <c r="F305" s="133">
        <v>126.5</v>
      </c>
      <c r="G305" s="163"/>
      <c r="H305" s="163">
        <v>155</v>
      </c>
      <c r="I305" s="165">
        <v>155</v>
      </c>
      <c r="J305" s="135" t="s">
        <v>631</v>
      </c>
      <c r="K305" s="136">
        <f t="shared" si="107"/>
        <v>28.5</v>
      </c>
      <c r="L305" s="137">
        <f t="shared" si="108"/>
        <v>0.22529644268774704</v>
      </c>
      <c r="M305" s="132" t="s">
        <v>547</v>
      </c>
      <c r="N305" s="138">
        <v>44362</v>
      </c>
      <c r="O305" s="54"/>
      <c r="P305" s="54"/>
      <c r="R305" s="37" t="s">
        <v>854</v>
      </c>
      <c r="S305" s="54"/>
      <c r="T305" s="37"/>
      <c r="U305" s="54"/>
      <c r="V305" s="37"/>
      <c r="W305" s="54"/>
      <c r="X305" s="37"/>
      <c r="Y305" s="54"/>
      <c r="Z305" s="37"/>
      <c r="AA305" s="54"/>
      <c r="AB305" s="37"/>
      <c r="AC305" s="54"/>
      <c r="AD305" s="37"/>
    </row>
    <row r="306" spans="1:30" ht="12.75" customHeight="1">
      <c r="A306" s="139">
        <v>166</v>
      </c>
      <c r="B306" s="170">
        <v>44368</v>
      </c>
      <c r="C306" s="170"/>
      <c r="D306" s="141" t="s">
        <v>777</v>
      </c>
      <c r="E306" s="143" t="s">
        <v>545</v>
      </c>
      <c r="F306" s="171">
        <v>287.5</v>
      </c>
      <c r="G306" s="143"/>
      <c r="H306" s="143">
        <v>245</v>
      </c>
      <c r="I306" s="144">
        <v>344</v>
      </c>
      <c r="J306" s="145" t="s">
        <v>778</v>
      </c>
      <c r="K306" s="146">
        <f t="shared" si="107"/>
        <v>-42.5</v>
      </c>
      <c r="L306" s="147">
        <f t="shared" si="108"/>
        <v>-0.14782608695652175</v>
      </c>
      <c r="M306" s="143" t="s">
        <v>557</v>
      </c>
      <c r="N306" s="140">
        <v>44508</v>
      </c>
      <c r="O306" s="54"/>
      <c r="P306" s="54"/>
      <c r="R306" s="37" t="s">
        <v>854</v>
      </c>
      <c r="S306" s="54"/>
      <c r="T306" s="37"/>
      <c r="U306" s="54"/>
      <c r="V306" s="37"/>
      <c r="W306" s="54"/>
      <c r="X306" s="37"/>
      <c r="Y306" s="54"/>
      <c r="Z306" s="37"/>
      <c r="AA306" s="54"/>
      <c r="AB306" s="37"/>
      <c r="AC306" s="54"/>
      <c r="AD306" s="37"/>
    </row>
    <row r="307" spans="1:30" ht="12.75" customHeight="1">
      <c r="A307" s="160">
        <v>167</v>
      </c>
      <c r="B307" s="161">
        <v>44368</v>
      </c>
      <c r="C307" s="161"/>
      <c r="D307" s="162" t="s">
        <v>459</v>
      </c>
      <c r="E307" s="163" t="s">
        <v>545</v>
      </c>
      <c r="F307" s="133">
        <v>241</v>
      </c>
      <c r="G307" s="163"/>
      <c r="H307" s="163">
        <v>298</v>
      </c>
      <c r="I307" s="165">
        <v>320</v>
      </c>
      <c r="J307" s="135" t="s">
        <v>631</v>
      </c>
      <c r="K307" s="136">
        <f t="shared" si="107"/>
        <v>57</v>
      </c>
      <c r="L307" s="137">
        <f t="shared" si="108"/>
        <v>0.23651452282157676</v>
      </c>
      <c r="M307" s="132" t="s">
        <v>547</v>
      </c>
      <c r="N307" s="138">
        <v>44802</v>
      </c>
      <c r="O307" s="54"/>
      <c r="P307" s="54"/>
      <c r="R307" s="37" t="s">
        <v>854</v>
      </c>
      <c r="S307" s="54"/>
      <c r="T307" s="37"/>
      <c r="U307" s="54"/>
      <c r="V307" s="37"/>
      <c r="W307" s="54"/>
      <c r="X307" s="37"/>
      <c r="Y307" s="54"/>
      <c r="Z307" s="37"/>
      <c r="AA307" s="54"/>
      <c r="AB307" s="37"/>
      <c r="AC307" s="54"/>
      <c r="AD307" s="37"/>
    </row>
    <row r="308" spans="1:30" ht="12.75" customHeight="1">
      <c r="A308" s="160">
        <v>168</v>
      </c>
      <c r="B308" s="161">
        <v>44406</v>
      </c>
      <c r="C308" s="161"/>
      <c r="D308" s="162" t="s">
        <v>740</v>
      </c>
      <c r="E308" s="163" t="s">
        <v>545</v>
      </c>
      <c r="F308" s="133">
        <v>162.5</v>
      </c>
      <c r="G308" s="163"/>
      <c r="H308" s="163">
        <v>200</v>
      </c>
      <c r="I308" s="165">
        <v>200</v>
      </c>
      <c r="J308" s="135" t="s">
        <v>631</v>
      </c>
      <c r="K308" s="136">
        <f t="shared" si="107"/>
        <v>37.5</v>
      </c>
      <c r="L308" s="137">
        <f t="shared" si="108"/>
        <v>0.23076923076923078</v>
      </c>
      <c r="M308" s="132" t="s">
        <v>547</v>
      </c>
      <c r="N308" s="138">
        <v>44802</v>
      </c>
      <c r="O308" s="54"/>
      <c r="P308" s="54"/>
      <c r="R308" s="37" t="s">
        <v>854</v>
      </c>
      <c r="S308" s="54"/>
      <c r="T308" s="37"/>
      <c r="U308" s="54"/>
      <c r="V308" s="37"/>
      <c r="W308" s="54"/>
      <c r="X308" s="37"/>
      <c r="Y308" s="54"/>
      <c r="Z308" s="37"/>
      <c r="AA308" s="54"/>
      <c r="AB308" s="37"/>
      <c r="AC308" s="54"/>
      <c r="AD308" s="37"/>
    </row>
    <row r="309" spans="1:30" ht="12.75" customHeight="1">
      <c r="A309" s="160">
        <v>169</v>
      </c>
      <c r="B309" s="161">
        <v>44462</v>
      </c>
      <c r="C309" s="161"/>
      <c r="D309" s="162" t="s">
        <v>423</v>
      </c>
      <c r="E309" s="163" t="s">
        <v>545</v>
      </c>
      <c r="F309" s="133">
        <v>1235</v>
      </c>
      <c r="G309" s="163"/>
      <c r="H309" s="163">
        <v>1505</v>
      </c>
      <c r="I309" s="165">
        <v>1500</v>
      </c>
      <c r="J309" s="135" t="s">
        <v>631</v>
      </c>
      <c r="K309" s="136">
        <f t="shared" si="107"/>
        <v>270</v>
      </c>
      <c r="L309" s="137">
        <f t="shared" si="108"/>
        <v>0.21862348178137653</v>
      </c>
      <c r="M309" s="132" t="s">
        <v>547</v>
      </c>
      <c r="N309" s="138">
        <v>44564</v>
      </c>
      <c r="O309" s="54"/>
      <c r="P309" s="54"/>
      <c r="R309" s="37" t="s">
        <v>854</v>
      </c>
      <c r="S309" s="54"/>
      <c r="T309" s="37"/>
      <c r="U309" s="54"/>
      <c r="V309" s="37"/>
      <c r="W309" s="54"/>
      <c r="X309" s="37"/>
      <c r="Y309" s="54"/>
      <c r="Z309" s="37"/>
      <c r="AA309" s="54"/>
      <c r="AB309" s="37"/>
      <c r="AC309" s="54"/>
      <c r="AD309" s="37"/>
    </row>
    <row r="310" spans="1:30" ht="12.75" customHeight="1">
      <c r="A310" s="160">
        <v>170</v>
      </c>
      <c r="B310" s="161">
        <v>44480</v>
      </c>
      <c r="C310" s="161"/>
      <c r="D310" s="162" t="s">
        <v>779</v>
      </c>
      <c r="E310" s="163" t="s">
        <v>545</v>
      </c>
      <c r="F310" s="133">
        <v>58.75</v>
      </c>
      <c r="G310" s="163"/>
      <c r="H310" s="163">
        <v>64.25</v>
      </c>
      <c r="I310" s="165"/>
      <c r="J310" s="135" t="s">
        <v>631</v>
      </c>
      <c r="K310" s="136">
        <f t="shared" si="107"/>
        <v>5.5</v>
      </c>
      <c r="L310" s="137">
        <f t="shared" si="108"/>
        <v>9.3617021276595741E-2</v>
      </c>
      <c r="M310" s="132" t="s">
        <v>547</v>
      </c>
      <c r="N310" s="138">
        <v>45322</v>
      </c>
      <c r="O310" s="54"/>
      <c r="P310" s="54"/>
      <c r="R310" s="37" t="s">
        <v>854</v>
      </c>
      <c r="S310" s="54"/>
      <c r="T310" s="37"/>
      <c r="U310" s="54"/>
      <c r="V310" s="37"/>
      <c r="W310" s="54"/>
      <c r="X310" s="37"/>
      <c r="Y310" s="54"/>
      <c r="Z310" s="37"/>
      <c r="AA310" s="54"/>
      <c r="AB310" s="37"/>
      <c r="AC310" s="54"/>
      <c r="AD310" s="37"/>
    </row>
    <row r="311" spans="1:30" ht="12.75" customHeight="1">
      <c r="A311" s="129">
        <v>171</v>
      </c>
      <c r="B311" s="130">
        <v>44481</v>
      </c>
      <c r="C311" s="130"/>
      <c r="D311" s="131" t="s">
        <v>273</v>
      </c>
      <c r="E311" s="132" t="s">
        <v>545</v>
      </c>
      <c r="F311" s="133">
        <v>315</v>
      </c>
      <c r="G311" s="132"/>
      <c r="H311" s="132">
        <v>335</v>
      </c>
      <c r="I311" s="134">
        <v>380</v>
      </c>
      <c r="J311" s="135" t="s">
        <v>822</v>
      </c>
      <c r="K311" s="136">
        <f t="shared" si="107"/>
        <v>20</v>
      </c>
      <c r="L311" s="137">
        <f t="shared" si="108"/>
        <v>6.3492063492063489E-2</v>
      </c>
      <c r="M311" s="132" t="s">
        <v>547</v>
      </c>
      <c r="N311" s="138">
        <v>45297</v>
      </c>
      <c r="O311" s="54"/>
      <c r="P311" s="54"/>
      <c r="R311" s="37" t="s">
        <v>854</v>
      </c>
      <c r="S311" s="54"/>
      <c r="T311" s="37"/>
      <c r="U311" s="54"/>
      <c r="V311" s="37"/>
      <c r="W311" s="54"/>
      <c r="X311" s="37"/>
      <c r="Y311" s="54"/>
      <c r="Z311" s="37"/>
      <c r="AA311" s="54"/>
      <c r="AB311" s="37"/>
      <c r="AC311" s="54"/>
      <c r="AD311" s="37"/>
    </row>
    <row r="312" spans="1:30" ht="12.75" customHeight="1">
      <c r="A312" s="129">
        <v>172</v>
      </c>
      <c r="B312" s="130">
        <v>44481</v>
      </c>
      <c r="C312" s="130"/>
      <c r="D312" s="131" t="s">
        <v>780</v>
      </c>
      <c r="E312" s="132" t="s">
        <v>545</v>
      </c>
      <c r="F312" s="133">
        <v>45.5</v>
      </c>
      <c r="G312" s="132"/>
      <c r="H312" s="132">
        <v>56.5</v>
      </c>
      <c r="I312" s="134">
        <v>56</v>
      </c>
      <c r="J312" s="135" t="s">
        <v>631</v>
      </c>
      <c r="K312" s="136">
        <f t="shared" si="107"/>
        <v>11</v>
      </c>
      <c r="L312" s="137">
        <f t="shared" si="108"/>
        <v>0.24175824175824176</v>
      </c>
      <c r="M312" s="132" t="s">
        <v>547</v>
      </c>
      <c r="N312" s="138">
        <v>44881</v>
      </c>
      <c r="O312" s="54"/>
      <c r="P312" s="54"/>
      <c r="R312" s="37"/>
      <c r="S312" s="54"/>
      <c r="T312" s="37"/>
      <c r="U312" s="54"/>
      <c r="V312" s="37"/>
      <c r="W312" s="54"/>
      <c r="X312" s="37"/>
      <c r="Y312" s="54"/>
      <c r="Z312" s="37"/>
      <c r="AA312" s="54"/>
      <c r="AB312" s="37"/>
      <c r="AC312" s="54"/>
      <c r="AD312" s="37"/>
    </row>
    <row r="313" spans="1:30" ht="12.75" customHeight="1">
      <c r="A313" s="129">
        <v>173</v>
      </c>
      <c r="B313" s="130">
        <v>44551</v>
      </c>
      <c r="C313" s="130"/>
      <c r="D313" s="131" t="s">
        <v>128</v>
      </c>
      <c r="E313" s="132" t="s">
        <v>545</v>
      </c>
      <c r="F313" s="133">
        <v>2300</v>
      </c>
      <c r="G313" s="132"/>
      <c r="H313" s="132">
        <f>(2820+2200)/2</f>
        <v>2510</v>
      </c>
      <c r="I313" s="134">
        <v>3000</v>
      </c>
      <c r="J313" s="135" t="s">
        <v>781</v>
      </c>
      <c r="K313" s="136">
        <f t="shared" si="107"/>
        <v>210</v>
      </c>
      <c r="L313" s="137">
        <f t="shared" si="108"/>
        <v>9.1304347826086957E-2</v>
      </c>
      <c r="M313" s="132" t="s">
        <v>547</v>
      </c>
      <c r="N313" s="138">
        <v>44649</v>
      </c>
      <c r="O313" s="54"/>
      <c r="P313" s="54"/>
      <c r="R313" s="37"/>
      <c r="S313" s="54"/>
      <c r="T313" s="37"/>
      <c r="U313" s="54"/>
      <c r="V313" s="37"/>
      <c r="W313" s="54"/>
      <c r="X313" s="37"/>
      <c r="Y313" s="54"/>
      <c r="Z313" s="37"/>
      <c r="AA313" s="54"/>
      <c r="AB313" s="37"/>
      <c r="AC313" s="54"/>
      <c r="AD313" s="37"/>
    </row>
    <row r="314" spans="1:30" ht="12.75" customHeight="1">
      <c r="A314" s="129">
        <v>174</v>
      </c>
      <c r="B314" s="130">
        <v>44606</v>
      </c>
      <c r="C314" s="130"/>
      <c r="D314" s="131" t="s">
        <v>413</v>
      </c>
      <c r="E314" s="132" t="s">
        <v>545</v>
      </c>
      <c r="F314" s="133">
        <v>635</v>
      </c>
      <c r="G314" s="132"/>
      <c r="H314" s="132">
        <v>700</v>
      </c>
      <c r="I314" s="134">
        <v>764</v>
      </c>
      <c r="J314" s="135" t="s">
        <v>806</v>
      </c>
      <c r="K314" s="136">
        <f t="shared" si="107"/>
        <v>65</v>
      </c>
      <c r="L314" s="137">
        <f t="shared" si="108"/>
        <v>0.10236220472440945</v>
      </c>
      <c r="M314" s="132" t="s">
        <v>547</v>
      </c>
      <c r="N314" s="138">
        <v>45159</v>
      </c>
      <c r="O314" s="54"/>
      <c r="P314" s="54"/>
      <c r="R314" s="37"/>
      <c r="S314" s="54"/>
      <c r="T314" s="37"/>
      <c r="U314" s="54"/>
      <c r="V314" s="37"/>
      <c r="W314" s="54"/>
      <c r="X314" s="37"/>
      <c r="Y314" s="54"/>
      <c r="Z314" s="37"/>
      <c r="AA314" s="54"/>
      <c r="AB314" s="37"/>
      <c r="AC314" s="54"/>
      <c r="AD314" s="37"/>
    </row>
    <row r="315" spans="1:30" ht="12.75" customHeight="1">
      <c r="A315" s="129">
        <v>175</v>
      </c>
      <c r="B315" s="130">
        <v>44613</v>
      </c>
      <c r="C315" s="130"/>
      <c r="D315" s="131" t="s">
        <v>423</v>
      </c>
      <c r="E315" s="132" t="s">
        <v>545</v>
      </c>
      <c r="F315" s="133">
        <v>1255</v>
      </c>
      <c r="G315" s="132"/>
      <c r="H315" s="132">
        <v>1515</v>
      </c>
      <c r="I315" s="134">
        <v>1510</v>
      </c>
      <c r="J315" s="135" t="s">
        <v>631</v>
      </c>
      <c r="K315" s="136">
        <f t="shared" si="107"/>
        <v>260</v>
      </c>
      <c r="L315" s="137">
        <f t="shared" si="108"/>
        <v>0.20717131474103587</v>
      </c>
      <c r="M315" s="132" t="s">
        <v>547</v>
      </c>
      <c r="N315" s="138">
        <v>44834</v>
      </c>
      <c r="O315" s="54"/>
      <c r="P315" s="54"/>
      <c r="R315" s="37"/>
      <c r="S315" s="54"/>
      <c r="T315" s="37"/>
      <c r="U315" s="54"/>
      <c r="V315" s="37"/>
      <c r="W315" s="54"/>
      <c r="X315" s="37"/>
      <c r="Y315" s="54"/>
      <c r="Z315" s="37"/>
      <c r="AA315" s="54"/>
      <c r="AB315" s="37"/>
      <c r="AC315" s="54"/>
      <c r="AD315" s="37"/>
    </row>
    <row r="316" spans="1:30" ht="12.75" customHeight="1">
      <c r="A316" s="259">
        <v>176</v>
      </c>
      <c r="B316" s="250">
        <v>44670</v>
      </c>
      <c r="C316" s="250"/>
      <c r="D316" s="251" t="s">
        <v>510</v>
      </c>
      <c r="E316" s="252" t="s">
        <v>545</v>
      </c>
      <c r="F316" s="253">
        <v>445</v>
      </c>
      <c r="G316" s="253"/>
      <c r="H316" s="253">
        <v>460</v>
      </c>
      <c r="I316" s="253">
        <v>553</v>
      </c>
      <c r="J316" s="254" t="s">
        <v>844</v>
      </c>
      <c r="K316" s="255">
        <f t="shared" ref="K316" si="109">H316-F316</f>
        <v>15</v>
      </c>
      <c r="L316" s="256">
        <f t="shared" ref="L316" si="110">K316/F316</f>
        <v>3.3707865168539325E-2</v>
      </c>
      <c r="M316" s="257" t="s">
        <v>564</v>
      </c>
      <c r="N316" s="258">
        <v>45397</v>
      </c>
      <c r="O316" s="54"/>
      <c r="P316" s="54"/>
      <c r="R316" s="37"/>
      <c r="S316" s="54"/>
      <c r="T316" s="37"/>
      <c r="U316" s="54"/>
      <c r="V316" s="37"/>
      <c r="W316" s="54"/>
      <c r="X316" s="37"/>
      <c r="Y316" s="54"/>
      <c r="Z316" s="37"/>
      <c r="AA316" s="54"/>
      <c r="AB316" s="37"/>
      <c r="AC316" s="54"/>
      <c r="AD316" s="37"/>
    </row>
    <row r="317" spans="1:30" ht="12.75" customHeight="1">
      <c r="A317" s="160">
        <v>177</v>
      </c>
      <c r="B317" s="161">
        <v>44746</v>
      </c>
      <c r="C317" s="161"/>
      <c r="D317" s="162" t="s">
        <v>782</v>
      </c>
      <c r="E317" s="163" t="s">
        <v>545</v>
      </c>
      <c r="F317" s="163">
        <v>207.5</v>
      </c>
      <c r="G317" s="163"/>
      <c r="H317" s="163">
        <v>254</v>
      </c>
      <c r="I317" s="165">
        <v>254</v>
      </c>
      <c r="J317" s="135" t="s">
        <v>631</v>
      </c>
      <c r="K317" s="136">
        <f t="shared" ref="K317:K327" si="111">H317-F317</f>
        <v>46.5</v>
      </c>
      <c r="L317" s="137">
        <f t="shared" ref="L317:L327" si="112">K317/F317</f>
        <v>0.22409638554216868</v>
      </c>
      <c r="M317" s="132" t="s">
        <v>547</v>
      </c>
      <c r="N317" s="138">
        <v>44792</v>
      </c>
      <c r="O317" s="54"/>
      <c r="P317" s="54"/>
      <c r="R317" s="37"/>
      <c r="S317" s="54"/>
      <c r="T317" s="37"/>
      <c r="U317" s="54"/>
      <c r="V317" s="37"/>
      <c r="W317" s="54"/>
      <c r="X317" s="37"/>
      <c r="Y317" s="54"/>
      <c r="Z317" s="37"/>
      <c r="AA317" s="54"/>
      <c r="AB317" s="37"/>
      <c r="AC317" s="54"/>
      <c r="AD317" s="37"/>
    </row>
    <row r="318" spans="1:30" ht="12.75" customHeight="1">
      <c r="A318" s="160">
        <v>178</v>
      </c>
      <c r="B318" s="161">
        <v>44775</v>
      </c>
      <c r="C318" s="161"/>
      <c r="D318" s="162" t="s">
        <v>461</v>
      </c>
      <c r="E318" s="163" t="s">
        <v>545</v>
      </c>
      <c r="F318" s="163">
        <v>31.25</v>
      </c>
      <c r="G318" s="163"/>
      <c r="H318" s="163">
        <v>38.75</v>
      </c>
      <c r="I318" s="165">
        <v>38</v>
      </c>
      <c r="J318" s="135" t="s">
        <v>631</v>
      </c>
      <c r="K318" s="136">
        <f t="shared" si="111"/>
        <v>7.5</v>
      </c>
      <c r="L318" s="137">
        <f t="shared" si="112"/>
        <v>0.24</v>
      </c>
      <c r="M318" s="132" t="s">
        <v>547</v>
      </c>
      <c r="N318" s="138">
        <v>44844</v>
      </c>
      <c r="O318" s="54"/>
      <c r="P318" s="54"/>
      <c r="R318" s="37"/>
      <c r="S318" s="54"/>
      <c r="T318" s="37"/>
      <c r="U318" s="54"/>
      <c r="V318" s="37"/>
      <c r="W318" s="54"/>
      <c r="X318" s="37"/>
      <c r="Y318" s="54"/>
      <c r="Z318" s="37"/>
      <c r="AA318" s="54"/>
      <c r="AB318" s="37"/>
      <c r="AC318" s="54"/>
      <c r="AD318" s="37"/>
    </row>
    <row r="319" spans="1:30" ht="12.75" customHeight="1">
      <c r="A319" s="160">
        <v>179</v>
      </c>
      <c r="B319" s="161">
        <v>44841</v>
      </c>
      <c r="C319" s="161"/>
      <c r="D319" s="162" t="s">
        <v>783</v>
      </c>
      <c r="E319" s="163" t="s">
        <v>545</v>
      </c>
      <c r="F319" s="133">
        <v>665</v>
      </c>
      <c r="G319" s="163"/>
      <c r="H319" s="163">
        <v>807.5</v>
      </c>
      <c r="I319" s="165">
        <v>840</v>
      </c>
      <c r="J319" s="135" t="s">
        <v>781</v>
      </c>
      <c r="K319" s="136">
        <f t="shared" si="111"/>
        <v>142.5</v>
      </c>
      <c r="L319" s="137">
        <f t="shared" si="112"/>
        <v>0.21428571428571427</v>
      </c>
      <c r="M319" s="132" t="s">
        <v>547</v>
      </c>
      <c r="N319" s="138">
        <v>45097</v>
      </c>
      <c r="O319" s="54"/>
      <c r="P319" s="54"/>
      <c r="R319" s="37"/>
      <c r="S319" s="54"/>
      <c r="T319" s="37"/>
      <c r="U319" s="54"/>
      <c r="V319" s="37"/>
      <c r="W319" s="54"/>
      <c r="X319" s="37"/>
      <c r="Y319" s="54"/>
      <c r="Z319" s="37"/>
      <c r="AA319" s="54"/>
      <c r="AB319" s="37"/>
      <c r="AC319" s="54"/>
      <c r="AD319" s="37"/>
    </row>
    <row r="320" spans="1:30" ht="12.75" customHeight="1">
      <c r="A320" s="160">
        <v>180</v>
      </c>
      <c r="B320" s="161">
        <v>44844</v>
      </c>
      <c r="C320" s="161"/>
      <c r="D320" s="162" t="s">
        <v>415</v>
      </c>
      <c r="E320" s="163" t="s">
        <v>545</v>
      </c>
      <c r="F320" s="133">
        <v>227.5</v>
      </c>
      <c r="G320" s="163"/>
      <c r="H320" s="163">
        <v>270</v>
      </c>
      <c r="I320" s="165">
        <v>291</v>
      </c>
      <c r="J320" s="135" t="s">
        <v>808</v>
      </c>
      <c r="K320" s="136">
        <f t="shared" si="111"/>
        <v>42.5</v>
      </c>
      <c r="L320" s="137">
        <f t="shared" si="112"/>
        <v>0.18681318681318682</v>
      </c>
      <c r="M320" s="132" t="s">
        <v>547</v>
      </c>
      <c r="N320" s="138">
        <v>45160</v>
      </c>
      <c r="O320" s="54"/>
      <c r="P320" s="54"/>
      <c r="R320" s="37"/>
      <c r="S320" s="54"/>
      <c r="T320" s="37"/>
      <c r="U320" s="54"/>
      <c r="V320" s="37"/>
      <c r="W320" s="54"/>
      <c r="X320" s="37"/>
      <c r="Y320" s="54"/>
      <c r="Z320" s="37"/>
      <c r="AA320" s="54"/>
      <c r="AB320" s="37"/>
      <c r="AC320" s="54"/>
      <c r="AD320" s="37"/>
    </row>
    <row r="321" spans="1:38" ht="12.75" customHeight="1">
      <c r="A321" s="160">
        <v>181</v>
      </c>
      <c r="B321" s="161">
        <v>44845</v>
      </c>
      <c r="C321" s="161"/>
      <c r="D321" s="162" t="s">
        <v>413</v>
      </c>
      <c r="E321" s="163" t="s">
        <v>545</v>
      </c>
      <c r="F321" s="133">
        <v>555</v>
      </c>
      <c r="G321" s="163"/>
      <c r="H321" s="163">
        <v>700</v>
      </c>
      <c r="I321" s="165">
        <v>765</v>
      </c>
      <c r="J321" s="135" t="s">
        <v>807</v>
      </c>
      <c r="K321" s="136">
        <f t="shared" si="111"/>
        <v>145</v>
      </c>
      <c r="L321" s="137">
        <f t="shared" si="112"/>
        <v>0.26126126126126126</v>
      </c>
      <c r="M321" s="132" t="s">
        <v>547</v>
      </c>
      <c r="N321" s="138">
        <v>45159</v>
      </c>
      <c r="O321" s="54"/>
      <c r="P321" s="54"/>
      <c r="R321" s="37"/>
      <c r="S321" s="54"/>
      <c r="T321" s="37"/>
      <c r="U321" s="54"/>
      <c r="V321" s="37"/>
      <c r="W321" s="54"/>
      <c r="X321" s="37"/>
      <c r="Y321" s="54"/>
      <c r="Z321" s="37"/>
      <c r="AA321" s="54"/>
      <c r="AB321" s="37"/>
      <c r="AC321" s="54"/>
      <c r="AD321" s="37"/>
    </row>
    <row r="322" spans="1:38" ht="12.75" customHeight="1">
      <c r="A322" s="160">
        <v>182</v>
      </c>
      <c r="B322" s="161">
        <v>44981</v>
      </c>
      <c r="C322" s="161"/>
      <c r="D322" s="162" t="s">
        <v>428</v>
      </c>
      <c r="E322" s="163" t="s">
        <v>545</v>
      </c>
      <c r="F322" s="133">
        <v>1675</v>
      </c>
      <c r="G322" s="163"/>
      <c r="H322" s="163">
        <v>2080</v>
      </c>
      <c r="I322" s="165">
        <v>2080</v>
      </c>
      <c r="J322" s="135" t="s">
        <v>631</v>
      </c>
      <c r="K322" s="136">
        <f t="shared" si="111"/>
        <v>405</v>
      </c>
      <c r="L322" s="137">
        <f t="shared" si="112"/>
        <v>0.2417910447761194</v>
      </c>
      <c r="M322" s="132" t="s">
        <v>547</v>
      </c>
      <c r="N322" s="138">
        <v>45119</v>
      </c>
      <c r="O322" s="54"/>
      <c r="P322" s="54"/>
      <c r="R322" s="37" t="s">
        <v>857</v>
      </c>
      <c r="S322" s="54"/>
      <c r="T322" s="37"/>
      <c r="U322" s="54"/>
      <c r="V322" s="37"/>
      <c r="W322" s="54"/>
      <c r="X322" s="37"/>
      <c r="Y322" s="54"/>
      <c r="Z322" s="37"/>
      <c r="AA322" s="54"/>
      <c r="AB322" s="37"/>
      <c r="AC322" s="54"/>
      <c r="AD322" s="37"/>
    </row>
    <row r="323" spans="1:38" ht="12.75" customHeight="1">
      <c r="A323" s="160">
        <v>183</v>
      </c>
      <c r="B323" s="161">
        <v>44986</v>
      </c>
      <c r="C323" s="161"/>
      <c r="D323" s="162" t="s">
        <v>461</v>
      </c>
      <c r="E323" s="163" t="s">
        <v>545</v>
      </c>
      <c r="F323" s="133">
        <v>57.5</v>
      </c>
      <c r="G323" s="163"/>
      <c r="H323" s="163">
        <v>120</v>
      </c>
      <c r="I323" s="165">
        <v>120</v>
      </c>
      <c r="J323" s="135" t="s">
        <v>631</v>
      </c>
      <c r="K323" s="136">
        <f t="shared" si="111"/>
        <v>62.5</v>
      </c>
      <c r="L323" s="137">
        <f t="shared" si="112"/>
        <v>1.0869565217391304</v>
      </c>
      <c r="M323" s="132" t="s">
        <v>547</v>
      </c>
      <c r="N323" s="138">
        <v>45049</v>
      </c>
      <c r="O323" s="54"/>
      <c r="P323" s="54"/>
      <c r="R323" s="37" t="s">
        <v>857</v>
      </c>
      <c r="S323" s="54"/>
      <c r="T323" s="37"/>
      <c r="U323" s="54"/>
      <c r="V323" s="37"/>
      <c r="W323" s="54"/>
      <c r="X323" s="37"/>
      <c r="Y323" s="54"/>
      <c r="Z323" s="37"/>
      <c r="AA323" s="54"/>
      <c r="AB323" s="37"/>
      <c r="AC323" s="54"/>
      <c r="AD323" s="37"/>
    </row>
    <row r="324" spans="1:38" ht="12.75" customHeight="1">
      <c r="A324" s="160">
        <v>184</v>
      </c>
      <c r="B324" s="161">
        <v>45008</v>
      </c>
      <c r="C324" s="161"/>
      <c r="D324" s="162" t="s">
        <v>475</v>
      </c>
      <c r="E324" s="163" t="s">
        <v>545</v>
      </c>
      <c r="F324" s="133">
        <v>2765</v>
      </c>
      <c r="G324" s="163"/>
      <c r="H324" s="163">
        <v>3547.5</v>
      </c>
      <c r="I324" s="165">
        <v>3523</v>
      </c>
      <c r="J324" s="135" t="s">
        <v>631</v>
      </c>
      <c r="K324" s="136">
        <f t="shared" si="111"/>
        <v>782.5</v>
      </c>
      <c r="L324" s="137">
        <f t="shared" si="112"/>
        <v>0.28300180831826399</v>
      </c>
      <c r="M324" s="132" t="s">
        <v>547</v>
      </c>
      <c r="N324" s="138">
        <v>45177</v>
      </c>
      <c r="O324" s="54"/>
      <c r="P324" s="54"/>
      <c r="R324" s="37" t="s">
        <v>857</v>
      </c>
      <c r="S324" s="54"/>
      <c r="T324" s="37"/>
      <c r="U324" s="54"/>
      <c r="V324" s="37"/>
      <c r="W324" s="54"/>
      <c r="X324" s="37"/>
      <c r="Y324" s="54"/>
      <c r="Z324" s="37"/>
      <c r="AA324" s="54"/>
      <c r="AB324" s="37"/>
      <c r="AC324" s="54"/>
      <c r="AD324" s="37"/>
    </row>
    <row r="325" spans="1:38" ht="12.75" customHeight="1">
      <c r="A325" s="160">
        <v>185</v>
      </c>
      <c r="B325" s="161">
        <v>45027</v>
      </c>
      <c r="C325" s="161"/>
      <c r="D325" s="162" t="s">
        <v>784</v>
      </c>
      <c r="E325" s="163" t="s">
        <v>545</v>
      </c>
      <c r="F325" s="163">
        <v>460</v>
      </c>
      <c r="G325" s="163"/>
      <c r="H325" s="163">
        <v>825</v>
      </c>
      <c r="I325" s="165">
        <v>810</v>
      </c>
      <c r="J325" s="135" t="s">
        <v>631</v>
      </c>
      <c r="K325" s="136">
        <f t="shared" si="111"/>
        <v>365</v>
      </c>
      <c r="L325" s="137">
        <f t="shared" si="112"/>
        <v>0.79347826086956519</v>
      </c>
      <c r="M325" s="132" t="s">
        <v>547</v>
      </c>
      <c r="N325" s="138">
        <v>45155</v>
      </c>
      <c r="O325" s="54"/>
      <c r="P325" s="54"/>
      <c r="R325" s="37" t="s">
        <v>857</v>
      </c>
      <c r="S325" s="54"/>
      <c r="T325" s="37"/>
      <c r="U325" s="54"/>
      <c r="V325" s="37"/>
      <c r="W325" s="54"/>
      <c r="X325" s="37"/>
      <c r="Y325" s="54"/>
      <c r="Z325" s="37"/>
      <c r="AA325" s="54"/>
      <c r="AB325" s="37"/>
      <c r="AC325" s="54"/>
      <c r="AD325" s="37"/>
    </row>
    <row r="326" spans="1:38" ht="12.75" customHeight="1">
      <c r="A326" s="160">
        <v>186</v>
      </c>
      <c r="B326" s="161">
        <v>45050</v>
      </c>
      <c r="C326" s="161"/>
      <c r="D326" s="162" t="s">
        <v>41</v>
      </c>
      <c r="E326" s="163" t="s">
        <v>545</v>
      </c>
      <c r="F326" s="163">
        <v>3630</v>
      </c>
      <c r="G326" s="163"/>
      <c r="H326" s="163">
        <v>5150</v>
      </c>
      <c r="I326" s="165">
        <v>5040</v>
      </c>
      <c r="J326" s="135" t="s">
        <v>631</v>
      </c>
      <c r="K326" s="136">
        <f t="shared" si="111"/>
        <v>1520</v>
      </c>
      <c r="L326" s="137">
        <f t="shared" si="112"/>
        <v>0.41873278236914602</v>
      </c>
      <c r="M326" s="132" t="s">
        <v>547</v>
      </c>
      <c r="N326" s="138">
        <v>45344</v>
      </c>
      <c r="O326" s="54"/>
      <c r="P326" s="54"/>
      <c r="R326" s="37" t="s">
        <v>857</v>
      </c>
      <c r="S326" s="54"/>
      <c r="T326" s="37"/>
      <c r="U326" s="54"/>
      <c r="V326" s="37"/>
      <c r="W326" s="54"/>
      <c r="X326" s="37"/>
      <c r="Y326" s="54"/>
      <c r="Z326" s="37"/>
      <c r="AA326" s="54"/>
      <c r="AB326" s="37"/>
      <c r="AC326" s="54"/>
      <c r="AD326" s="37"/>
    </row>
    <row r="327" spans="1:38" ht="12.75" customHeight="1">
      <c r="A327" s="160">
        <v>187</v>
      </c>
      <c r="B327" s="161">
        <v>45075</v>
      </c>
      <c r="C327" s="161"/>
      <c r="D327" s="162" t="s">
        <v>785</v>
      </c>
      <c r="E327" s="163" t="s">
        <v>545</v>
      </c>
      <c r="F327" s="133">
        <v>585</v>
      </c>
      <c r="G327" s="163"/>
      <c r="H327" s="163">
        <v>732</v>
      </c>
      <c r="I327" s="165">
        <v>732</v>
      </c>
      <c r="J327" s="135" t="s">
        <v>631</v>
      </c>
      <c r="K327" s="136">
        <f t="shared" si="111"/>
        <v>147</v>
      </c>
      <c r="L327" s="137">
        <f t="shared" si="112"/>
        <v>0.25128205128205128</v>
      </c>
      <c r="M327" s="132" t="s">
        <v>547</v>
      </c>
      <c r="N327" s="138">
        <v>45152</v>
      </c>
      <c r="O327" s="54"/>
      <c r="P327" s="54"/>
      <c r="R327" s="37" t="s">
        <v>857</v>
      </c>
      <c r="S327" s="54"/>
      <c r="T327" s="37"/>
      <c r="U327" s="54"/>
      <c r="V327" s="37"/>
      <c r="W327" s="54"/>
      <c r="X327" s="37"/>
      <c r="Y327" s="54"/>
      <c r="Z327" s="37"/>
      <c r="AA327" s="54"/>
      <c r="AB327" s="37"/>
      <c r="AC327" s="54"/>
      <c r="AD327" s="37"/>
      <c r="AF327" s="37"/>
      <c r="AG327" s="54"/>
      <c r="AI327" s="37"/>
      <c r="AK327" s="37"/>
      <c r="AL327" s="54"/>
    </row>
    <row r="328" spans="1:38" ht="12.75" customHeight="1">
      <c r="A328" s="160">
        <v>188</v>
      </c>
      <c r="B328" s="161">
        <v>45078</v>
      </c>
      <c r="C328" s="161"/>
      <c r="D328" s="162" t="s">
        <v>500</v>
      </c>
      <c r="E328" s="163" t="s">
        <v>545</v>
      </c>
      <c r="F328" s="133">
        <v>3310</v>
      </c>
      <c r="G328" s="163"/>
      <c r="H328" s="163">
        <v>4300</v>
      </c>
      <c r="I328" s="165">
        <v>4300</v>
      </c>
      <c r="J328" s="135" t="s">
        <v>631</v>
      </c>
      <c r="K328" s="136">
        <f t="shared" ref="K328" si="113">H328-F328</f>
        <v>990</v>
      </c>
      <c r="L328" s="137">
        <f t="shared" ref="L328" si="114">K328/F328</f>
        <v>0.29909365558912387</v>
      </c>
      <c r="M328" s="132" t="s">
        <v>547</v>
      </c>
      <c r="N328" s="138">
        <v>45436</v>
      </c>
      <c r="O328" s="54"/>
      <c r="P328" s="54"/>
      <c r="R328" s="37" t="s">
        <v>857</v>
      </c>
      <c r="S328" s="54"/>
      <c r="T328" s="37"/>
      <c r="U328" s="54"/>
      <c r="V328" s="37"/>
      <c r="W328" s="54"/>
      <c r="X328" s="37"/>
      <c r="Y328" s="54"/>
      <c r="Z328" s="37"/>
      <c r="AA328" s="54"/>
      <c r="AB328" s="37"/>
      <c r="AC328" s="54"/>
      <c r="AD328" s="37"/>
      <c r="AF328" s="37"/>
      <c r="AG328" s="54"/>
      <c r="AI328" s="37"/>
      <c r="AK328" s="37"/>
      <c r="AL328" s="54"/>
    </row>
    <row r="329" spans="1:38" ht="12.75" customHeight="1">
      <c r="A329" s="160">
        <v>189</v>
      </c>
      <c r="B329" s="161">
        <v>45103</v>
      </c>
      <c r="C329" s="161"/>
      <c r="D329" s="162" t="s">
        <v>803</v>
      </c>
      <c r="E329" s="163" t="s">
        <v>545</v>
      </c>
      <c r="F329" s="133">
        <v>282.5</v>
      </c>
      <c r="G329" s="163"/>
      <c r="H329" s="163">
        <v>383</v>
      </c>
      <c r="I329" s="165">
        <v>383</v>
      </c>
      <c r="J329" s="135" t="s">
        <v>631</v>
      </c>
      <c r="K329" s="136">
        <f>H329-F329</f>
        <v>100.5</v>
      </c>
      <c r="L329" s="137">
        <f>K329/F329</f>
        <v>0.35575221238938054</v>
      </c>
      <c r="M329" s="132" t="s">
        <v>547</v>
      </c>
      <c r="N329" s="138">
        <v>45265</v>
      </c>
      <c r="O329" s="54"/>
      <c r="P329" s="54"/>
      <c r="R329" s="37" t="s">
        <v>857</v>
      </c>
      <c r="S329" s="54"/>
      <c r="T329" s="37"/>
      <c r="U329" s="54"/>
      <c r="V329" s="37"/>
      <c r="W329" s="54"/>
      <c r="X329" s="37"/>
      <c r="Y329" s="54"/>
      <c r="Z329" s="37"/>
      <c r="AA329" s="54"/>
      <c r="AB329" s="37"/>
      <c r="AC329" s="54"/>
      <c r="AD329" s="37"/>
      <c r="AF329" s="37"/>
      <c r="AG329" s="54"/>
      <c r="AI329" s="37"/>
      <c r="AK329" s="37"/>
      <c r="AL329" s="54"/>
    </row>
    <row r="330" spans="1:38" ht="12.75" customHeight="1">
      <c r="A330" s="160">
        <v>190</v>
      </c>
      <c r="B330" s="161">
        <v>45120</v>
      </c>
      <c r="C330" s="161"/>
      <c r="D330" s="162" t="s">
        <v>499</v>
      </c>
      <c r="E330" s="163" t="s">
        <v>545</v>
      </c>
      <c r="F330" s="133">
        <v>2312.5</v>
      </c>
      <c r="G330" s="163"/>
      <c r="H330" s="163">
        <v>2935</v>
      </c>
      <c r="I330" s="165">
        <v>2935</v>
      </c>
      <c r="J330" s="135" t="s">
        <v>631</v>
      </c>
      <c r="K330" s="136">
        <f>H330-F330</f>
        <v>622.5</v>
      </c>
      <c r="L330" s="137">
        <f>K330/F330</f>
        <v>0.26918918918918922</v>
      </c>
      <c r="M330" s="132" t="s">
        <v>547</v>
      </c>
      <c r="N330" s="138">
        <v>45177</v>
      </c>
      <c r="O330" s="54"/>
      <c r="P330" s="54"/>
      <c r="R330" s="37" t="s">
        <v>857</v>
      </c>
      <c r="S330" s="54"/>
      <c r="T330" s="37"/>
      <c r="U330" s="54"/>
      <c r="V330" s="37"/>
      <c r="W330" s="54"/>
      <c r="X330" s="37"/>
      <c r="Y330" s="54"/>
      <c r="Z330" s="37"/>
      <c r="AA330" s="54"/>
      <c r="AB330" s="37"/>
      <c r="AC330" s="54"/>
      <c r="AD330" s="37"/>
      <c r="AF330" s="37"/>
      <c r="AG330" s="54"/>
      <c r="AI330" s="37"/>
      <c r="AK330" s="37"/>
      <c r="AL330" s="54"/>
    </row>
    <row r="331" spans="1:38" ht="12.75" customHeight="1">
      <c r="A331" s="160">
        <v>191</v>
      </c>
      <c r="B331" s="161">
        <v>45125</v>
      </c>
      <c r="C331" s="161"/>
      <c r="D331" s="162" t="s">
        <v>199</v>
      </c>
      <c r="E331" s="163" t="s">
        <v>545</v>
      </c>
      <c r="F331" s="133">
        <v>3980</v>
      </c>
      <c r="G331" s="163"/>
      <c r="H331" s="163">
        <v>4895</v>
      </c>
      <c r="I331" s="165">
        <v>4895</v>
      </c>
      <c r="J331" s="135" t="s">
        <v>631</v>
      </c>
      <c r="K331" s="136">
        <f>H331-F331</f>
        <v>915</v>
      </c>
      <c r="L331" s="137">
        <f>K331/F331</f>
        <v>0.22989949748743718</v>
      </c>
      <c r="M331" s="132" t="s">
        <v>547</v>
      </c>
      <c r="N331" s="138">
        <v>45155</v>
      </c>
      <c r="O331" s="54"/>
      <c r="P331" s="54"/>
      <c r="R331" s="37" t="s">
        <v>857</v>
      </c>
      <c r="S331" s="54"/>
      <c r="T331" s="37"/>
      <c r="U331" s="54"/>
      <c r="V331" s="37"/>
      <c r="W331" s="54"/>
      <c r="X331" s="37"/>
      <c r="Y331" s="54"/>
      <c r="Z331" s="37"/>
      <c r="AA331" s="54"/>
      <c r="AB331" s="37"/>
      <c r="AC331" s="54"/>
      <c r="AD331" s="37"/>
      <c r="AG331" s="54"/>
      <c r="AI331" s="37"/>
      <c r="AL331" s="54"/>
    </row>
    <row r="332" spans="1:38" ht="12.75" customHeight="1">
      <c r="A332" s="160">
        <v>192</v>
      </c>
      <c r="B332" s="161">
        <v>45145</v>
      </c>
      <c r="C332" s="161"/>
      <c r="D332" s="162" t="s">
        <v>805</v>
      </c>
      <c r="E332" s="163" t="s">
        <v>545</v>
      </c>
      <c r="F332" s="133">
        <v>565</v>
      </c>
      <c r="G332" s="163"/>
      <c r="H332" s="163">
        <v>725</v>
      </c>
      <c r="I332" s="165">
        <v>725</v>
      </c>
      <c r="J332" s="135" t="s">
        <v>631</v>
      </c>
      <c r="K332" s="136">
        <f>H332-F332</f>
        <v>160</v>
      </c>
      <c r="L332" s="137">
        <f>K332/F332</f>
        <v>0.2831858407079646</v>
      </c>
      <c r="M332" s="132" t="s">
        <v>547</v>
      </c>
      <c r="N332" s="138">
        <v>45169</v>
      </c>
      <c r="O332" s="54"/>
      <c r="P332" s="54"/>
      <c r="R332" s="37" t="s">
        <v>857</v>
      </c>
      <c r="S332" s="54"/>
      <c r="T332" s="37"/>
      <c r="U332" s="54"/>
      <c r="V332" s="37"/>
      <c r="W332" s="54"/>
      <c r="X332" s="37"/>
      <c r="Y332" s="54"/>
      <c r="Z332" s="37"/>
      <c r="AA332" s="54"/>
      <c r="AB332" s="37"/>
      <c r="AC332" s="54"/>
      <c r="AD332" s="37"/>
      <c r="AG332" s="54"/>
      <c r="AI332" s="37"/>
      <c r="AL332" s="54"/>
    </row>
    <row r="333" spans="1:38" ht="12.75" customHeight="1">
      <c r="A333" s="232">
        <v>193</v>
      </c>
      <c r="B333" s="233">
        <v>45167</v>
      </c>
      <c r="C333" s="233"/>
      <c r="D333" s="234" t="s">
        <v>809</v>
      </c>
      <c r="E333" s="235" t="s">
        <v>545</v>
      </c>
      <c r="F333" s="133">
        <v>700</v>
      </c>
      <c r="G333" s="235"/>
      <c r="H333" s="235">
        <v>950</v>
      </c>
      <c r="I333" s="236">
        <v>950</v>
      </c>
      <c r="J333" s="237" t="s">
        <v>631</v>
      </c>
      <c r="K333" s="136">
        <f>H333-F333</f>
        <v>250</v>
      </c>
      <c r="L333" s="137">
        <f>K333/F333</f>
        <v>0.35714285714285715</v>
      </c>
      <c r="M333" s="132" t="s">
        <v>547</v>
      </c>
      <c r="N333" s="138">
        <v>45261</v>
      </c>
      <c r="O333" s="54"/>
      <c r="P333" s="54"/>
      <c r="R333" s="37" t="s">
        <v>857</v>
      </c>
      <c r="S333" s="54"/>
      <c r="T333" s="37"/>
      <c r="U333" s="54"/>
      <c r="V333" s="37"/>
      <c r="W333" s="54"/>
      <c r="X333" s="37"/>
      <c r="Y333" s="54"/>
      <c r="Z333" s="37"/>
      <c r="AA333" s="54"/>
      <c r="AB333" s="37"/>
      <c r="AC333" s="54"/>
      <c r="AD333" s="37"/>
      <c r="AG333" s="54"/>
      <c r="AI333" s="37"/>
      <c r="AL333" s="54"/>
    </row>
    <row r="334" spans="1:38" ht="12.75" customHeight="1">
      <c r="A334" s="178">
        <v>194</v>
      </c>
      <c r="B334" s="179">
        <v>45184</v>
      </c>
      <c r="C334" s="53"/>
      <c r="D334" s="53" t="s">
        <v>502</v>
      </c>
      <c r="E334" s="180" t="s">
        <v>545</v>
      </c>
      <c r="F334" s="51" t="s">
        <v>810</v>
      </c>
      <c r="G334" s="51"/>
      <c r="H334" s="51"/>
      <c r="I334" s="51">
        <v>480</v>
      </c>
      <c r="J334" s="51" t="s">
        <v>546</v>
      </c>
      <c r="K334" s="51"/>
      <c r="L334" s="51"/>
      <c r="M334" s="51"/>
      <c r="N334" s="51"/>
      <c r="O334" s="54"/>
      <c r="P334" s="54"/>
      <c r="R334" s="37" t="s">
        <v>857</v>
      </c>
      <c r="S334" s="54"/>
      <c r="T334" s="37"/>
      <c r="U334" s="54"/>
      <c r="V334" s="37"/>
      <c r="W334" s="54"/>
      <c r="X334" s="37"/>
      <c r="Y334" s="54"/>
      <c r="Z334" s="37"/>
      <c r="AA334" s="54"/>
      <c r="AB334" s="37"/>
      <c r="AC334" s="54"/>
      <c r="AD334" s="37"/>
      <c r="AG334" s="54"/>
      <c r="AI334" s="37"/>
      <c r="AL334" s="54"/>
    </row>
    <row r="335" spans="1:38" ht="12.75" customHeight="1">
      <c r="A335" s="232">
        <v>195</v>
      </c>
      <c r="B335" s="233">
        <v>45203</v>
      </c>
      <c r="C335" s="233"/>
      <c r="D335" s="234" t="s">
        <v>172</v>
      </c>
      <c r="E335" s="235" t="s">
        <v>545</v>
      </c>
      <c r="F335" s="133">
        <v>992.5</v>
      </c>
      <c r="G335" s="235"/>
      <c r="H335" s="235">
        <v>1198</v>
      </c>
      <c r="I335" s="236">
        <v>1198</v>
      </c>
      <c r="J335" s="237" t="s">
        <v>631</v>
      </c>
      <c r="K335" s="136">
        <f>H335-F335</f>
        <v>205.5</v>
      </c>
      <c r="L335" s="137">
        <f>K335/F335</f>
        <v>0.2070528967254408</v>
      </c>
      <c r="M335" s="132" t="s">
        <v>547</v>
      </c>
      <c r="N335" s="138">
        <v>45392</v>
      </c>
      <c r="O335" s="54"/>
      <c r="P335" s="54"/>
      <c r="R335" s="37" t="s">
        <v>858</v>
      </c>
      <c r="S335" s="54"/>
      <c r="T335" s="37"/>
      <c r="U335" s="54"/>
      <c r="V335" s="37"/>
      <c r="W335" s="54"/>
      <c r="X335" s="37"/>
      <c r="Y335" s="54"/>
      <c r="Z335" s="37"/>
      <c r="AA335" s="54"/>
      <c r="AB335" s="37"/>
      <c r="AC335" s="54"/>
      <c r="AD335" s="37"/>
      <c r="AG335" s="54"/>
      <c r="AI335" s="37"/>
      <c r="AL335" s="54"/>
    </row>
    <row r="336" spans="1:38" ht="12.75" customHeight="1">
      <c r="A336" s="232">
        <v>196</v>
      </c>
      <c r="B336" s="233">
        <v>45216</v>
      </c>
      <c r="C336" s="233"/>
      <c r="D336" s="234" t="s">
        <v>104</v>
      </c>
      <c r="E336" s="235" t="s">
        <v>545</v>
      </c>
      <c r="F336" s="133">
        <v>5425</v>
      </c>
      <c r="G336" s="235"/>
      <c r="H336" s="235">
        <v>6880</v>
      </c>
      <c r="I336" s="236">
        <v>6870</v>
      </c>
      <c r="J336" s="237" t="s">
        <v>631</v>
      </c>
      <c r="K336" s="136">
        <f>H336-F336</f>
        <v>1455</v>
      </c>
      <c r="L336" s="137">
        <f>K336/F336</f>
        <v>0.26820276497695855</v>
      </c>
      <c r="M336" s="132" t="s">
        <v>547</v>
      </c>
      <c r="N336" s="138">
        <v>45342</v>
      </c>
      <c r="O336" s="54"/>
      <c r="P336" s="54"/>
      <c r="R336" s="37" t="s">
        <v>858</v>
      </c>
      <c r="S336" s="54"/>
      <c r="T336" s="37"/>
      <c r="U336" s="54"/>
      <c r="V336" s="37"/>
      <c r="W336" s="54"/>
      <c r="X336" s="37"/>
      <c r="Y336" s="54"/>
      <c r="Z336" s="37"/>
      <c r="AA336" s="54"/>
      <c r="AB336" s="37"/>
      <c r="AC336" s="54"/>
      <c r="AD336" s="37"/>
      <c r="AG336" s="54"/>
      <c r="AI336" s="37"/>
      <c r="AL336" s="54"/>
    </row>
    <row r="337" spans="1:38" ht="12.75" customHeight="1">
      <c r="A337" s="232">
        <v>197</v>
      </c>
      <c r="B337" s="233">
        <v>45216</v>
      </c>
      <c r="C337" s="233"/>
      <c r="D337" s="234" t="s">
        <v>811</v>
      </c>
      <c r="E337" s="235" t="s">
        <v>545</v>
      </c>
      <c r="F337" s="133">
        <v>1090</v>
      </c>
      <c r="G337" s="235"/>
      <c r="H337" s="235">
        <v>1415</v>
      </c>
      <c r="I337" s="236">
        <v>1415</v>
      </c>
      <c r="J337" s="237" t="s">
        <v>631</v>
      </c>
      <c r="K337" s="136">
        <f>H337-F337</f>
        <v>325</v>
      </c>
      <c r="L337" s="137">
        <f>K337/F337</f>
        <v>0.29816513761467889</v>
      </c>
      <c r="M337" s="132" t="s">
        <v>547</v>
      </c>
      <c r="N337" s="138">
        <v>45282</v>
      </c>
      <c r="O337" s="54"/>
      <c r="P337" s="54"/>
      <c r="R337" s="37" t="s">
        <v>857</v>
      </c>
      <c r="S337" s="54"/>
      <c r="T337" s="37"/>
      <c r="U337" s="54"/>
      <c r="V337" s="37"/>
      <c r="W337" s="54"/>
      <c r="X337" s="37"/>
      <c r="Y337" s="54"/>
      <c r="Z337" s="37"/>
      <c r="AA337" s="54"/>
      <c r="AB337" s="37"/>
      <c r="AC337" s="54"/>
      <c r="AD337" s="37"/>
      <c r="AG337" s="54"/>
      <c r="AI337" s="37"/>
      <c r="AL337" s="54"/>
    </row>
    <row r="338" spans="1:38" ht="12.75" customHeight="1">
      <c r="A338" s="232">
        <v>198</v>
      </c>
      <c r="B338" s="233">
        <v>45236</v>
      </c>
      <c r="C338" s="233"/>
      <c r="D338" s="234" t="s">
        <v>814</v>
      </c>
      <c r="E338" s="235" t="s">
        <v>545</v>
      </c>
      <c r="F338" s="133">
        <v>1270</v>
      </c>
      <c r="G338" s="235"/>
      <c r="H338" s="235">
        <v>1613</v>
      </c>
      <c r="I338" s="236">
        <v>1613</v>
      </c>
      <c r="J338" s="237" t="s">
        <v>631</v>
      </c>
      <c r="K338" s="136">
        <f>H338-F338</f>
        <v>343</v>
      </c>
      <c r="L338" s="137">
        <f>K338/F338</f>
        <v>0.27007874015748029</v>
      </c>
      <c r="M338" s="132" t="s">
        <v>547</v>
      </c>
      <c r="N338" s="138">
        <v>45246</v>
      </c>
      <c r="O338" s="54"/>
      <c r="P338" s="54"/>
      <c r="R338" s="37" t="s">
        <v>858</v>
      </c>
      <c r="S338" s="54"/>
      <c r="T338" s="37"/>
      <c r="U338" s="54"/>
      <c r="V338" s="37"/>
      <c r="W338" s="54"/>
      <c r="X338" s="37"/>
      <c r="Y338" s="54"/>
      <c r="Z338" s="37"/>
      <c r="AA338" s="54"/>
      <c r="AB338" s="37"/>
      <c r="AC338" s="54"/>
      <c r="AD338" s="37"/>
      <c r="AG338" s="54"/>
      <c r="AI338" s="37"/>
      <c r="AL338" s="54"/>
    </row>
    <row r="339" spans="1:38" ht="12.75" customHeight="1">
      <c r="A339" s="178">
        <v>199</v>
      </c>
      <c r="B339" s="179">
        <v>45251</v>
      </c>
      <c r="C339" s="53"/>
      <c r="D339" s="53" t="s">
        <v>815</v>
      </c>
      <c r="E339" s="180" t="s">
        <v>545</v>
      </c>
      <c r="F339" s="51" t="s">
        <v>816</v>
      </c>
      <c r="G339" s="51"/>
      <c r="H339" s="51"/>
      <c r="I339" s="51">
        <v>1490</v>
      </c>
      <c r="J339" s="51" t="s">
        <v>546</v>
      </c>
      <c r="K339" s="51"/>
      <c r="L339" s="51"/>
      <c r="M339" s="51"/>
      <c r="N339" s="51"/>
      <c r="O339" s="54"/>
      <c r="P339" s="54"/>
      <c r="R339" s="37" t="s">
        <v>857</v>
      </c>
      <c r="S339" s="54"/>
      <c r="T339" s="37"/>
      <c r="U339" s="54"/>
      <c r="V339" s="37"/>
      <c r="W339" s="54"/>
      <c r="X339" s="37"/>
      <c r="Y339" s="54"/>
      <c r="Z339" s="37"/>
      <c r="AA339" s="54"/>
      <c r="AB339" s="37"/>
      <c r="AC339" s="54"/>
      <c r="AD339" s="37"/>
      <c r="AG339" s="54"/>
      <c r="AI339" s="37"/>
      <c r="AL339" s="54"/>
    </row>
    <row r="340" spans="1:38" ht="12.75" customHeight="1">
      <c r="A340" s="178">
        <v>200</v>
      </c>
      <c r="B340" s="179">
        <v>45254</v>
      </c>
      <c r="C340" s="53"/>
      <c r="D340" s="53" t="s">
        <v>814</v>
      </c>
      <c r="E340" s="180" t="s">
        <v>545</v>
      </c>
      <c r="F340" s="51" t="s">
        <v>817</v>
      </c>
      <c r="G340" s="51"/>
      <c r="H340" s="51"/>
      <c r="I340" s="51">
        <v>1806</v>
      </c>
      <c r="J340" s="51" t="s">
        <v>546</v>
      </c>
      <c r="K340" s="51"/>
      <c r="L340" s="51"/>
      <c r="M340" s="51"/>
      <c r="N340" s="51"/>
      <c r="O340" s="54"/>
      <c r="P340" s="54"/>
      <c r="R340" s="37" t="s">
        <v>858</v>
      </c>
      <c r="S340" s="54"/>
      <c r="T340" s="37"/>
      <c r="U340" s="54"/>
      <c r="V340" s="37"/>
      <c r="W340" s="54"/>
      <c r="X340" s="37"/>
      <c r="Y340" s="54"/>
      <c r="Z340" s="37"/>
      <c r="AA340" s="54"/>
      <c r="AB340" s="37"/>
      <c r="AC340" s="54"/>
      <c r="AD340" s="37"/>
      <c r="AG340" s="54"/>
      <c r="AI340" s="37"/>
      <c r="AL340" s="54"/>
    </row>
    <row r="341" spans="1:38" ht="12.75" customHeight="1">
      <c r="A341" s="232">
        <v>201</v>
      </c>
      <c r="B341" s="233">
        <v>45265</v>
      </c>
      <c r="C341" s="233"/>
      <c r="D341" s="234" t="s">
        <v>503</v>
      </c>
      <c r="E341" s="235" t="s">
        <v>545</v>
      </c>
      <c r="F341" s="133">
        <v>435</v>
      </c>
      <c r="G341" s="235"/>
      <c r="H341" s="235">
        <v>558</v>
      </c>
      <c r="I341" s="236">
        <v>558</v>
      </c>
      <c r="J341" s="237" t="s">
        <v>631</v>
      </c>
      <c r="K341" s="136">
        <f>H341-F341</f>
        <v>123</v>
      </c>
      <c r="L341" s="137">
        <f>K341/F341</f>
        <v>0.28275862068965518</v>
      </c>
      <c r="M341" s="132" t="s">
        <v>547</v>
      </c>
      <c r="N341" s="138">
        <v>45378</v>
      </c>
      <c r="O341" s="54"/>
      <c r="P341" s="54"/>
      <c r="R341" s="37" t="s">
        <v>857</v>
      </c>
      <c r="S341" s="54"/>
      <c r="T341" s="37"/>
      <c r="U341" s="54"/>
      <c r="V341" s="37"/>
      <c r="W341" s="54"/>
      <c r="X341" s="37"/>
      <c r="Y341" s="54"/>
      <c r="Z341" s="37"/>
      <c r="AA341" s="54"/>
      <c r="AB341" s="37"/>
      <c r="AC341" s="54"/>
      <c r="AD341" s="37"/>
      <c r="AG341" s="54"/>
      <c r="AI341" s="37"/>
      <c r="AL341" s="54"/>
    </row>
    <row r="342" spans="1:38" ht="12.75" customHeight="1">
      <c r="A342" s="232">
        <v>202</v>
      </c>
      <c r="B342" s="233">
        <v>45272</v>
      </c>
      <c r="C342" s="233"/>
      <c r="D342" s="234" t="s">
        <v>819</v>
      </c>
      <c r="E342" s="235" t="s">
        <v>545</v>
      </c>
      <c r="F342" s="133">
        <v>4225</v>
      </c>
      <c r="G342" s="235"/>
      <c r="H342" s="235">
        <v>5512</v>
      </c>
      <c r="I342" s="236">
        <v>5512</v>
      </c>
      <c r="J342" s="237" t="s">
        <v>631</v>
      </c>
      <c r="K342" s="136">
        <f>H342-F342</f>
        <v>1287</v>
      </c>
      <c r="L342" s="137">
        <f>K342/F342</f>
        <v>0.30461538461538462</v>
      </c>
      <c r="M342" s="132" t="s">
        <v>547</v>
      </c>
      <c r="N342" s="138">
        <v>45329</v>
      </c>
      <c r="O342" s="54"/>
      <c r="P342" s="54"/>
      <c r="R342" s="37" t="s">
        <v>858</v>
      </c>
      <c r="S342" s="54"/>
      <c r="T342" s="37"/>
      <c r="U342" s="54"/>
      <c r="V342" s="37"/>
      <c r="W342" s="54"/>
      <c r="X342" s="37"/>
      <c r="Y342" s="54"/>
      <c r="Z342" s="37"/>
      <c r="AA342" s="54"/>
      <c r="AB342" s="37"/>
      <c r="AC342" s="54"/>
      <c r="AD342" s="37"/>
      <c r="AG342" s="54"/>
      <c r="AI342" s="37"/>
      <c r="AL342" s="54"/>
    </row>
    <row r="343" spans="1:38" ht="12.75" customHeight="1">
      <c r="A343" s="178">
        <v>203</v>
      </c>
      <c r="B343" s="179">
        <v>45292</v>
      </c>
      <c r="C343" s="53"/>
      <c r="D343" s="53" t="s">
        <v>309</v>
      </c>
      <c r="E343" s="180" t="s">
        <v>545</v>
      </c>
      <c r="F343" s="51" t="s">
        <v>820</v>
      </c>
      <c r="G343" s="51"/>
      <c r="H343" s="51"/>
      <c r="I343" s="51">
        <v>4909</v>
      </c>
      <c r="J343" s="51" t="s">
        <v>546</v>
      </c>
      <c r="K343" s="51"/>
      <c r="L343" s="51"/>
      <c r="M343" s="51"/>
      <c r="N343" s="51"/>
      <c r="O343" s="54"/>
      <c r="P343" s="54"/>
      <c r="R343" s="37" t="s">
        <v>858</v>
      </c>
      <c r="S343" s="54"/>
      <c r="T343" s="37"/>
      <c r="U343" s="54"/>
      <c r="V343" s="37"/>
      <c r="W343" s="54"/>
      <c r="X343" s="37"/>
      <c r="Y343" s="54"/>
      <c r="Z343" s="37"/>
      <c r="AA343" s="54"/>
      <c r="AB343" s="37"/>
      <c r="AC343" s="54"/>
      <c r="AD343" s="37"/>
      <c r="AG343" s="54"/>
      <c r="AI343" s="37"/>
      <c r="AL343" s="54"/>
    </row>
    <row r="344" spans="1:38" ht="12.75" customHeight="1">
      <c r="A344" s="178">
        <v>204</v>
      </c>
      <c r="B344" s="179">
        <v>45294</v>
      </c>
      <c r="C344" s="53"/>
      <c r="D344" s="53" t="s">
        <v>501</v>
      </c>
      <c r="E344" s="180" t="s">
        <v>545</v>
      </c>
      <c r="F344" s="51" t="s">
        <v>821</v>
      </c>
      <c r="G344" s="51"/>
      <c r="H344" s="51"/>
      <c r="I344" s="51">
        <v>1080</v>
      </c>
      <c r="J344" s="51" t="s">
        <v>546</v>
      </c>
      <c r="K344" s="51"/>
      <c r="L344" s="51"/>
      <c r="M344" s="51"/>
      <c r="N344" s="51"/>
      <c r="O344" s="54"/>
      <c r="P344" s="54"/>
      <c r="R344" s="37" t="s">
        <v>857</v>
      </c>
      <c r="S344" s="54"/>
      <c r="T344" s="37"/>
      <c r="U344" s="54"/>
      <c r="V344" s="37"/>
      <c r="W344" s="54"/>
      <c r="X344" s="37"/>
      <c r="Y344" s="54"/>
      <c r="Z344" s="37"/>
      <c r="AA344" s="54"/>
      <c r="AB344" s="37"/>
      <c r="AC344" s="54"/>
      <c r="AD344" s="37"/>
      <c r="AG344" s="54"/>
      <c r="AI344" s="37"/>
      <c r="AL344" s="54"/>
    </row>
    <row r="345" spans="1:38" ht="12.75" customHeight="1">
      <c r="A345" s="178">
        <v>205</v>
      </c>
      <c r="B345" s="179">
        <v>45315</v>
      </c>
      <c r="C345" s="53"/>
      <c r="D345" s="53" t="s">
        <v>310</v>
      </c>
      <c r="E345" s="180" t="s">
        <v>545</v>
      </c>
      <c r="F345" s="51" t="s">
        <v>823</v>
      </c>
      <c r="G345" s="51"/>
      <c r="H345" s="51"/>
      <c r="I345" s="51">
        <v>2077</v>
      </c>
      <c r="J345" s="51" t="s">
        <v>546</v>
      </c>
      <c r="K345" s="51"/>
      <c r="L345" s="51"/>
      <c r="M345" s="51"/>
      <c r="N345" s="51"/>
      <c r="O345" s="54"/>
      <c r="P345" s="54"/>
      <c r="R345" s="37" t="s">
        <v>858</v>
      </c>
      <c r="S345" s="54"/>
      <c r="T345" s="37"/>
      <c r="U345" s="54"/>
      <c r="V345" s="37"/>
      <c r="W345" s="54"/>
      <c r="X345" s="37"/>
      <c r="Y345" s="54"/>
      <c r="Z345" s="37"/>
      <c r="AA345" s="54"/>
      <c r="AB345" s="37"/>
      <c r="AC345" s="54"/>
      <c r="AD345" s="37"/>
      <c r="AG345" s="54"/>
      <c r="AI345" s="37"/>
      <c r="AL345" s="54"/>
    </row>
    <row r="346" spans="1:38" ht="12.75" customHeight="1">
      <c r="A346" s="178">
        <v>206</v>
      </c>
      <c r="B346" s="179">
        <v>45320</v>
      </c>
      <c r="C346" s="53"/>
      <c r="D346" s="53" t="s">
        <v>824</v>
      </c>
      <c r="E346" s="180" t="s">
        <v>545</v>
      </c>
      <c r="F346" s="51" t="s">
        <v>825</v>
      </c>
      <c r="G346" s="51"/>
      <c r="H346" s="51"/>
      <c r="I346" s="51">
        <v>2906</v>
      </c>
      <c r="J346" s="51" t="s">
        <v>546</v>
      </c>
      <c r="K346" s="51"/>
      <c r="L346" s="51"/>
      <c r="M346" s="51"/>
      <c r="N346" s="51"/>
      <c r="O346" s="54"/>
      <c r="P346" s="54"/>
      <c r="R346" s="37" t="s">
        <v>857</v>
      </c>
      <c r="S346" s="54"/>
      <c r="T346" s="37"/>
      <c r="U346" s="54"/>
      <c r="V346" s="37"/>
      <c r="W346" s="54"/>
      <c r="X346" s="37"/>
      <c r="Y346" s="54"/>
      <c r="Z346" s="37"/>
      <c r="AA346" s="54"/>
      <c r="AB346" s="37"/>
      <c r="AC346" s="54"/>
      <c r="AD346" s="37"/>
      <c r="AG346" s="54"/>
      <c r="AI346" s="37"/>
      <c r="AL346" s="54"/>
    </row>
    <row r="347" spans="1:38" ht="12.75" customHeight="1">
      <c r="A347" s="232">
        <v>207</v>
      </c>
      <c r="B347" s="233">
        <v>45331</v>
      </c>
      <c r="C347" s="233"/>
      <c r="D347" s="234" t="s">
        <v>499</v>
      </c>
      <c r="E347" s="235" t="s">
        <v>545</v>
      </c>
      <c r="F347" s="133">
        <v>3270</v>
      </c>
      <c r="G347" s="235"/>
      <c r="H347" s="235">
        <v>4096</v>
      </c>
      <c r="I347" s="236">
        <v>4096</v>
      </c>
      <c r="J347" s="237" t="s">
        <v>631</v>
      </c>
      <c r="K347" s="136">
        <f>H347-F347</f>
        <v>826</v>
      </c>
      <c r="L347" s="137">
        <f>K347/F347</f>
        <v>0.25259938837920487</v>
      </c>
      <c r="M347" s="132" t="s">
        <v>547</v>
      </c>
      <c r="N347" s="138">
        <v>45377</v>
      </c>
      <c r="O347" s="54"/>
      <c r="P347" s="54"/>
      <c r="R347" s="37" t="s">
        <v>857</v>
      </c>
      <c r="S347" s="54"/>
      <c r="T347" s="37"/>
      <c r="U347" s="54"/>
      <c r="V347" s="37"/>
      <c r="W347" s="54"/>
      <c r="X347" s="37"/>
      <c r="Y347" s="54"/>
      <c r="Z347" s="37"/>
      <c r="AA347" s="54"/>
      <c r="AB347" s="37"/>
      <c r="AC347" s="54"/>
      <c r="AD347" s="37"/>
      <c r="AG347" s="54"/>
      <c r="AI347" s="37"/>
      <c r="AL347" s="54"/>
    </row>
    <row r="348" spans="1:38" ht="12.75" customHeight="1">
      <c r="A348" s="178">
        <v>208</v>
      </c>
      <c r="B348" s="179">
        <v>45345</v>
      </c>
      <c r="C348" s="53"/>
      <c r="D348" s="53" t="s">
        <v>59</v>
      </c>
      <c r="E348" s="180" t="s">
        <v>545</v>
      </c>
      <c r="F348" s="51" t="s">
        <v>840</v>
      </c>
      <c r="G348" s="51"/>
      <c r="H348" s="51"/>
      <c r="I348" s="51">
        <v>2627</v>
      </c>
      <c r="J348" s="51" t="s">
        <v>546</v>
      </c>
      <c r="K348" s="51"/>
      <c r="L348" s="51"/>
      <c r="M348" s="51"/>
      <c r="N348" s="53"/>
      <c r="O348" s="54"/>
      <c r="P348" s="54"/>
      <c r="R348" s="37" t="s">
        <v>858</v>
      </c>
      <c r="S348" s="54"/>
      <c r="T348" s="37"/>
      <c r="U348" s="54"/>
      <c r="V348" s="37"/>
      <c r="W348" s="54"/>
      <c r="X348" s="37"/>
      <c r="Y348" s="54"/>
      <c r="Z348" s="37"/>
      <c r="AA348" s="54"/>
      <c r="AB348" s="37"/>
      <c r="AC348" s="54"/>
      <c r="AD348" s="37"/>
      <c r="AG348" s="54"/>
      <c r="AI348" s="37"/>
      <c r="AL348" s="54"/>
    </row>
    <row r="349" spans="1:38" ht="12.75" customHeight="1">
      <c r="A349" s="232">
        <v>209</v>
      </c>
      <c r="B349" s="233">
        <v>45356</v>
      </c>
      <c r="C349" s="233"/>
      <c r="D349" s="234" t="s">
        <v>809</v>
      </c>
      <c r="E349" s="235" t="s">
        <v>545</v>
      </c>
      <c r="F349" s="133">
        <v>925</v>
      </c>
      <c r="G349" s="235"/>
      <c r="H349" s="235">
        <v>1170</v>
      </c>
      <c r="I349" s="236">
        <v>1170</v>
      </c>
      <c r="J349" s="237" t="s">
        <v>631</v>
      </c>
      <c r="K349" s="136">
        <f>H349-F349</f>
        <v>245</v>
      </c>
      <c r="L349" s="137">
        <f>K349/F349</f>
        <v>0.26486486486486488</v>
      </c>
      <c r="M349" s="132" t="s">
        <v>547</v>
      </c>
      <c r="N349" s="138">
        <v>45435</v>
      </c>
      <c r="O349" s="54"/>
      <c r="P349" s="54"/>
      <c r="R349" s="37" t="s">
        <v>859</v>
      </c>
      <c r="S349" s="54"/>
      <c r="T349" s="37"/>
      <c r="U349" s="54"/>
      <c r="V349" s="37"/>
      <c r="W349" s="54"/>
      <c r="X349" s="37"/>
      <c r="Y349" s="54"/>
      <c r="Z349" s="37"/>
      <c r="AA349" s="54"/>
      <c r="AB349" s="37"/>
      <c r="AC349" s="54"/>
      <c r="AD349" s="37"/>
      <c r="AG349" s="54"/>
      <c r="AI349" s="37"/>
      <c r="AL349" s="54"/>
    </row>
    <row r="350" spans="1:38" ht="12.75" customHeight="1">
      <c r="A350" s="232">
        <v>210</v>
      </c>
      <c r="B350" s="233">
        <v>45372</v>
      </c>
      <c r="C350" s="233"/>
      <c r="D350" s="234" t="s">
        <v>475</v>
      </c>
      <c r="E350" s="235" t="s">
        <v>545</v>
      </c>
      <c r="F350" s="133">
        <v>2910</v>
      </c>
      <c r="G350" s="235"/>
      <c r="H350" s="235">
        <v>3696</v>
      </c>
      <c r="I350" s="236">
        <v>3696</v>
      </c>
      <c r="J350" s="237" t="s">
        <v>631</v>
      </c>
      <c r="K350" s="136">
        <f>H350-F350</f>
        <v>786</v>
      </c>
      <c r="L350" s="137">
        <f>K350/F350</f>
        <v>0.27010309278350514</v>
      </c>
      <c r="M350" s="132" t="s">
        <v>547</v>
      </c>
      <c r="N350" s="138">
        <v>45412</v>
      </c>
      <c r="O350" s="54"/>
      <c r="P350" s="54"/>
      <c r="R350" s="37" t="s">
        <v>859</v>
      </c>
      <c r="S350" s="54"/>
      <c r="T350" s="37"/>
      <c r="U350" s="54"/>
      <c r="V350" s="37"/>
      <c r="W350" s="54"/>
      <c r="X350" s="37"/>
      <c r="Y350" s="54"/>
      <c r="Z350" s="37"/>
      <c r="AA350" s="54"/>
      <c r="AB350" s="37"/>
      <c r="AC350" s="54"/>
      <c r="AD350" s="37"/>
      <c r="AG350" s="54"/>
      <c r="AI350" s="37"/>
      <c r="AL350" s="54"/>
    </row>
    <row r="351" spans="1:38" ht="12.75" customHeight="1">
      <c r="A351" s="232">
        <v>211</v>
      </c>
      <c r="B351" s="233">
        <v>45387</v>
      </c>
      <c r="C351" s="233"/>
      <c r="D351" s="234" t="s">
        <v>505</v>
      </c>
      <c r="E351" s="235" t="s">
        <v>545</v>
      </c>
      <c r="F351" s="133">
        <v>735</v>
      </c>
      <c r="G351" s="235"/>
      <c r="H351" s="235">
        <v>938</v>
      </c>
      <c r="I351" s="236">
        <v>938</v>
      </c>
      <c r="J351" s="237" t="s">
        <v>631</v>
      </c>
      <c r="K351" s="136">
        <f>H351-F351</f>
        <v>203</v>
      </c>
      <c r="L351" s="137">
        <f>K351/F351</f>
        <v>0.27619047619047621</v>
      </c>
      <c r="M351" s="132" t="s">
        <v>547</v>
      </c>
      <c r="N351" s="138">
        <v>45449</v>
      </c>
      <c r="O351" s="54"/>
      <c r="P351" s="54"/>
      <c r="R351" s="43" t="s">
        <v>858</v>
      </c>
      <c r="S351" s="54"/>
      <c r="T351" s="37"/>
      <c r="U351" s="54"/>
      <c r="V351" s="37"/>
      <c r="W351" s="54"/>
      <c r="X351" s="37"/>
      <c r="Y351" s="54"/>
      <c r="Z351" s="37"/>
      <c r="AA351" s="54"/>
      <c r="AB351" s="37"/>
      <c r="AC351" s="54"/>
      <c r="AD351" s="37"/>
      <c r="AG351" s="54"/>
      <c r="AI351" s="37"/>
      <c r="AL351" s="54"/>
    </row>
    <row r="352" spans="1:38" ht="12.75" customHeight="1">
      <c r="A352" s="178">
        <v>212</v>
      </c>
      <c r="B352" s="179">
        <v>45407</v>
      </c>
      <c r="C352" s="53"/>
      <c r="D352" s="53" t="s">
        <v>811</v>
      </c>
      <c r="E352" s="180" t="s">
        <v>545</v>
      </c>
      <c r="F352" s="51" t="s">
        <v>845</v>
      </c>
      <c r="G352" s="51"/>
      <c r="H352" s="51"/>
      <c r="I352" s="51">
        <v>1675</v>
      </c>
      <c r="J352" s="51" t="s">
        <v>546</v>
      </c>
      <c r="K352" s="51"/>
      <c r="L352" s="51"/>
      <c r="M352" s="51"/>
      <c r="N352" s="53"/>
      <c r="O352" s="54"/>
      <c r="P352" s="54"/>
      <c r="R352" s="43" t="s">
        <v>858</v>
      </c>
      <c r="S352" s="54"/>
      <c r="T352" s="37"/>
      <c r="U352" s="54"/>
      <c r="V352" s="37"/>
      <c r="W352" s="54"/>
      <c r="X352" s="37"/>
      <c r="Y352" s="54"/>
      <c r="Z352" s="37"/>
      <c r="AA352" s="54"/>
      <c r="AB352" s="37"/>
      <c r="AC352" s="54"/>
      <c r="AD352" s="37"/>
      <c r="AG352" s="54"/>
      <c r="AI352" s="37"/>
      <c r="AL352" s="54"/>
    </row>
    <row r="353" spans="1:38" ht="12.75" customHeight="1">
      <c r="A353" s="178">
        <v>213</v>
      </c>
      <c r="B353" s="179">
        <v>45426</v>
      </c>
      <c r="C353" s="53"/>
      <c r="D353" s="53" t="s">
        <v>788</v>
      </c>
      <c r="E353" s="180" t="s">
        <v>545</v>
      </c>
      <c r="F353" s="51" t="s">
        <v>849</v>
      </c>
      <c r="G353" s="51"/>
      <c r="H353" s="51"/>
      <c r="I353" s="51">
        <v>617</v>
      </c>
      <c r="J353" s="51" t="s">
        <v>546</v>
      </c>
      <c r="K353" s="51"/>
      <c r="L353" s="51"/>
      <c r="M353" s="51"/>
      <c r="N353" s="53"/>
      <c r="O353" s="54"/>
      <c r="P353" s="54"/>
      <c r="R353" s="43" t="s">
        <v>858</v>
      </c>
      <c r="S353" s="54"/>
      <c r="T353" s="37"/>
      <c r="U353" s="54"/>
      <c r="V353" s="37"/>
      <c r="W353" s="54"/>
      <c r="X353" s="37"/>
      <c r="Y353" s="54"/>
      <c r="Z353" s="37"/>
      <c r="AA353" s="54"/>
      <c r="AB353" s="37"/>
      <c r="AC353" s="54"/>
      <c r="AD353" s="37"/>
      <c r="AG353" s="54"/>
      <c r="AI353" s="37"/>
      <c r="AL353" s="54"/>
    </row>
    <row r="354" spans="1:38" ht="12.75" customHeight="1">
      <c r="A354" s="178">
        <v>214</v>
      </c>
      <c r="B354" s="179">
        <v>45448</v>
      </c>
      <c r="C354" s="53"/>
      <c r="D354" s="53" t="s">
        <v>735</v>
      </c>
      <c r="E354" s="180" t="s">
        <v>545</v>
      </c>
      <c r="F354" s="51" t="s">
        <v>957</v>
      </c>
      <c r="G354" s="51"/>
      <c r="H354" s="51"/>
      <c r="I354" s="51">
        <v>505</v>
      </c>
      <c r="J354" s="51" t="s">
        <v>546</v>
      </c>
      <c r="K354" s="51"/>
      <c r="L354" s="51"/>
      <c r="M354" s="51"/>
      <c r="N354" s="53"/>
      <c r="O354" s="54"/>
      <c r="P354" s="54"/>
      <c r="R354" s="43" t="s">
        <v>858</v>
      </c>
      <c r="S354" s="54"/>
      <c r="T354" s="37"/>
      <c r="U354" s="54"/>
      <c r="V354" s="37"/>
      <c r="W354" s="54"/>
      <c r="X354" s="37"/>
      <c r="Y354" s="54"/>
      <c r="Z354" s="37"/>
      <c r="AA354" s="54"/>
      <c r="AB354" s="37"/>
      <c r="AC354" s="54"/>
      <c r="AD354" s="37"/>
      <c r="AG354" s="54"/>
      <c r="AI354" s="37"/>
      <c r="AL354" s="54"/>
    </row>
    <row r="355" spans="1:38" ht="12.75" customHeight="1">
      <c r="A355" s="178">
        <v>215</v>
      </c>
      <c r="B355" s="179">
        <v>45464</v>
      </c>
      <c r="C355" s="53"/>
      <c r="D355" s="53" t="s">
        <v>1183</v>
      </c>
      <c r="E355" s="180" t="s">
        <v>545</v>
      </c>
      <c r="F355" s="51" t="s">
        <v>1184</v>
      </c>
      <c r="G355" s="51"/>
      <c r="H355" s="51"/>
      <c r="I355" s="51">
        <v>4120</v>
      </c>
      <c r="J355" s="51" t="s">
        <v>546</v>
      </c>
      <c r="K355" s="51"/>
      <c r="L355" s="51"/>
      <c r="M355" s="51"/>
      <c r="N355" s="53"/>
      <c r="O355" s="54"/>
      <c r="P355" s="54"/>
      <c r="R355" s="54"/>
      <c r="S355" s="54"/>
      <c r="T355" s="37"/>
      <c r="U355" s="54"/>
      <c r="V355" s="37"/>
      <c r="W355" s="54"/>
      <c r="X355" s="37"/>
      <c r="Y355" s="54"/>
      <c r="Z355" s="37"/>
      <c r="AA355" s="54"/>
      <c r="AB355" s="37"/>
      <c r="AC355" s="54"/>
      <c r="AD355" s="37"/>
      <c r="AG355" s="54"/>
      <c r="AI355" s="37"/>
      <c r="AL355" s="54"/>
    </row>
    <row r="356" spans="1:38" ht="12.75" customHeight="1">
      <c r="A356" s="178"/>
      <c r="B356" s="179"/>
      <c r="C356" s="53"/>
      <c r="D356" s="53"/>
      <c r="E356" s="180"/>
      <c r="F356" s="51"/>
      <c r="G356" s="51"/>
      <c r="H356" s="51"/>
      <c r="I356" s="51"/>
      <c r="J356" s="51"/>
      <c r="K356" s="51"/>
      <c r="L356" s="51"/>
      <c r="M356" s="51"/>
      <c r="N356" s="53"/>
      <c r="O356" s="54"/>
      <c r="P356" s="54"/>
      <c r="R356" s="54"/>
      <c r="S356" s="54"/>
      <c r="T356" s="37"/>
      <c r="U356" s="54"/>
      <c r="V356" s="37"/>
      <c r="W356" s="54"/>
      <c r="X356" s="37"/>
      <c r="Y356" s="54"/>
      <c r="Z356" s="37"/>
      <c r="AA356" s="54"/>
      <c r="AB356" s="37"/>
      <c r="AC356" s="54"/>
      <c r="AD356" s="37"/>
      <c r="AG356" s="54"/>
      <c r="AI356" s="37"/>
      <c r="AL356" s="54"/>
    </row>
    <row r="357" spans="1:38" ht="15" customHeight="1">
      <c r="A357" s="178"/>
      <c r="B357" s="179"/>
      <c r="C357" s="53"/>
      <c r="D357" s="53"/>
      <c r="E357" s="180"/>
      <c r="F357" s="51"/>
      <c r="G357" s="51"/>
      <c r="H357" s="51"/>
      <c r="I357" s="51"/>
      <c r="J357" s="51"/>
      <c r="K357" s="51"/>
      <c r="L357" s="51"/>
      <c r="M357" s="51"/>
      <c r="N357" s="53"/>
      <c r="O357" s="54"/>
      <c r="P357" s="54"/>
      <c r="R357" s="54"/>
      <c r="S357" s="54"/>
      <c r="T357" s="37"/>
      <c r="U357" s="54"/>
      <c r="V357" s="37"/>
      <c r="W357" s="54"/>
      <c r="X357" s="37"/>
      <c r="Y357" s="54"/>
      <c r="Z357" s="37"/>
      <c r="AA357" s="54"/>
      <c r="AB357" s="37"/>
      <c r="AC357" s="54"/>
      <c r="AD357" s="37"/>
    </row>
    <row r="358" spans="1:38" ht="12.75" customHeight="1">
      <c r="B358" s="181" t="s">
        <v>786</v>
      </c>
      <c r="F358" s="54"/>
      <c r="G358" s="54"/>
      <c r="H358" s="54"/>
      <c r="I358" s="54"/>
      <c r="J358" s="37"/>
      <c r="K358" s="54"/>
      <c r="L358" s="54"/>
      <c r="M358" s="54"/>
      <c r="O358" s="54"/>
      <c r="P358" s="54"/>
      <c r="R358" s="54"/>
      <c r="S358" s="54"/>
      <c r="T358" s="37"/>
      <c r="U358" s="54"/>
      <c r="V358" s="37"/>
      <c r="W358" s="54"/>
      <c r="X358" s="37"/>
      <c r="Y358" s="54"/>
      <c r="Z358" s="37"/>
      <c r="AA358" s="54"/>
      <c r="AB358" s="37"/>
      <c r="AC358" s="54"/>
      <c r="AD358" s="37"/>
      <c r="AG358" s="54"/>
      <c r="AI358" s="37"/>
      <c r="AL358" s="54"/>
    </row>
    <row r="359" spans="1:38" ht="12.75" customHeight="1">
      <c r="A359" s="182"/>
      <c r="F359" s="54"/>
      <c r="G359" s="54"/>
      <c r="H359" s="54"/>
      <c r="I359" s="54"/>
      <c r="J359" s="37"/>
      <c r="K359" s="54"/>
      <c r="L359" s="54"/>
      <c r="M359" s="54"/>
      <c r="O359" s="54"/>
      <c r="P359" s="54"/>
      <c r="R359" s="54"/>
      <c r="S359" s="54"/>
      <c r="T359" s="37"/>
      <c r="U359" s="54"/>
      <c r="V359" s="37"/>
      <c r="W359" s="54"/>
      <c r="X359" s="37"/>
      <c r="Y359" s="54"/>
      <c r="Z359" s="37"/>
      <c r="AA359" s="54"/>
      <c r="AB359" s="37"/>
      <c r="AC359" s="54"/>
      <c r="AD359" s="37"/>
      <c r="AG359" s="54"/>
      <c r="AI359" s="37"/>
      <c r="AL359" s="54"/>
    </row>
    <row r="360" spans="1:38" ht="12.75" customHeight="1">
      <c r="A360" s="182"/>
      <c r="F360" s="54"/>
      <c r="G360" s="54"/>
      <c r="H360" s="54"/>
      <c r="I360" s="54"/>
      <c r="J360" s="37"/>
      <c r="K360" s="54"/>
      <c r="L360" s="54"/>
      <c r="M360" s="54"/>
      <c r="O360" s="54"/>
      <c r="P360" s="54"/>
      <c r="R360" s="54"/>
      <c r="S360" s="54"/>
      <c r="T360" s="37"/>
      <c r="U360" s="54"/>
      <c r="V360" s="37"/>
      <c r="W360" s="54"/>
      <c r="X360" s="37"/>
      <c r="Y360" s="54"/>
      <c r="Z360" s="37"/>
      <c r="AA360" s="54"/>
      <c r="AB360" s="37"/>
      <c r="AC360" s="54"/>
      <c r="AD360" s="37"/>
    </row>
    <row r="361" spans="1:38" ht="12.75" customHeight="1">
      <c r="A361" s="51"/>
      <c r="F361" s="54"/>
      <c r="G361" s="54"/>
      <c r="H361" s="54"/>
      <c r="I361" s="54"/>
      <c r="J361" s="37"/>
      <c r="K361" s="54"/>
      <c r="L361" s="54"/>
      <c r="M361" s="54"/>
      <c r="O361" s="54"/>
      <c r="P361" s="54"/>
      <c r="R361" s="54"/>
      <c r="S361" s="54"/>
      <c r="T361" s="37"/>
      <c r="U361" s="54"/>
      <c r="V361" s="37"/>
      <c r="W361" s="54"/>
      <c r="X361" s="37"/>
      <c r="Y361" s="54"/>
      <c r="Z361" s="37"/>
      <c r="AA361" s="54"/>
      <c r="AB361" s="37"/>
      <c r="AC361" s="54"/>
      <c r="AD361" s="37"/>
    </row>
    <row r="362" spans="1:38" ht="12.75" customHeight="1">
      <c r="F362" s="54"/>
      <c r="G362" s="54"/>
      <c r="H362" s="54"/>
      <c r="I362" s="54"/>
      <c r="J362" s="37"/>
      <c r="K362" s="54"/>
      <c r="L362" s="54"/>
      <c r="M362" s="54"/>
      <c r="O362" s="54"/>
      <c r="P362" s="54"/>
      <c r="R362" s="54"/>
      <c r="S362" s="54"/>
      <c r="T362" s="37"/>
      <c r="U362" s="54"/>
      <c r="V362" s="37"/>
      <c r="W362" s="54"/>
      <c r="X362" s="37"/>
      <c r="Y362" s="54"/>
      <c r="Z362" s="37"/>
      <c r="AA362" s="54"/>
      <c r="AB362" s="37"/>
      <c r="AC362" s="54"/>
      <c r="AD362" s="37"/>
    </row>
    <row r="363" spans="1:38" ht="12.75" customHeight="1">
      <c r="F363" s="54"/>
      <c r="G363" s="54"/>
      <c r="H363" s="54"/>
      <c r="I363" s="54"/>
      <c r="J363" s="37"/>
      <c r="K363" s="54"/>
      <c r="L363" s="54"/>
      <c r="M363" s="54"/>
      <c r="O363" s="54"/>
      <c r="P363" s="54"/>
      <c r="R363" s="54"/>
      <c r="S363" s="54"/>
      <c r="T363" s="37"/>
      <c r="U363" s="54"/>
      <c r="V363" s="37"/>
      <c r="W363" s="54"/>
      <c r="X363" s="37"/>
      <c r="Y363" s="54"/>
      <c r="Z363" s="37"/>
      <c r="AA363" s="54"/>
      <c r="AB363" s="37"/>
      <c r="AC363" s="54"/>
      <c r="AD363" s="37"/>
    </row>
    <row r="364" spans="1:38" ht="12.75" customHeight="1">
      <c r="F364" s="54"/>
      <c r="G364" s="54"/>
      <c r="H364" s="54"/>
      <c r="I364" s="54"/>
      <c r="J364" s="37"/>
      <c r="K364" s="54"/>
      <c r="L364" s="54"/>
      <c r="M364" s="54"/>
      <c r="O364" s="54"/>
      <c r="P364" s="54"/>
      <c r="R364" s="54"/>
      <c r="S364" s="54"/>
      <c r="T364" s="37"/>
      <c r="U364" s="54"/>
      <c r="V364" s="37"/>
      <c r="W364" s="54"/>
      <c r="X364" s="37"/>
      <c r="Y364" s="54"/>
      <c r="Z364" s="37"/>
      <c r="AA364" s="54"/>
      <c r="AB364" s="37"/>
      <c r="AC364" s="54"/>
      <c r="AD364" s="37"/>
    </row>
    <row r="365" spans="1:38" ht="12.75" customHeight="1">
      <c r="F365" s="54"/>
      <c r="G365" s="54"/>
      <c r="H365" s="54"/>
      <c r="I365" s="54"/>
      <c r="J365" s="37"/>
      <c r="K365" s="54"/>
      <c r="L365" s="54"/>
      <c r="M365" s="54"/>
      <c r="O365" s="54"/>
      <c r="P365" s="54"/>
      <c r="R365" s="54"/>
      <c r="S365" s="54"/>
      <c r="T365" s="37"/>
      <c r="U365" s="54"/>
      <c r="V365" s="37"/>
      <c r="W365" s="54"/>
      <c r="X365" s="37"/>
      <c r="Y365" s="54"/>
      <c r="Z365" s="37"/>
      <c r="AA365" s="54"/>
      <c r="AB365" s="37"/>
      <c r="AC365" s="54"/>
      <c r="AD365" s="37"/>
    </row>
    <row r="366" spans="1:38" ht="12.75" customHeight="1">
      <c r="F366" s="54"/>
      <c r="G366" s="54"/>
      <c r="H366" s="54"/>
      <c r="I366" s="54"/>
      <c r="J366" s="37"/>
      <c r="K366" s="54"/>
      <c r="L366" s="54"/>
      <c r="M366" s="54"/>
      <c r="O366" s="54"/>
      <c r="P366" s="54"/>
      <c r="R366" s="54"/>
      <c r="S366" s="54"/>
      <c r="T366" s="37"/>
      <c r="U366" s="54"/>
      <c r="V366" s="37"/>
      <c r="W366" s="54"/>
      <c r="X366" s="37"/>
      <c r="Y366" s="54"/>
      <c r="Z366" s="37"/>
      <c r="AA366" s="54"/>
      <c r="AB366" s="37"/>
      <c r="AC366" s="54"/>
      <c r="AD366" s="37"/>
    </row>
    <row r="367" spans="1:38" ht="12.75" customHeight="1">
      <c r="F367" s="54"/>
      <c r="G367" s="54"/>
      <c r="H367" s="54"/>
      <c r="I367" s="54"/>
      <c r="J367" s="37"/>
      <c r="K367" s="54"/>
      <c r="L367" s="54"/>
      <c r="M367" s="54"/>
      <c r="O367" s="54"/>
      <c r="P367" s="54"/>
      <c r="R367" s="54"/>
      <c r="S367" s="54"/>
      <c r="T367" s="37"/>
      <c r="U367" s="54"/>
      <c r="V367" s="37"/>
      <c r="W367" s="54"/>
      <c r="X367" s="37"/>
      <c r="Y367" s="54"/>
      <c r="Z367" s="37"/>
      <c r="AA367" s="54"/>
      <c r="AB367" s="37"/>
      <c r="AC367" s="54"/>
      <c r="AD367" s="37"/>
    </row>
    <row r="368" spans="1:38" ht="12.75" customHeight="1">
      <c r="F368" s="54"/>
      <c r="G368" s="54"/>
      <c r="H368" s="54"/>
      <c r="I368" s="54"/>
      <c r="J368" s="37"/>
      <c r="K368" s="54"/>
      <c r="L368" s="54"/>
      <c r="M368" s="54"/>
      <c r="O368" s="54"/>
      <c r="P368" s="54"/>
      <c r="R368" s="54"/>
      <c r="S368" s="54"/>
      <c r="T368" s="37"/>
      <c r="U368" s="54"/>
      <c r="V368" s="37"/>
      <c r="W368" s="54"/>
      <c r="X368" s="37"/>
      <c r="Y368" s="54"/>
      <c r="Z368" s="37"/>
      <c r="AA368" s="54"/>
      <c r="AB368" s="37"/>
      <c r="AC368" s="54"/>
      <c r="AD368" s="37"/>
    </row>
    <row r="369" spans="6:30" ht="12.75" customHeight="1">
      <c r="F369" s="54"/>
      <c r="G369" s="54"/>
      <c r="H369" s="54"/>
      <c r="I369" s="54"/>
      <c r="J369" s="37"/>
      <c r="K369" s="54"/>
      <c r="L369" s="54"/>
      <c r="M369" s="54"/>
      <c r="O369" s="54"/>
      <c r="P369" s="54"/>
      <c r="R369" s="54"/>
      <c r="S369" s="54"/>
      <c r="T369" s="37"/>
      <c r="U369" s="54"/>
      <c r="V369" s="37"/>
      <c r="W369" s="54"/>
      <c r="X369" s="37"/>
      <c r="Y369" s="54"/>
      <c r="Z369" s="37"/>
      <c r="AA369" s="54"/>
      <c r="AB369" s="37"/>
      <c r="AC369" s="54"/>
      <c r="AD369" s="37"/>
    </row>
    <row r="370" spans="6:30" ht="12.75" customHeight="1">
      <c r="F370" s="54"/>
      <c r="G370" s="54"/>
      <c r="H370" s="54"/>
      <c r="I370" s="54"/>
      <c r="J370" s="37"/>
      <c r="K370" s="54"/>
      <c r="L370" s="54"/>
      <c r="M370" s="54"/>
      <c r="O370" s="54"/>
      <c r="P370" s="54"/>
      <c r="R370" s="54"/>
      <c r="S370" s="54"/>
      <c r="T370" s="37"/>
      <c r="U370" s="54"/>
      <c r="V370" s="37"/>
      <c r="W370" s="54"/>
      <c r="X370" s="37"/>
      <c r="Y370" s="54"/>
      <c r="Z370" s="37"/>
      <c r="AA370" s="54"/>
      <c r="AB370" s="37"/>
      <c r="AC370" s="54"/>
      <c r="AD370" s="37"/>
    </row>
    <row r="371" spans="6:30" ht="12.75" customHeight="1">
      <c r="F371" s="54"/>
      <c r="G371" s="54"/>
      <c r="H371" s="54"/>
      <c r="I371" s="54"/>
      <c r="J371" s="37"/>
      <c r="K371" s="54"/>
      <c r="L371" s="54"/>
      <c r="M371" s="54"/>
      <c r="O371" s="54"/>
      <c r="P371" s="54"/>
      <c r="R371" s="54"/>
      <c r="S371" s="54"/>
      <c r="T371" s="37"/>
      <c r="U371" s="54"/>
      <c r="V371" s="37"/>
      <c r="W371" s="54"/>
      <c r="X371" s="37"/>
      <c r="Y371" s="54"/>
      <c r="Z371" s="37"/>
      <c r="AA371" s="54"/>
      <c r="AB371" s="37"/>
      <c r="AC371" s="54"/>
      <c r="AD371" s="37"/>
    </row>
    <row r="372" spans="6:30" ht="12.75" customHeight="1">
      <c r="F372" s="54"/>
      <c r="G372" s="54"/>
      <c r="H372" s="54"/>
      <c r="I372" s="54"/>
      <c r="J372" s="37"/>
      <c r="K372" s="54"/>
      <c r="L372" s="54"/>
      <c r="M372" s="54"/>
      <c r="O372" s="54"/>
      <c r="P372" s="54"/>
      <c r="R372" s="54"/>
      <c r="S372" s="54"/>
      <c r="T372" s="37"/>
      <c r="U372" s="54"/>
      <c r="V372" s="37"/>
      <c r="W372" s="54"/>
      <c r="X372" s="37"/>
      <c r="Y372" s="54"/>
      <c r="Z372" s="37"/>
      <c r="AA372" s="54"/>
      <c r="AB372" s="37"/>
      <c r="AC372" s="54"/>
      <c r="AD372" s="37"/>
    </row>
    <row r="373" spans="6:30" ht="12.75" customHeight="1">
      <c r="F373" s="54"/>
      <c r="G373" s="54"/>
      <c r="H373" s="54"/>
      <c r="I373" s="54"/>
      <c r="J373" s="37"/>
      <c r="K373" s="54"/>
      <c r="L373" s="54"/>
      <c r="M373" s="54"/>
      <c r="O373" s="54"/>
      <c r="P373" s="54"/>
      <c r="R373" s="54"/>
      <c r="S373" s="54"/>
      <c r="T373" s="37"/>
      <c r="U373" s="54"/>
      <c r="V373" s="37"/>
      <c r="W373" s="54"/>
      <c r="X373" s="37"/>
      <c r="Y373" s="54"/>
      <c r="Z373" s="37"/>
      <c r="AA373" s="54"/>
      <c r="AB373" s="37"/>
      <c r="AC373" s="54"/>
      <c r="AD373" s="37"/>
    </row>
    <row r="374" spans="6:30" ht="12.75" customHeight="1">
      <c r="F374" s="54"/>
      <c r="G374" s="54"/>
      <c r="H374" s="54"/>
      <c r="I374" s="54"/>
      <c r="J374" s="37"/>
      <c r="K374" s="54"/>
      <c r="L374" s="54"/>
      <c r="M374" s="54"/>
      <c r="O374" s="54"/>
      <c r="P374" s="54"/>
      <c r="R374" s="54"/>
      <c r="S374" s="54"/>
      <c r="T374" s="37"/>
      <c r="U374" s="54"/>
      <c r="V374" s="37"/>
      <c r="W374" s="54"/>
      <c r="X374" s="37"/>
      <c r="Y374" s="54"/>
      <c r="Z374" s="37"/>
      <c r="AA374" s="54"/>
      <c r="AB374" s="37"/>
      <c r="AC374" s="54"/>
      <c r="AD374" s="37"/>
    </row>
    <row r="375" spans="6:30" ht="12.75" customHeight="1">
      <c r="F375" s="54"/>
      <c r="G375" s="54"/>
      <c r="H375" s="54"/>
      <c r="I375" s="54"/>
      <c r="J375" s="37"/>
      <c r="K375" s="54"/>
      <c r="L375" s="54"/>
      <c r="M375" s="54"/>
      <c r="O375" s="54"/>
      <c r="P375" s="54"/>
      <c r="R375" s="54"/>
      <c r="S375" s="54"/>
      <c r="T375" s="37"/>
      <c r="U375" s="54"/>
      <c r="V375" s="37"/>
      <c r="W375" s="54"/>
      <c r="X375" s="37"/>
      <c r="Y375" s="54"/>
      <c r="Z375" s="37"/>
      <c r="AA375" s="54"/>
      <c r="AB375" s="37"/>
      <c r="AC375" s="54"/>
      <c r="AD375" s="37"/>
    </row>
    <row r="376" spans="6:30" ht="12.75" customHeight="1">
      <c r="F376" s="54"/>
      <c r="G376" s="54"/>
      <c r="H376" s="54"/>
      <c r="I376" s="54"/>
      <c r="J376" s="37"/>
      <c r="K376" s="54"/>
      <c r="L376" s="54"/>
      <c r="M376" s="54"/>
      <c r="O376" s="54"/>
      <c r="P376" s="54"/>
      <c r="R376" s="54"/>
      <c r="S376" s="54"/>
      <c r="T376" s="37"/>
      <c r="U376" s="54"/>
      <c r="V376" s="37"/>
      <c r="W376" s="54"/>
      <c r="X376" s="37"/>
      <c r="Y376" s="54"/>
      <c r="Z376" s="37"/>
      <c r="AA376" s="54"/>
      <c r="AB376" s="37"/>
      <c r="AC376" s="54"/>
      <c r="AD376" s="37"/>
    </row>
    <row r="377" spans="6:30" ht="12.75" customHeight="1">
      <c r="F377" s="54"/>
      <c r="G377" s="54"/>
      <c r="H377" s="54"/>
      <c r="I377" s="54"/>
      <c r="J377" s="37"/>
      <c r="K377" s="54"/>
      <c r="L377" s="54"/>
      <c r="M377" s="54"/>
      <c r="O377" s="54"/>
      <c r="P377" s="54"/>
      <c r="R377" s="54"/>
      <c r="S377" s="54"/>
      <c r="T377" s="37"/>
      <c r="U377" s="54"/>
      <c r="V377" s="37"/>
      <c r="W377" s="54"/>
      <c r="X377" s="37"/>
      <c r="Y377" s="54"/>
      <c r="Z377" s="37"/>
      <c r="AA377" s="54"/>
      <c r="AB377" s="37"/>
      <c r="AC377" s="54"/>
      <c r="AD377" s="37"/>
    </row>
    <row r="378" spans="6:30" ht="12.75" customHeight="1">
      <c r="F378" s="54"/>
      <c r="G378" s="54"/>
      <c r="H378" s="54"/>
      <c r="I378" s="54"/>
      <c r="J378" s="37"/>
      <c r="K378" s="54"/>
      <c r="L378" s="54"/>
      <c r="M378" s="54"/>
      <c r="O378" s="54"/>
      <c r="P378" s="54"/>
      <c r="R378" s="54"/>
      <c r="S378" s="54"/>
      <c r="T378" s="37"/>
      <c r="U378" s="54"/>
      <c r="V378" s="37"/>
      <c r="W378" s="54"/>
      <c r="X378" s="37"/>
      <c r="Y378" s="54"/>
      <c r="Z378" s="37"/>
      <c r="AA378" s="54"/>
      <c r="AB378" s="37"/>
      <c r="AC378" s="54"/>
      <c r="AD378" s="37"/>
    </row>
    <row r="379" spans="6:30" ht="12.75" customHeight="1">
      <c r="F379" s="54"/>
      <c r="G379" s="54"/>
      <c r="H379" s="54"/>
      <c r="I379" s="54"/>
      <c r="J379" s="37"/>
      <c r="K379" s="54"/>
      <c r="L379" s="54"/>
      <c r="M379" s="54"/>
      <c r="O379" s="54"/>
      <c r="P379" s="54"/>
      <c r="R379" s="54"/>
      <c r="S379" s="54"/>
      <c r="T379" s="37"/>
      <c r="U379" s="54"/>
      <c r="V379" s="37"/>
      <c r="W379" s="54"/>
      <c r="X379" s="37"/>
      <c r="Y379" s="54"/>
      <c r="Z379" s="37"/>
      <c r="AA379" s="54"/>
      <c r="AB379" s="37"/>
      <c r="AC379" s="54"/>
      <c r="AD379" s="37"/>
    </row>
    <row r="380" spans="6:30" ht="12.75" customHeight="1">
      <c r="F380" s="54"/>
      <c r="G380" s="54"/>
      <c r="H380" s="54"/>
      <c r="I380" s="54"/>
      <c r="J380" s="37"/>
      <c r="K380" s="54"/>
      <c r="L380" s="54"/>
      <c r="M380" s="54"/>
      <c r="O380" s="54"/>
      <c r="P380" s="54"/>
      <c r="R380" s="54"/>
      <c r="S380" s="54"/>
      <c r="T380" s="37"/>
      <c r="U380" s="54"/>
      <c r="V380" s="37"/>
      <c r="W380" s="54"/>
      <c r="X380" s="37"/>
      <c r="Y380" s="54"/>
      <c r="Z380" s="37"/>
      <c r="AA380" s="54"/>
      <c r="AB380" s="37"/>
      <c r="AC380" s="54"/>
      <c r="AD380" s="37"/>
    </row>
    <row r="381" spans="6:30" ht="12.75" customHeight="1">
      <c r="F381" s="54"/>
      <c r="G381" s="54"/>
      <c r="H381" s="54"/>
      <c r="I381" s="54"/>
      <c r="J381" s="37"/>
      <c r="K381" s="54"/>
      <c r="L381" s="54"/>
      <c r="M381" s="54"/>
      <c r="O381" s="54"/>
      <c r="P381" s="54"/>
      <c r="R381" s="54"/>
      <c r="S381" s="54"/>
      <c r="T381" s="37"/>
      <c r="U381" s="54"/>
      <c r="V381" s="37"/>
      <c r="W381" s="54"/>
      <c r="X381" s="37"/>
      <c r="Y381" s="54"/>
      <c r="Z381" s="37"/>
      <c r="AA381" s="54"/>
      <c r="AB381" s="37"/>
      <c r="AC381" s="54"/>
      <c r="AD381" s="37"/>
    </row>
    <row r="382" spans="6:30" ht="12.75" customHeight="1">
      <c r="F382" s="54"/>
      <c r="G382" s="54"/>
      <c r="H382" s="54"/>
      <c r="I382" s="54"/>
      <c r="J382" s="37"/>
      <c r="K382" s="54"/>
      <c r="L382" s="54"/>
      <c r="M382" s="54"/>
      <c r="O382" s="54"/>
      <c r="P382" s="54"/>
      <c r="R382" s="54"/>
      <c r="S382" s="54"/>
      <c r="T382" s="37"/>
      <c r="U382" s="54"/>
      <c r="V382" s="37"/>
      <c r="W382" s="54"/>
      <c r="X382" s="37"/>
      <c r="Y382" s="54"/>
      <c r="Z382" s="37"/>
      <c r="AA382" s="54"/>
      <c r="AB382" s="37"/>
      <c r="AC382" s="54"/>
      <c r="AD382" s="37"/>
    </row>
    <row r="383" spans="6:30" ht="12.75" customHeight="1">
      <c r="F383" s="54"/>
      <c r="G383" s="54"/>
      <c r="H383" s="54"/>
      <c r="I383" s="54"/>
      <c r="J383" s="37"/>
      <c r="K383" s="54"/>
      <c r="L383" s="54"/>
      <c r="M383" s="54"/>
      <c r="O383" s="54"/>
      <c r="P383" s="54"/>
      <c r="R383" s="54"/>
      <c r="S383" s="54"/>
      <c r="T383" s="37"/>
      <c r="U383" s="54"/>
      <c r="V383" s="37"/>
      <c r="W383" s="54"/>
      <c r="X383" s="37"/>
      <c r="Y383" s="54"/>
      <c r="Z383" s="37"/>
      <c r="AA383" s="54"/>
      <c r="AB383" s="37"/>
      <c r="AC383" s="54"/>
      <c r="AD383" s="37"/>
    </row>
    <row r="384" spans="6:30" ht="12.75" customHeight="1">
      <c r="F384" s="54"/>
      <c r="G384" s="54"/>
      <c r="H384" s="54"/>
      <c r="I384" s="54"/>
      <c r="J384" s="37"/>
      <c r="K384" s="54"/>
      <c r="L384" s="54"/>
      <c r="M384" s="54"/>
      <c r="O384" s="54"/>
      <c r="P384" s="54"/>
      <c r="R384" s="54"/>
      <c r="S384" s="54"/>
      <c r="T384" s="37"/>
      <c r="U384" s="54"/>
      <c r="V384" s="37"/>
      <c r="W384" s="54"/>
      <c r="X384" s="37"/>
      <c r="Y384" s="54"/>
      <c r="Z384" s="37"/>
      <c r="AA384" s="54"/>
      <c r="AB384" s="37"/>
      <c r="AC384" s="54"/>
      <c r="AD384" s="37"/>
    </row>
    <row r="385" spans="6:30" ht="12.75" customHeight="1">
      <c r="F385" s="54"/>
      <c r="G385" s="54"/>
      <c r="H385" s="54"/>
      <c r="I385" s="54"/>
      <c r="J385" s="37"/>
      <c r="K385" s="54"/>
      <c r="L385" s="54"/>
      <c r="M385" s="54"/>
      <c r="O385" s="37"/>
      <c r="R385" s="54"/>
      <c r="S385" s="54"/>
      <c r="T385" s="37"/>
      <c r="U385" s="54"/>
      <c r="V385" s="37"/>
      <c r="W385" s="54"/>
      <c r="X385" s="37"/>
      <c r="Y385" s="54"/>
      <c r="Z385" s="37"/>
      <c r="AA385" s="54"/>
      <c r="AB385" s="37"/>
      <c r="AC385" s="54"/>
      <c r="AD385" s="37"/>
    </row>
    <row r="386" spans="6:30" ht="12.75" customHeight="1">
      <c r="F386" s="54"/>
      <c r="G386" s="54"/>
      <c r="H386" s="54"/>
      <c r="I386" s="54"/>
      <c r="J386" s="37"/>
      <c r="K386" s="54"/>
      <c r="L386" s="54"/>
      <c r="M386" s="54"/>
      <c r="O386" s="37"/>
      <c r="R386" s="54"/>
      <c r="S386" s="54"/>
      <c r="T386" s="37"/>
      <c r="U386" s="54"/>
      <c r="V386" s="37"/>
      <c r="W386" s="54"/>
      <c r="X386" s="37"/>
      <c r="Y386" s="54"/>
      <c r="Z386" s="37"/>
      <c r="AA386" s="54"/>
      <c r="AB386" s="37"/>
      <c r="AC386" s="54"/>
      <c r="AD386" s="37"/>
    </row>
    <row r="387" spans="6:30" ht="12.75" customHeight="1">
      <c r="F387" s="54"/>
      <c r="G387" s="54"/>
      <c r="H387" s="54"/>
      <c r="I387" s="54"/>
      <c r="J387" s="37"/>
      <c r="K387" s="54"/>
      <c r="L387" s="54"/>
      <c r="M387" s="54"/>
      <c r="O387" s="37"/>
      <c r="R387" s="54"/>
      <c r="S387" s="54"/>
      <c r="T387" s="37"/>
      <c r="U387" s="54"/>
      <c r="V387" s="37"/>
      <c r="W387" s="54"/>
      <c r="X387" s="37"/>
      <c r="Y387" s="54"/>
      <c r="Z387" s="37"/>
      <c r="AA387" s="54"/>
      <c r="AB387" s="37"/>
      <c r="AC387" s="54"/>
      <c r="AD387" s="37"/>
    </row>
    <row r="388" spans="6:30" ht="12.75" customHeight="1">
      <c r="F388" s="54"/>
      <c r="G388" s="54"/>
      <c r="H388" s="54"/>
      <c r="I388" s="54"/>
      <c r="J388" s="37"/>
      <c r="K388" s="54"/>
      <c r="L388" s="54"/>
      <c r="M388" s="54"/>
      <c r="O388" s="37"/>
      <c r="R388" s="54"/>
      <c r="S388" s="54"/>
      <c r="T388" s="37"/>
      <c r="U388" s="54"/>
      <c r="V388" s="37"/>
      <c r="W388" s="54"/>
      <c r="X388" s="37"/>
      <c r="Y388" s="54"/>
      <c r="Z388" s="37"/>
      <c r="AA388" s="54"/>
      <c r="AB388" s="37"/>
      <c r="AC388" s="54"/>
      <c r="AD388" s="37"/>
    </row>
    <row r="389" spans="6:30" ht="12.75" customHeight="1">
      <c r="F389" s="54"/>
      <c r="G389" s="54"/>
      <c r="H389" s="54"/>
      <c r="I389" s="54"/>
      <c r="J389" s="37"/>
      <c r="K389" s="54"/>
      <c r="L389" s="54"/>
      <c r="M389" s="54"/>
      <c r="O389" s="37"/>
      <c r="R389" s="54"/>
      <c r="S389" s="54"/>
      <c r="T389" s="37"/>
      <c r="U389" s="54"/>
      <c r="V389" s="37"/>
      <c r="W389" s="54"/>
      <c r="X389" s="37"/>
      <c r="Y389" s="54"/>
      <c r="Z389" s="37"/>
      <c r="AA389" s="54"/>
      <c r="AB389" s="37"/>
      <c r="AC389" s="54"/>
      <c r="AD389" s="37"/>
    </row>
    <row r="390" spans="6:30" ht="12.75" customHeight="1">
      <c r="F390" s="54"/>
      <c r="G390" s="54"/>
      <c r="H390" s="54"/>
      <c r="I390" s="54"/>
      <c r="J390" s="37"/>
      <c r="K390" s="54"/>
      <c r="L390" s="54"/>
      <c r="M390" s="54"/>
      <c r="O390" s="37"/>
      <c r="R390" s="54"/>
      <c r="S390" s="54"/>
      <c r="T390" s="37"/>
      <c r="U390" s="54"/>
      <c r="V390" s="37"/>
      <c r="W390" s="54"/>
      <c r="X390" s="37"/>
      <c r="Y390" s="54"/>
      <c r="Z390" s="37"/>
      <c r="AA390" s="54"/>
      <c r="AB390" s="37"/>
      <c r="AC390" s="54"/>
      <c r="AD390" s="37"/>
    </row>
    <row r="391" spans="6:30" ht="12.75" customHeight="1">
      <c r="F391" s="54"/>
      <c r="G391" s="54"/>
      <c r="H391" s="54"/>
      <c r="I391" s="54"/>
      <c r="J391" s="37"/>
      <c r="K391" s="54"/>
      <c r="L391" s="54"/>
      <c r="M391" s="54"/>
      <c r="O391" s="37"/>
      <c r="R391" s="54"/>
      <c r="S391" s="54"/>
      <c r="T391" s="37"/>
      <c r="U391" s="54"/>
      <c r="V391" s="37"/>
      <c r="W391" s="54"/>
      <c r="X391" s="37"/>
      <c r="Y391" s="54"/>
      <c r="Z391" s="37"/>
      <c r="AA391" s="54"/>
      <c r="AB391" s="37"/>
      <c r="AC391" s="54"/>
      <c r="AD391" s="37"/>
    </row>
    <row r="392" spans="6:30" ht="12.75" customHeight="1">
      <c r="F392" s="54"/>
      <c r="G392" s="54"/>
      <c r="H392" s="54"/>
      <c r="I392" s="54"/>
      <c r="J392" s="37"/>
      <c r="K392" s="54"/>
      <c r="L392" s="54"/>
      <c r="M392" s="54"/>
      <c r="O392" s="37"/>
      <c r="R392" s="54"/>
      <c r="S392" s="54"/>
      <c r="T392" s="37"/>
      <c r="U392" s="54"/>
      <c r="V392" s="37"/>
      <c r="W392" s="54"/>
      <c r="X392" s="37"/>
      <c r="Y392" s="54"/>
      <c r="Z392" s="37"/>
      <c r="AA392" s="54"/>
      <c r="AB392" s="37"/>
      <c r="AC392" s="54"/>
      <c r="AD392" s="37"/>
    </row>
    <row r="393" spans="6:30" ht="12.75" customHeight="1">
      <c r="F393" s="54"/>
      <c r="G393" s="54"/>
      <c r="H393" s="54"/>
      <c r="I393" s="54"/>
      <c r="J393" s="37"/>
      <c r="K393" s="54"/>
      <c r="L393" s="54"/>
      <c r="M393" s="54"/>
      <c r="O393" s="37"/>
      <c r="R393" s="54"/>
      <c r="S393" s="54"/>
      <c r="T393" s="37"/>
      <c r="U393" s="54"/>
      <c r="V393" s="37"/>
      <c r="W393" s="54"/>
      <c r="X393" s="37"/>
      <c r="Y393" s="54"/>
      <c r="Z393" s="37"/>
      <c r="AA393" s="54"/>
      <c r="AB393" s="37"/>
      <c r="AC393" s="54"/>
      <c r="AD393" s="37"/>
    </row>
    <row r="394" spans="6:30" ht="12.75" customHeight="1">
      <c r="F394" s="54"/>
      <c r="G394" s="54"/>
      <c r="H394" s="54"/>
      <c r="I394" s="54"/>
      <c r="J394" s="37"/>
      <c r="K394" s="54"/>
      <c r="L394" s="54"/>
      <c r="M394" s="54"/>
      <c r="O394" s="37"/>
      <c r="R394" s="54"/>
      <c r="S394" s="54"/>
      <c r="T394" s="37"/>
      <c r="U394" s="54"/>
      <c r="V394" s="37"/>
      <c r="W394" s="54"/>
      <c r="X394" s="37"/>
      <c r="Y394" s="54"/>
      <c r="Z394" s="37"/>
      <c r="AA394" s="54"/>
      <c r="AB394" s="37"/>
      <c r="AC394" s="54"/>
      <c r="AD394" s="37"/>
    </row>
    <row r="395" spans="6:30" ht="12.75" customHeight="1">
      <c r="F395" s="54"/>
      <c r="G395" s="54"/>
      <c r="H395" s="54"/>
      <c r="I395" s="54"/>
      <c r="J395" s="37"/>
      <c r="K395" s="54"/>
      <c r="L395" s="54"/>
      <c r="M395" s="54"/>
      <c r="O395" s="37"/>
      <c r="R395" s="54"/>
      <c r="S395" s="54"/>
      <c r="T395" s="37"/>
      <c r="U395" s="54"/>
      <c r="V395" s="37"/>
      <c r="W395" s="54"/>
      <c r="X395" s="37"/>
      <c r="Y395" s="54"/>
      <c r="Z395" s="37"/>
      <c r="AA395" s="54"/>
      <c r="AB395" s="37"/>
      <c r="AC395" s="54"/>
      <c r="AD395" s="37"/>
    </row>
    <row r="396" spans="6:30" ht="12.75" customHeight="1">
      <c r="F396" s="54"/>
      <c r="G396" s="54"/>
      <c r="H396" s="54"/>
      <c r="I396" s="54"/>
      <c r="J396" s="37"/>
      <c r="K396" s="54"/>
      <c r="L396" s="54"/>
      <c r="M396" s="54"/>
      <c r="O396" s="37"/>
      <c r="R396" s="54"/>
      <c r="S396" s="54"/>
      <c r="T396" s="37"/>
      <c r="U396" s="54"/>
      <c r="V396" s="37"/>
      <c r="W396" s="54"/>
      <c r="X396" s="37"/>
      <c r="Y396" s="54"/>
      <c r="Z396" s="37"/>
      <c r="AA396" s="54"/>
      <c r="AB396" s="37"/>
      <c r="AC396" s="54"/>
      <c r="AD396" s="37"/>
    </row>
    <row r="397" spans="6:30" ht="12.75" customHeight="1">
      <c r="F397" s="54"/>
      <c r="G397" s="54"/>
      <c r="H397" s="54"/>
      <c r="I397" s="54"/>
      <c r="J397" s="37"/>
      <c r="K397" s="54"/>
      <c r="L397" s="54"/>
      <c r="M397" s="54"/>
      <c r="O397" s="37"/>
      <c r="R397" s="54"/>
      <c r="S397" s="54"/>
      <c r="T397" s="37"/>
      <c r="U397" s="54"/>
      <c r="V397" s="37"/>
      <c r="W397" s="54"/>
      <c r="X397" s="37"/>
      <c r="Y397" s="54"/>
      <c r="Z397" s="37"/>
      <c r="AA397" s="54"/>
      <c r="AB397" s="37"/>
      <c r="AC397" s="54"/>
      <c r="AD397" s="37"/>
    </row>
    <row r="398" spans="6:30" ht="12.75" customHeight="1">
      <c r="F398" s="54"/>
      <c r="G398" s="54"/>
      <c r="H398" s="54"/>
      <c r="I398" s="54"/>
      <c r="J398" s="37"/>
      <c r="K398" s="54"/>
      <c r="L398" s="54"/>
      <c r="M398" s="54"/>
      <c r="O398" s="37"/>
      <c r="R398" s="54"/>
      <c r="S398" s="54"/>
      <c r="T398" s="37"/>
      <c r="U398" s="54"/>
      <c r="V398" s="37"/>
      <c r="W398" s="54"/>
      <c r="X398" s="37"/>
      <c r="Y398" s="54"/>
      <c r="Z398" s="37"/>
      <c r="AA398" s="54"/>
      <c r="AB398" s="37"/>
      <c r="AC398" s="54"/>
      <c r="AD398" s="37"/>
    </row>
    <row r="399" spans="6:30" ht="12.75" customHeight="1">
      <c r="F399" s="54"/>
      <c r="G399" s="54"/>
      <c r="H399" s="54"/>
      <c r="I399" s="54"/>
      <c r="J399" s="37"/>
      <c r="K399" s="54"/>
      <c r="L399" s="54"/>
      <c r="M399" s="54"/>
      <c r="O399" s="37"/>
      <c r="R399" s="54"/>
      <c r="S399" s="54"/>
      <c r="T399" s="37"/>
      <c r="U399" s="54"/>
      <c r="V399" s="37"/>
      <c r="W399" s="54"/>
      <c r="X399" s="37"/>
      <c r="Y399" s="54"/>
      <c r="Z399" s="37"/>
      <c r="AA399" s="54"/>
      <c r="AB399" s="37"/>
      <c r="AC399" s="54"/>
      <c r="AD399" s="37"/>
    </row>
    <row r="400" spans="6:30" ht="12.75" customHeight="1">
      <c r="F400" s="54"/>
      <c r="G400" s="54"/>
      <c r="H400" s="54"/>
      <c r="I400" s="54"/>
      <c r="J400" s="37"/>
      <c r="K400" s="54"/>
      <c r="L400" s="54"/>
      <c r="M400" s="54"/>
      <c r="O400" s="37"/>
      <c r="R400" s="54"/>
      <c r="S400" s="54"/>
      <c r="T400" s="37"/>
      <c r="U400" s="54"/>
      <c r="V400" s="37"/>
      <c r="W400" s="54"/>
      <c r="X400" s="37"/>
      <c r="Y400" s="54"/>
      <c r="Z400" s="37"/>
      <c r="AA400" s="54"/>
      <c r="AB400" s="37"/>
      <c r="AC400" s="54"/>
      <c r="AD400" s="37"/>
    </row>
    <row r="401" spans="6:30" ht="12.75" customHeight="1">
      <c r="F401" s="54"/>
      <c r="G401" s="54"/>
      <c r="H401" s="54"/>
      <c r="I401" s="54"/>
      <c r="J401" s="37"/>
      <c r="K401" s="54"/>
      <c r="L401" s="54"/>
      <c r="M401" s="54"/>
      <c r="O401" s="37"/>
      <c r="R401" s="54"/>
      <c r="S401" s="54"/>
      <c r="T401" s="37"/>
      <c r="U401" s="54"/>
      <c r="V401" s="37"/>
      <c r="W401" s="54"/>
      <c r="X401" s="37"/>
      <c r="Y401" s="54"/>
      <c r="Z401" s="37"/>
      <c r="AA401" s="54"/>
      <c r="AB401" s="37"/>
      <c r="AC401" s="54"/>
      <c r="AD401" s="37"/>
    </row>
    <row r="402" spans="6:30" ht="12.75" customHeight="1">
      <c r="F402" s="54"/>
      <c r="G402" s="54"/>
      <c r="H402" s="54"/>
      <c r="I402" s="54"/>
      <c r="J402" s="37"/>
      <c r="K402" s="54"/>
      <c r="L402" s="54"/>
      <c r="M402" s="54"/>
      <c r="O402" s="37"/>
      <c r="R402" s="54"/>
      <c r="S402" s="54"/>
      <c r="T402" s="37"/>
      <c r="U402" s="54"/>
      <c r="V402" s="37"/>
      <c r="W402" s="54"/>
      <c r="X402" s="37"/>
      <c r="Y402" s="54"/>
      <c r="Z402" s="37"/>
      <c r="AA402" s="54"/>
      <c r="AB402" s="37"/>
      <c r="AC402" s="54"/>
      <c r="AD402" s="37"/>
    </row>
    <row r="403" spans="6:30" ht="12.75" customHeight="1">
      <c r="F403" s="54"/>
      <c r="G403" s="54"/>
      <c r="H403" s="54"/>
      <c r="I403" s="54"/>
      <c r="J403" s="37"/>
      <c r="K403" s="54"/>
      <c r="L403" s="54"/>
      <c r="M403" s="54"/>
      <c r="O403" s="37"/>
    </row>
    <row r="404" spans="6:30" ht="12.75" customHeight="1">
      <c r="F404" s="54"/>
      <c r="G404" s="54"/>
      <c r="H404" s="54"/>
      <c r="I404" s="54"/>
      <c r="J404" s="37"/>
      <c r="K404" s="54"/>
      <c r="L404" s="54"/>
      <c r="M404" s="54"/>
      <c r="O404" s="37"/>
    </row>
    <row r="405" spans="6:30" ht="12.75" customHeight="1">
      <c r="F405" s="54"/>
      <c r="G405" s="54"/>
      <c r="H405" s="54"/>
      <c r="I405" s="54"/>
      <c r="J405" s="37"/>
      <c r="K405" s="54"/>
      <c r="L405" s="54"/>
      <c r="M405" s="54"/>
      <c r="O405" s="37"/>
    </row>
    <row r="406" spans="6:30" ht="12.75" customHeight="1">
      <c r="F406" s="54"/>
      <c r="G406" s="54"/>
      <c r="H406" s="54"/>
      <c r="I406" s="54"/>
      <c r="J406" s="37"/>
      <c r="K406" s="54"/>
      <c r="L406" s="54"/>
      <c r="M406" s="54"/>
      <c r="O406" s="37"/>
    </row>
    <row r="407" spans="6:30" ht="12.75" customHeight="1">
      <c r="F407" s="54"/>
      <c r="G407" s="54"/>
      <c r="H407" s="54"/>
      <c r="I407" s="54"/>
      <c r="J407" s="37"/>
      <c r="K407" s="54"/>
      <c r="L407" s="54"/>
      <c r="M407" s="54"/>
      <c r="O407" s="37"/>
    </row>
    <row r="408" spans="6:30" ht="12.75" customHeight="1">
      <c r="F408" s="54"/>
      <c r="G408" s="54"/>
      <c r="H408" s="54"/>
      <c r="I408" s="54"/>
      <c r="J408" s="37"/>
      <c r="K408" s="54"/>
      <c r="L408" s="54"/>
      <c r="M408" s="54"/>
      <c r="O408" s="37"/>
    </row>
    <row r="409" spans="6:30" ht="12.75" customHeight="1">
      <c r="F409" s="54"/>
      <c r="G409" s="54"/>
      <c r="H409" s="54"/>
      <c r="I409" s="54"/>
      <c r="J409" s="37"/>
      <c r="K409" s="54"/>
      <c r="L409" s="54"/>
      <c r="M409" s="54"/>
      <c r="O409" s="37"/>
    </row>
    <row r="410" spans="6:30" ht="12.75" customHeight="1">
      <c r="F410" s="54"/>
      <c r="G410" s="54"/>
      <c r="H410" s="54"/>
      <c r="I410" s="54"/>
      <c r="J410" s="37"/>
      <c r="K410" s="54"/>
      <c r="L410" s="54"/>
      <c r="M410" s="54"/>
      <c r="O410" s="37"/>
    </row>
    <row r="411" spans="6:30" ht="12.75" customHeight="1">
      <c r="F411" s="54"/>
      <c r="G411" s="54"/>
      <c r="H411" s="54"/>
      <c r="I411" s="54"/>
      <c r="J411" s="37"/>
      <c r="K411" s="54"/>
      <c r="L411" s="54"/>
      <c r="M411" s="54"/>
      <c r="O411" s="37"/>
    </row>
    <row r="412" spans="6:30" ht="12.75" customHeight="1">
      <c r="F412" s="54"/>
      <c r="G412" s="54"/>
      <c r="H412" s="54"/>
      <c r="I412" s="54"/>
      <c r="J412" s="37"/>
      <c r="K412" s="54"/>
      <c r="L412" s="54"/>
      <c r="M412" s="54"/>
      <c r="O412" s="37"/>
    </row>
    <row r="413" spans="6:30" ht="12.75" customHeight="1">
      <c r="F413" s="54"/>
      <c r="G413" s="54"/>
      <c r="H413" s="54"/>
      <c r="I413" s="54"/>
      <c r="J413" s="37"/>
      <c r="K413" s="54"/>
      <c r="L413" s="54"/>
      <c r="M413" s="54"/>
      <c r="O413" s="37"/>
    </row>
    <row r="414" spans="6:30" ht="12.75" customHeight="1">
      <c r="F414" s="54"/>
      <c r="G414" s="54"/>
      <c r="H414" s="54"/>
      <c r="I414" s="54"/>
      <c r="J414" s="37"/>
      <c r="K414" s="54"/>
      <c r="L414" s="54"/>
      <c r="M414" s="54"/>
      <c r="O414" s="37"/>
    </row>
    <row r="415" spans="6:30" ht="12.75" customHeight="1">
      <c r="F415" s="54"/>
      <c r="G415" s="54"/>
      <c r="H415" s="54"/>
      <c r="I415" s="54"/>
      <c r="J415" s="37"/>
      <c r="K415" s="54"/>
      <c r="L415" s="54"/>
      <c r="M415" s="54"/>
      <c r="O415" s="37"/>
    </row>
    <row r="416" spans="6:30" ht="12.75" customHeight="1">
      <c r="F416" s="54"/>
      <c r="G416" s="54"/>
      <c r="H416" s="54"/>
      <c r="I416" s="54"/>
      <c r="J416" s="37"/>
      <c r="K416" s="54"/>
      <c r="L416" s="54"/>
      <c r="M416" s="54"/>
      <c r="O416" s="37"/>
    </row>
    <row r="417" spans="6:15" ht="12.75" customHeight="1">
      <c r="F417" s="54"/>
      <c r="G417" s="54"/>
      <c r="H417" s="54"/>
      <c r="I417" s="54"/>
      <c r="J417" s="37"/>
      <c r="K417" s="54"/>
      <c r="L417" s="54"/>
      <c r="M417" s="54"/>
      <c r="O417" s="37"/>
    </row>
    <row r="418" spans="6:15" ht="12.75" customHeight="1">
      <c r="F418" s="54"/>
      <c r="G418" s="54"/>
      <c r="H418" s="54"/>
      <c r="I418" s="54"/>
      <c r="J418" s="37"/>
      <c r="K418" s="54"/>
      <c r="L418" s="54"/>
      <c r="M418" s="54"/>
      <c r="O418" s="37"/>
    </row>
    <row r="419" spans="6:15" ht="12.75" customHeight="1">
      <c r="F419" s="54"/>
      <c r="G419" s="54"/>
      <c r="H419" s="54"/>
      <c r="I419" s="54"/>
      <c r="J419" s="37"/>
      <c r="K419" s="54"/>
      <c r="L419" s="54"/>
      <c r="M419" s="54"/>
      <c r="O419" s="37"/>
    </row>
    <row r="420" spans="6:15" ht="12.75" customHeight="1">
      <c r="F420" s="54"/>
      <c r="G420" s="54"/>
      <c r="H420" s="54"/>
      <c r="I420" s="54"/>
      <c r="J420" s="37"/>
      <c r="K420" s="54"/>
      <c r="L420" s="54"/>
      <c r="M420" s="54"/>
      <c r="O420" s="37"/>
    </row>
    <row r="421" spans="6:15" ht="12.75" customHeight="1">
      <c r="F421" s="54"/>
      <c r="G421" s="54"/>
      <c r="H421" s="54"/>
      <c r="I421" s="54"/>
      <c r="J421" s="37"/>
      <c r="K421" s="54"/>
      <c r="L421" s="54"/>
      <c r="M421" s="54"/>
      <c r="O421" s="37"/>
    </row>
    <row r="422" spans="6:15" ht="12.75" customHeight="1">
      <c r="F422" s="54"/>
      <c r="G422" s="54"/>
      <c r="H422" s="54"/>
      <c r="I422" s="54"/>
      <c r="J422" s="37"/>
      <c r="K422" s="54"/>
      <c r="L422" s="54"/>
      <c r="M422" s="54"/>
      <c r="O422" s="37"/>
    </row>
    <row r="423" spans="6:15" ht="12.75" customHeight="1">
      <c r="F423" s="54"/>
      <c r="G423" s="54"/>
      <c r="H423" s="54"/>
      <c r="I423" s="54"/>
      <c r="J423" s="37"/>
      <c r="K423" s="54"/>
      <c r="L423" s="54"/>
      <c r="M423" s="54"/>
      <c r="O423" s="37"/>
    </row>
    <row r="424" spans="6:15" ht="12.75" customHeight="1">
      <c r="F424" s="54"/>
      <c r="G424" s="54"/>
      <c r="H424" s="54"/>
      <c r="I424" s="54"/>
      <c r="J424" s="37"/>
      <c r="K424" s="54"/>
      <c r="L424" s="54"/>
      <c r="M424" s="54"/>
      <c r="O424" s="37"/>
    </row>
    <row r="425" spans="6:15" ht="12.75" customHeight="1">
      <c r="F425" s="54"/>
      <c r="G425" s="54"/>
      <c r="H425" s="54"/>
      <c r="I425" s="54"/>
      <c r="J425" s="37"/>
      <c r="K425" s="54"/>
      <c r="L425" s="54"/>
      <c r="M425" s="54"/>
      <c r="O425" s="37"/>
    </row>
    <row r="426" spans="6:15" ht="12.75" customHeight="1">
      <c r="F426" s="54"/>
      <c r="G426" s="54"/>
      <c r="H426" s="54"/>
      <c r="I426" s="54"/>
      <c r="J426" s="37"/>
      <c r="K426" s="54"/>
      <c r="L426" s="54"/>
      <c r="M426" s="54"/>
      <c r="O426" s="37"/>
    </row>
    <row r="427" spans="6:15" ht="12.75" customHeight="1">
      <c r="F427" s="54"/>
      <c r="G427" s="54"/>
      <c r="H427" s="54"/>
      <c r="I427" s="54"/>
      <c r="J427" s="37"/>
      <c r="K427" s="54"/>
      <c r="L427" s="54"/>
      <c r="M427" s="54"/>
      <c r="O427" s="37"/>
    </row>
    <row r="428" spans="6:15" ht="12.75" customHeight="1">
      <c r="F428" s="54"/>
      <c r="G428" s="54"/>
      <c r="H428" s="54"/>
      <c r="I428" s="54"/>
      <c r="J428" s="37"/>
      <c r="K428" s="54"/>
      <c r="L428" s="54"/>
      <c r="M428" s="54"/>
      <c r="O428" s="37"/>
    </row>
    <row r="429" spans="6:15" ht="12.75" customHeight="1">
      <c r="F429" s="54"/>
      <c r="G429" s="54"/>
      <c r="H429" s="54"/>
      <c r="I429" s="54"/>
      <c r="J429" s="37"/>
      <c r="K429" s="54"/>
      <c r="L429" s="54"/>
      <c r="M429" s="54"/>
      <c r="O429" s="37"/>
    </row>
    <row r="430" spans="6:15" ht="12.75" customHeight="1">
      <c r="F430" s="54"/>
      <c r="G430" s="54"/>
      <c r="H430" s="54"/>
      <c r="I430" s="54"/>
      <c r="J430" s="37"/>
      <c r="K430" s="54"/>
      <c r="L430" s="54"/>
      <c r="M430" s="54"/>
      <c r="O430" s="37"/>
    </row>
    <row r="431" spans="6:15" ht="12.75" customHeight="1">
      <c r="F431" s="54"/>
      <c r="G431" s="54"/>
      <c r="H431" s="54"/>
      <c r="I431" s="54"/>
      <c r="J431" s="37"/>
      <c r="K431" s="54"/>
      <c r="L431" s="54"/>
      <c r="M431" s="54"/>
      <c r="O431" s="37"/>
    </row>
    <row r="432" spans="6:15" ht="12.75" customHeight="1">
      <c r="F432" s="54"/>
      <c r="G432" s="54"/>
      <c r="H432" s="54"/>
      <c r="I432" s="54"/>
      <c r="J432" s="37"/>
      <c r="K432" s="54"/>
      <c r="L432" s="54"/>
      <c r="M432" s="54"/>
      <c r="O432" s="37"/>
    </row>
    <row r="433" spans="6:15" ht="12.75" customHeight="1">
      <c r="F433" s="54"/>
      <c r="G433" s="54"/>
      <c r="H433" s="54"/>
      <c r="I433" s="54"/>
      <c r="J433" s="37"/>
      <c r="K433" s="54"/>
      <c r="L433" s="54"/>
      <c r="M433" s="54"/>
      <c r="O433" s="37"/>
    </row>
    <row r="434" spans="6:15" ht="12.75" customHeight="1">
      <c r="F434" s="54"/>
      <c r="G434" s="54"/>
      <c r="H434" s="54"/>
      <c r="I434" s="54"/>
      <c r="J434" s="37"/>
      <c r="K434" s="54"/>
      <c r="L434" s="54"/>
      <c r="M434" s="54"/>
      <c r="O434" s="37"/>
    </row>
    <row r="435" spans="6:15" ht="12.75" customHeight="1">
      <c r="F435" s="54"/>
      <c r="G435" s="54"/>
      <c r="H435" s="54"/>
      <c r="I435" s="54"/>
      <c r="J435" s="37"/>
      <c r="K435" s="54"/>
      <c r="L435" s="54"/>
      <c r="M435" s="54"/>
      <c r="O435" s="37"/>
    </row>
    <row r="436" spans="6:15" ht="12.75" customHeight="1">
      <c r="F436" s="54"/>
      <c r="G436" s="54"/>
      <c r="H436" s="54"/>
      <c r="I436" s="54"/>
      <c r="J436" s="37"/>
      <c r="K436" s="54"/>
      <c r="L436" s="54"/>
      <c r="M436" s="54"/>
      <c r="O436" s="37"/>
    </row>
    <row r="437" spans="6:15" ht="12.75" customHeight="1">
      <c r="F437" s="54"/>
      <c r="G437" s="54"/>
      <c r="H437" s="54"/>
      <c r="I437" s="54"/>
      <c r="J437" s="37"/>
      <c r="K437" s="54"/>
      <c r="L437" s="54"/>
      <c r="M437" s="54"/>
      <c r="O437" s="37"/>
    </row>
    <row r="438" spans="6:15" ht="12.75" customHeight="1">
      <c r="F438" s="54"/>
      <c r="G438" s="54"/>
      <c r="H438" s="54"/>
      <c r="I438" s="54"/>
      <c r="J438" s="37"/>
      <c r="K438" s="54"/>
      <c r="L438" s="54"/>
      <c r="M438" s="54"/>
      <c r="O438" s="37"/>
    </row>
    <row r="439" spans="6:15" ht="12.75" customHeight="1">
      <c r="F439" s="54"/>
      <c r="G439" s="54"/>
      <c r="H439" s="54"/>
      <c r="I439" s="54"/>
      <c r="J439" s="37"/>
      <c r="K439" s="54"/>
      <c r="L439" s="54"/>
      <c r="M439" s="54"/>
      <c r="O439" s="37"/>
    </row>
    <row r="440" spans="6:15" ht="12.75" customHeight="1">
      <c r="F440" s="54"/>
      <c r="G440" s="54"/>
      <c r="H440" s="54"/>
      <c r="I440" s="54"/>
      <c r="J440" s="37"/>
      <c r="K440" s="54"/>
      <c r="L440" s="54"/>
      <c r="M440" s="54"/>
      <c r="O440" s="37"/>
    </row>
    <row r="441" spans="6:15" ht="12.75" customHeight="1">
      <c r="F441" s="54"/>
      <c r="G441" s="54"/>
      <c r="H441" s="54"/>
      <c r="I441" s="54"/>
      <c r="J441" s="37"/>
      <c r="K441" s="54"/>
      <c r="L441" s="54"/>
      <c r="M441" s="54"/>
      <c r="O441" s="37"/>
    </row>
    <row r="442" spans="6:15" ht="12.75" customHeight="1">
      <c r="F442" s="54"/>
      <c r="G442" s="54"/>
      <c r="H442" s="54"/>
      <c r="I442" s="54"/>
      <c r="J442" s="37"/>
      <c r="K442" s="54"/>
      <c r="L442" s="54"/>
      <c r="M442" s="54"/>
      <c r="O442" s="37"/>
    </row>
    <row r="443" spans="6:15" ht="12.75" customHeight="1">
      <c r="F443" s="54"/>
      <c r="G443" s="54"/>
      <c r="H443" s="54"/>
      <c r="I443" s="54"/>
      <c r="J443" s="37"/>
      <c r="K443" s="54"/>
      <c r="L443" s="54"/>
      <c r="M443" s="54"/>
      <c r="O443" s="37"/>
    </row>
    <row r="444" spans="6:15" ht="12.75" customHeight="1">
      <c r="F444" s="54"/>
      <c r="G444" s="54"/>
      <c r="H444" s="54"/>
      <c r="I444" s="54"/>
      <c r="J444" s="37"/>
      <c r="K444" s="54"/>
      <c r="L444" s="54"/>
      <c r="M444" s="54"/>
      <c r="O444" s="37"/>
    </row>
    <row r="445" spans="6:15" ht="12.75" customHeight="1">
      <c r="F445" s="54"/>
      <c r="G445" s="54"/>
      <c r="H445" s="54"/>
      <c r="I445" s="54"/>
      <c r="J445" s="37"/>
      <c r="K445" s="54"/>
      <c r="L445" s="54"/>
      <c r="M445" s="54"/>
      <c r="O445" s="37"/>
    </row>
    <row r="446" spans="6:15" ht="12.75" customHeight="1">
      <c r="F446" s="54"/>
      <c r="G446" s="54"/>
      <c r="H446" s="54"/>
      <c r="I446" s="54"/>
      <c r="J446" s="37"/>
      <c r="K446" s="54"/>
      <c r="L446" s="54"/>
      <c r="M446" s="54"/>
      <c r="O446" s="37"/>
    </row>
    <row r="447" spans="6:15" ht="12.75" customHeight="1">
      <c r="F447" s="54"/>
      <c r="G447" s="54"/>
      <c r="H447" s="54"/>
      <c r="I447" s="54"/>
      <c r="J447" s="37"/>
      <c r="K447" s="54"/>
      <c r="L447" s="54"/>
      <c r="M447" s="54"/>
      <c r="O447" s="37"/>
    </row>
    <row r="448" spans="6:15" ht="12.75" customHeight="1">
      <c r="F448" s="54"/>
      <c r="G448" s="54"/>
      <c r="H448" s="54"/>
      <c r="I448" s="54"/>
      <c r="J448" s="37"/>
      <c r="K448" s="54"/>
      <c r="L448" s="54"/>
      <c r="M448" s="54"/>
      <c r="O448" s="37"/>
    </row>
    <row r="449" spans="6:15" ht="12.75" customHeight="1">
      <c r="F449" s="54"/>
      <c r="G449" s="54"/>
      <c r="H449" s="54"/>
      <c r="I449" s="54"/>
      <c r="J449" s="37"/>
      <c r="K449" s="54"/>
      <c r="L449" s="54"/>
      <c r="M449" s="54"/>
      <c r="O449" s="37"/>
    </row>
    <row r="450" spans="6:15" ht="12.75" customHeight="1">
      <c r="F450" s="54"/>
      <c r="G450" s="54"/>
      <c r="H450" s="54"/>
      <c r="I450" s="54"/>
      <c r="J450" s="37"/>
      <c r="K450" s="54"/>
      <c r="L450" s="54"/>
      <c r="M450" s="54"/>
      <c r="O450" s="37"/>
    </row>
    <row r="451" spans="6:15" ht="12.75" customHeight="1">
      <c r="F451" s="54"/>
      <c r="G451" s="54"/>
      <c r="H451" s="54"/>
      <c r="I451" s="54"/>
      <c r="J451" s="37"/>
      <c r="K451" s="54"/>
      <c r="L451" s="54"/>
      <c r="M451" s="54"/>
      <c r="O451" s="37"/>
    </row>
    <row r="452" spans="6:15" ht="12.75" customHeight="1">
      <c r="F452" s="54"/>
      <c r="G452" s="54"/>
      <c r="H452" s="54"/>
      <c r="I452" s="54"/>
      <c r="J452" s="37"/>
      <c r="K452" s="54"/>
      <c r="L452" s="54"/>
      <c r="M452" s="54"/>
      <c r="O452" s="37"/>
    </row>
    <row r="453" spans="6:15" ht="12.75" customHeight="1">
      <c r="F453" s="54"/>
      <c r="G453" s="54"/>
      <c r="H453" s="54"/>
      <c r="I453" s="54"/>
      <c r="J453" s="37"/>
      <c r="K453" s="54"/>
      <c r="L453" s="54"/>
      <c r="M453" s="54"/>
      <c r="O453" s="37"/>
    </row>
    <row r="454" spans="6:15" ht="12.75" customHeight="1">
      <c r="F454" s="54"/>
      <c r="G454" s="54"/>
      <c r="H454" s="54"/>
      <c r="I454" s="54"/>
      <c r="J454" s="37"/>
      <c r="K454" s="54"/>
      <c r="L454" s="54"/>
      <c r="M454" s="54"/>
      <c r="O454" s="37"/>
    </row>
    <row r="455" spans="6:15" ht="12.75" customHeight="1">
      <c r="F455" s="54"/>
      <c r="G455" s="54"/>
      <c r="H455" s="54"/>
      <c r="I455" s="54"/>
      <c r="J455" s="37"/>
      <c r="K455" s="54"/>
      <c r="L455" s="54"/>
      <c r="M455" s="54"/>
      <c r="O455" s="37"/>
    </row>
    <row r="456" spans="6:15" ht="12.75" customHeight="1">
      <c r="F456" s="54"/>
      <c r="G456" s="54"/>
      <c r="H456" s="54"/>
      <c r="I456" s="54"/>
      <c r="J456" s="37"/>
      <c r="K456" s="54"/>
      <c r="L456" s="54"/>
      <c r="M456" s="54"/>
      <c r="O456" s="37"/>
    </row>
    <row r="457" spans="6:15" ht="12.75" customHeight="1">
      <c r="F457" s="54"/>
      <c r="G457" s="54"/>
      <c r="H457" s="54"/>
      <c r="I457" s="54"/>
      <c r="J457" s="37"/>
      <c r="K457" s="54"/>
      <c r="L457" s="54"/>
      <c r="M457" s="54"/>
      <c r="O457" s="37"/>
    </row>
    <row r="458" spans="6:15" ht="12.75" customHeight="1">
      <c r="F458" s="54"/>
      <c r="G458" s="54"/>
      <c r="H458" s="54"/>
      <c r="I458" s="54"/>
      <c r="J458" s="37"/>
      <c r="K458" s="54"/>
      <c r="L458" s="54"/>
      <c r="M458" s="54"/>
      <c r="O458" s="37"/>
    </row>
    <row r="459" spans="6:15" ht="12.75" customHeight="1">
      <c r="F459" s="54"/>
      <c r="G459" s="54"/>
      <c r="H459" s="54"/>
      <c r="I459" s="54"/>
      <c r="J459" s="37"/>
      <c r="K459" s="54"/>
      <c r="L459" s="54"/>
      <c r="M459" s="54"/>
      <c r="O459" s="37"/>
    </row>
    <row r="460" spans="6:15" ht="12.75" customHeight="1">
      <c r="F460" s="54"/>
      <c r="G460" s="54"/>
      <c r="H460" s="54"/>
      <c r="I460" s="54"/>
      <c r="J460" s="37"/>
      <c r="K460" s="54"/>
      <c r="L460" s="54"/>
      <c r="M460" s="54"/>
      <c r="O460" s="37"/>
    </row>
    <row r="461" spans="6:15" ht="12.75" customHeight="1">
      <c r="F461" s="54"/>
      <c r="G461" s="54"/>
      <c r="H461" s="54"/>
      <c r="I461" s="54"/>
      <c r="J461" s="37"/>
      <c r="K461" s="54"/>
      <c r="L461" s="54"/>
      <c r="M461" s="54"/>
      <c r="O461" s="37"/>
    </row>
    <row r="462" spans="6:15" ht="12.75" customHeight="1">
      <c r="F462" s="54"/>
      <c r="G462" s="54"/>
      <c r="H462" s="54"/>
      <c r="I462" s="54"/>
      <c r="J462" s="37"/>
      <c r="K462" s="54"/>
      <c r="L462" s="54"/>
      <c r="M462" s="54"/>
      <c r="O462" s="37"/>
    </row>
    <row r="463" spans="6:15" ht="12.75" customHeight="1">
      <c r="F463" s="54"/>
      <c r="G463" s="54"/>
      <c r="H463" s="54"/>
      <c r="I463" s="54"/>
      <c r="J463" s="37"/>
      <c r="K463" s="54"/>
      <c r="L463" s="54"/>
      <c r="M463" s="54"/>
      <c r="O463" s="37"/>
    </row>
    <row r="464" spans="6:15" ht="12.75" customHeight="1">
      <c r="F464" s="54"/>
      <c r="G464" s="54"/>
      <c r="H464" s="54"/>
      <c r="I464" s="54"/>
      <c r="J464" s="37"/>
      <c r="K464" s="54"/>
      <c r="L464" s="54"/>
      <c r="M464" s="54"/>
      <c r="O464" s="37"/>
    </row>
    <row r="465" spans="6:15" ht="12.75" customHeight="1">
      <c r="F465" s="54"/>
      <c r="G465" s="54"/>
      <c r="H465" s="54"/>
      <c r="I465" s="54"/>
      <c r="J465" s="37"/>
      <c r="K465" s="54"/>
      <c r="L465" s="54"/>
      <c r="M465" s="54"/>
      <c r="O465" s="37"/>
    </row>
    <row r="466" spans="6:15" ht="12.75" customHeight="1">
      <c r="F466" s="54"/>
      <c r="G466" s="54"/>
      <c r="H466" s="54"/>
      <c r="I466" s="54"/>
      <c r="J466" s="37"/>
      <c r="K466" s="54"/>
      <c r="L466" s="54"/>
      <c r="M466" s="54"/>
      <c r="O466" s="37"/>
    </row>
    <row r="467" spans="6:15" ht="12.75" customHeight="1">
      <c r="F467" s="54"/>
      <c r="G467" s="54"/>
      <c r="H467" s="54"/>
      <c r="I467" s="54"/>
      <c r="J467" s="37"/>
      <c r="K467" s="54"/>
      <c r="L467" s="54"/>
      <c r="M467" s="54"/>
      <c r="O467" s="37"/>
    </row>
    <row r="468" spans="6:15" ht="12.75" customHeight="1">
      <c r="F468" s="54"/>
      <c r="G468" s="54"/>
      <c r="H468" s="54"/>
      <c r="I468" s="54"/>
      <c r="J468" s="37"/>
      <c r="K468" s="54"/>
      <c r="L468" s="54"/>
      <c r="M468" s="54"/>
      <c r="O468" s="37"/>
    </row>
    <row r="469" spans="6:15" ht="12.75" customHeight="1">
      <c r="F469" s="54"/>
      <c r="G469" s="54"/>
      <c r="H469" s="54"/>
      <c r="I469" s="54"/>
      <c r="J469" s="37"/>
      <c r="K469" s="54"/>
      <c r="L469" s="54"/>
      <c r="M469" s="54"/>
      <c r="O469" s="37"/>
    </row>
    <row r="470" spans="6:15" ht="12.75" customHeight="1">
      <c r="F470" s="54"/>
      <c r="G470" s="54"/>
      <c r="H470" s="54"/>
      <c r="I470" s="54"/>
      <c r="J470" s="37"/>
      <c r="K470" s="54"/>
      <c r="L470" s="54"/>
      <c r="M470" s="54"/>
      <c r="O470" s="37"/>
    </row>
    <row r="471" spans="6:15" ht="12.75" customHeight="1">
      <c r="F471" s="54"/>
      <c r="G471" s="54"/>
      <c r="H471" s="54"/>
      <c r="I471" s="54"/>
      <c r="J471" s="37"/>
      <c r="K471" s="54"/>
      <c r="L471" s="54"/>
      <c r="M471" s="54"/>
      <c r="O471" s="37"/>
    </row>
    <row r="472" spans="6:15" ht="12.75" customHeight="1">
      <c r="F472" s="54"/>
      <c r="G472" s="54"/>
      <c r="H472" s="54"/>
      <c r="I472" s="54"/>
      <c r="J472" s="37"/>
      <c r="K472" s="54"/>
      <c r="L472" s="54"/>
      <c r="M472" s="54"/>
      <c r="O472" s="37"/>
    </row>
    <row r="473" spans="6:15" ht="12.75" customHeight="1">
      <c r="F473" s="54"/>
      <c r="G473" s="54"/>
      <c r="H473" s="54"/>
      <c r="I473" s="54"/>
      <c r="J473" s="37"/>
      <c r="K473" s="54"/>
      <c r="L473" s="54"/>
      <c r="M473" s="54"/>
      <c r="O473" s="37"/>
    </row>
    <row r="474" spans="6:15" ht="12.75" customHeight="1">
      <c r="F474" s="54"/>
      <c r="G474" s="54"/>
      <c r="H474" s="54"/>
      <c r="I474" s="54"/>
      <c r="J474" s="37"/>
      <c r="K474" s="54"/>
      <c r="L474" s="54"/>
      <c r="M474" s="54"/>
      <c r="O474" s="37"/>
    </row>
    <row r="475" spans="6:15" ht="12.75" customHeight="1">
      <c r="F475" s="54"/>
      <c r="G475" s="54"/>
      <c r="H475" s="54"/>
      <c r="I475" s="54"/>
      <c r="J475" s="37"/>
      <c r="K475" s="54"/>
      <c r="L475" s="54"/>
      <c r="M475" s="54"/>
      <c r="O475" s="37"/>
    </row>
    <row r="476" spans="6:15" ht="12.75" customHeight="1">
      <c r="F476" s="54"/>
      <c r="G476" s="54"/>
      <c r="H476" s="54"/>
      <c r="I476" s="54"/>
      <c r="J476" s="37"/>
      <c r="K476" s="54"/>
      <c r="L476" s="54"/>
      <c r="M476" s="54"/>
      <c r="O476" s="37"/>
    </row>
    <row r="477" spans="6:15" ht="12.75" customHeight="1">
      <c r="F477" s="54"/>
      <c r="G477" s="54"/>
      <c r="H477" s="54"/>
      <c r="I477" s="54"/>
      <c r="J477" s="37"/>
      <c r="K477" s="54"/>
      <c r="L477" s="54"/>
      <c r="M477" s="54"/>
      <c r="O477" s="37"/>
    </row>
    <row r="478" spans="6:15" ht="12.75" customHeight="1">
      <c r="F478" s="54"/>
      <c r="G478" s="54"/>
      <c r="H478" s="54"/>
      <c r="I478" s="54"/>
      <c r="J478" s="37"/>
      <c r="K478" s="54"/>
      <c r="L478" s="54"/>
      <c r="M478" s="54"/>
      <c r="O478" s="37"/>
    </row>
    <row r="479" spans="6:15" ht="12.75" customHeight="1">
      <c r="F479" s="54"/>
      <c r="G479" s="54"/>
      <c r="H479" s="54"/>
      <c r="I479" s="54"/>
      <c r="J479" s="37"/>
      <c r="K479" s="54"/>
      <c r="L479" s="54"/>
      <c r="M479" s="54"/>
      <c r="O479" s="37"/>
    </row>
    <row r="480" spans="6:15" ht="12.75" customHeight="1">
      <c r="F480" s="54"/>
      <c r="G480" s="54"/>
      <c r="H480" s="54"/>
      <c r="I480" s="54"/>
      <c r="J480" s="37"/>
      <c r="K480" s="54"/>
      <c r="L480" s="54"/>
      <c r="M480" s="54"/>
      <c r="O480" s="37"/>
    </row>
    <row r="481" spans="6:15" ht="12.75" customHeight="1">
      <c r="F481" s="54"/>
      <c r="G481" s="54"/>
      <c r="H481" s="54"/>
      <c r="I481" s="54"/>
      <c r="J481" s="37"/>
      <c r="K481" s="54"/>
      <c r="L481" s="54"/>
      <c r="M481" s="54"/>
      <c r="O481" s="37"/>
    </row>
    <row r="482" spans="6:15" ht="12.75" customHeight="1">
      <c r="F482" s="54"/>
      <c r="G482" s="54"/>
      <c r="H482" s="54"/>
      <c r="I482" s="54"/>
      <c r="J482" s="37"/>
      <c r="K482" s="54"/>
      <c r="L482" s="54"/>
      <c r="M482" s="54"/>
      <c r="O482" s="37"/>
    </row>
    <row r="483" spans="6:15" ht="12.75" customHeight="1">
      <c r="F483" s="54"/>
      <c r="G483" s="54"/>
      <c r="H483" s="54"/>
      <c r="I483" s="54"/>
      <c r="J483" s="37"/>
      <c r="K483" s="54"/>
      <c r="L483" s="54"/>
      <c r="M483" s="54"/>
      <c r="O483" s="37"/>
    </row>
    <row r="484" spans="6:15" ht="12.75" customHeight="1">
      <c r="F484" s="54"/>
      <c r="G484" s="54"/>
      <c r="H484" s="54"/>
      <c r="I484" s="54"/>
      <c r="J484" s="37"/>
      <c r="K484" s="54"/>
      <c r="L484" s="54"/>
      <c r="M484" s="54"/>
      <c r="O484" s="37"/>
    </row>
    <row r="485" spans="6:15" ht="12.75" customHeight="1">
      <c r="F485" s="54"/>
      <c r="G485" s="54"/>
      <c r="H485" s="54"/>
      <c r="I485" s="54"/>
      <c r="J485" s="37"/>
      <c r="K485" s="54"/>
      <c r="L485" s="54"/>
      <c r="M485" s="54"/>
      <c r="O485" s="37"/>
    </row>
    <row r="486" spans="6:15" ht="12.75" customHeight="1">
      <c r="F486" s="54"/>
      <c r="G486" s="54"/>
      <c r="H486" s="54"/>
      <c r="I486" s="54"/>
      <c r="J486" s="37"/>
      <c r="K486" s="54"/>
      <c r="L486" s="54"/>
      <c r="M486" s="54"/>
      <c r="O486" s="37"/>
    </row>
    <row r="487" spans="6:15" ht="12.75" customHeight="1">
      <c r="F487" s="54"/>
      <c r="G487" s="54"/>
      <c r="H487" s="54"/>
      <c r="I487" s="54"/>
      <c r="J487" s="37"/>
      <c r="K487" s="54"/>
      <c r="L487" s="54"/>
      <c r="M487" s="54"/>
      <c r="O487" s="37"/>
    </row>
    <row r="488" spans="6:15" ht="12.75" customHeight="1">
      <c r="F488" s="54"/>
      <c r="G488" s="54"/>
      <c r="H488" s="54"/>
      <c r="I488" s="54"/>
      <c r="J488" s="37"/>
      <c r="K488" s="54"/>
      <c r="L488" s="54"/>
      <c r="M488" s="54"/>
      <c r="O488" s="37"/>
    </row>
    <row r="489" spans="6:15" ht="12.75" customHeight="1">
      <c r="F489" s="54"/>
      <c r="G489" s="54"/>
      <c r="H489" s="54"/>
      <c r="I489" s="54"/>
      <c r="J489" s="37"/>
      <c r="K489" s="54"/>
      <c r="L489" s="54"/>
      <c r="M489" s="54"/>
      <c r="O489" s="37"/>
    </row>
    <row r="490" spans="6:15" ht="12.75" customHeight="1">
      <c r="F490" s="54"/>
      <c r="G490" s="54"/>
      <c r="H490" s="54"/>
      <c r="I490" s="54"/>
      <c r="J490" s="37"/>
      <c r="K490" s="54"/>
      <c r="L490" s="54"/>
      <c r="M490" s="54"/>
      <c r="O490" s="37"/>
    </row>
    <row r="491" spans="6:15" ht="12.75" customHeight="1">
      <c r="F491" s="54"/>
      <c r="G491" s="54"/>
      <c r="H491" s="54"/>
      <c r="I491" s="54"/>
      <c r="J491" s="37"/>
      <c r="K491" s="54"/>
      <c r="L491" s="54"/>
      <c r="M491" s="54"/>
      <c r="O491" s="37"/>
    </row>
    <row r="492" spans="6:15" ht="12.75" customHeight="1">
      <c r="F492" s="54"/>
      <c r="G492" s="54"/>
      <c r="H492" s="54"/>
      <c r="I492" s="54"/>
      <c r="J492" s="37"/>
      <c r="K492" s="54"/>
      <c r="L492" s="54"/>
      <c r="M492" s="54"/>
      <c r="O492" s="37"/>
    </row>
    <row r="493" spans="6:15" ht="12.75" customHeight="1">
      <c r="F493" s="54"/>
      <c r="G493" s="54"/>
      <c r="H493" s="54"/>
      <c r="I493" s="54"/>
      <c r="J493" s="37"/>
      <c r="K493" s="54"/>
      <c r="L493" s="54"/>
      <c r="M493" s="54"/>
      <c r="O493" s="37"/>
    </row>
    <row r="494" spans="6:15" ht="12.75" customHeight="1">
      <c r="F494" s="54"/>
      <c r="G494" s="54"/>
      <c r="H494" s="54"/>
      <c r="I494" s="54"/>
      <c r="J494" s="37"/>
      <c r="K494" s="54"/>
      <c r="L494" s="54"/>
      <c r="M494" s="54"/>
      <c r="O494" s="37"/>
    </row>
    <row r="495" spans="6:15" ht="12.75" customHeight="1">
      <c r="F495" s="54"/>
      <c r="G495" s="54"/>
      <c r="H495" s="54"/>
      <c r="I495" s="54"/>
      <c r="J495" s="37"/>
      <c r="K495" s="54"/>
      <c r="L495" s="54"/>
      <c r="M495" s="54"/>
      <c r="O495" s="37"/>
    </row>
    <row r="496" spans="6:15" ht="12.75" customHeight="1">
      <c r="F496" s="54"/>
      <c r="G496" s="54"/>
      <c r="H496" s="54"/>
      <c r="I496" s="54"/>
      <c r="J496" s="37"/>
      <c r="K496" s="54"/>
      <c r="L496" s="54"/>
      <c r="M496" s="54"/>
      <c r="O496" s="37"/>
    </row>
    <row r="497" spans="6:15" ht="12.75" customHeight="1">
      <c r="F497" s="54"/>
      <c r="G497" s="54"/>
      <c r="H497" s="54"/>
      <c r="I497" s="54"/>
      <c r="J497" s="37"/>
      <c r="K497" s="54"/>
      <c r="L497" s="54"/>
      <c r="M497" s="54"/>
      <c r="O497" s="37"/>
    </row>
    <row r="498" spans="6:15" ht="12.75" customHeight="1">
      <c r="F498" s="54"/>
      <c r="G498" s="54"/>
      <c r="H498" s="54"/>
      <c r="I498" s="54"/>
      <c r="J498" s="37"/>
      <c r="K498" s="54"/>
      <c r="L498" s="54"/>
      <c r="M498" s="54"/>
      <c r="O498" s="37"/>
    </row>
    <row r="499" spans="6:15" ht="12.75" customHeight="1">
      <c r="F499" s="54"/>
      <c r="G499" s="54"/>
      <c r="H499" s="54"/>
      <c r="I499" s="54"/>
      <c r="J499" s="37"/>
      <c r="K499" s="54"/>
      <c r="L499" s="54"/>
      <c r="M499" s="54"/>
      <c r="O499" s="37"/>
    </row>
    <row r="500" spans="6:15" ht="12.75" customHeight="1">
      <c r="F500" s="54"/>
      <c r="G500" s="54"/>
      <c r="H500" s="54"/>
      <c r="I500" s="54"/>
      <c r="J500" s="37"/>
      <c r="K500" s="54"/>
      <c r="L500" s="54"/>
      <c r="M500" s="54"/>
      <c r="O500" s="37"/>
    </row>
    <row r="501" spans="6:15" ht="12.75" customHeight="1">
      <c r="F501" s="54"/>
      <c r="G501" s="54"/>
      <c r="H501" s="54"/>
      <c r="I501" s="54"/>
      <c r="J501" s="37"/>
      <c r="K501" s="54"/>
      <c r="L501" s="54"/>
      <c r="M501" s="54"/>
      <c r="O501" s="37"/>
    </row>
    <row r="502" spans="6:15" ht="12.75" customHeight="1">
      <c r="F502" s="54"/>
      <c r="G502" s="54"/>
      <c r="H502" s="54"/>
      <c r="I502" s="54"/>
      <c r="J502" s="37"/>
      <c r="K502" s="54"/>
      <c r="L502" s="54"/>
      <c r="M502" s="54"/>
      <c r="O502" s="37"/>
    </row>
    <row r="503" spans="6:15" ht="12.75" customHeight="1">
      <c r="F503" s="54"/>
      <c r="G503" s="54"/>
      <c r="H503" s="54"/>
      <c r="I503" s="54"/>
      <c r="J503" s="37"/>
      <c r="K503" s="54"/>
      <c r="L503" s="54"/>
      <c r="M503" s="54"/>
      <c r="O503" s="37"/>
    </row>
    <row r="504" spans="6:15" ht="12.75" customHeight="1">
      <c r="F504" s="54"/>
      <c r="G504" s="54"/>
      <c r="H504" s="54"/>
      <c r="I504" s="54"/>
      <c r="J504" s="37"/>
      <c r="K504" s="54"/>
      <c r="L504" s="54"/>
      <c r="M504" s="54"/>
      <c r="O504" s="37"/>
    </row>
    <row r="505" spans="6:15" ht="12.75" customHeight="1">
      <c r="F505" s="54"/>
      <c r="G505" s="54"/>
      <c r="H505" s="54"/>
      <c r="I505" s="54"/>
      <c r="J505" s="37"/>
      <c r="K505" s="54"/>
      <c r="L505" s="54"/>
      <c r="M505" s="54"/>
      <c r="O505" s="37"/>
    </row>
    <row r="506" spans="6:15" ht="12.75" customHeight="1">
      <c r="F506" s="54"/>
      <c r="G506" s="54"/>
      <c r="H506" s="54"/>
      <c r="I506" s="54"/>
      <c r="J506" s="37"/>
      <c r="K506" s="54"/>
      <c r="L506" s="54"/>
      <c r="M506" s="54"/>
      <c r="O506" s="37"/>
    </row>
    <row r="507" spans="6:15" ht="12.75" customHeight="1">
      <c r="F507" s="54"/>
      <c r="G507" s="54"/>
      <c r="H507" s="54"/>
      <c r="I507" s="54"/>
      <c r="J507" s="37"/>
      <c r="K507" s="54"/>
      <c r="L507" s="54"/>
      <c r="M507" s="54"/>
      <c r="O507" s="37"/>
    </row>
    <row r="508" spans="6:15" ht="12.75" customHeight="1">
      <c r="F508" s="54"/>
      <c r="G508" s="54"/>
      <c r="H508" s="54"/>
      <c r="I508" s="54"/>
      <c r="J508" s="37"/>
      <c r="K508" s="54"/>
      <c r="L508" s="54"/>
      <c r="M508" s="54"/>
      <c r="O508" s="37"/>
    </row>
    <row r="509" spans="6:15" ht="12.75" customHeight="1">
      <c r="F509" s="54"/>
      <c r="G509" s="54"/>
      <c r="H509" s="54"/>
      <c r="I509" s="54"/>
      <c r="J509" s="37"/>
      <c r="K509" s="54"/>
      <c r="L509" s="54"/>
      <c r="M509" s="54"/>
      <c r="O509" s="37"/>
    </row>
    <row r="510" spans="6:15" ht="12.75" customHeight="1">
      <c r="F510" s="54"/>
      <c r="G510" s="54"/>
      <c r="H510" s="54"/>
      <c r="I510" s="54"/>
      <c r="J510" s="37"/>
      <c r="K510" s="54"/>
      <c r="L510" s="54"/>
      <c r="M510" s="54"/>
      <c r="O510" s="37"/>
    </row>
    <row r="511" spans="6:15" ht="12.75" customHeight="1">
      <c r="F511" s="54"/>
      <c r="G511" s="54"/>
      <c r="H511" s="54"/>
      <c r="I511" s="54"/>
      <c r="J511" s="37"/>
      <c r="K511" s="54"/>
      <c r="L511" s="54"/>
      <c r="M511" s="54"/>
      <c r="O511" s="37"/>
    </row>
    <row r="512" spans="6:15" ht="12.75" customHeight="1">
      <c r="F512" s="54"/>
      <c r="G512" s="54"/>
      <c r="H512" s="54"/>
      <c r="I512" s="54"/>
      <c r="J512" s="37"/>
      <c r="K512" s="54"/>
      <c r="L512" s="54"/>
      <c r="M512" s="54"/>
      <c r="O512" s="37"/>
    </row>
    <row r="513" spans="6:15" ht="12.75" customHeight="1">
      <c r="F513" s="54"/>
      <c r="G513" s="54"/>
      <c r="H513" s="54"/>
      <c r="I513" s="54"/>
      <c r="J513" s="37"/>
      <c r="K513" s="54"/>
      <c r="L513" s="54"/>
      <c r="M513" s="54"/>
      <c r="O513" s="37"/>
    </row>
    <row r="514" spans="6:15" ht="12.75" customHeight="1">
      <c r="F514" s="54"/>
      <c r="G514" s="54"/>
      <c r="H514" s="54"/>
      <c r="I514" s="54"/>
      <c r="J514" s="37"/>
      <c r="K514" s="54"/>
      <c r="L514" s="54"/>
      <c r="M514" s="54"/>
      <c r="O514" s="37"/>
    </row>
    <row r="515" spans="6:15" ht="12.75" customHeight="1">
      <c r="F515" s="54"/>
      <c r="G515" s="54"/>
      <c r="H515" s="54"/>
      <c r="I515" s="54"/>
      <c r="J515" s="37"/>
      <c r="K515" s="54"/>
      <c r="L515" s="54"/>
      <c r="M515" s="54"/>
      <c r="O515" s="37"/>
    </row>
    <row r="516" spans="6:15" ht="12.75" customHeight="1">
      <c r="F516" s="54"/>
      <c r="G516" s="54"/>
      <c r="H516" s="54"/>
      <c r="I516" s="54"/>
      <c r="J516" s="37"/>
      <c r="K516" s="54"/>
      <c r="L516" s="54"/>
      <c r="M516" s="54"/>
      <c r="O516" s="37"/>
    </row>
    <row r="517" spans="6:15" ht="12.75" customHeight="1">
      <c r="F517" s="54"/>
      <c r="G517" s="54"/>
      <c r="H517" s="54"/>
      <c r="I517" s="54"/>
      <c r="J517" s="37"/>
      <c r="K517" s="54"/>
      <c r="L517" s="54"/>
      <c r="M517" s="54"/>
      <c r="O517" s="37"/>
    </row>
    <row r="518" spans="6:15" ht="12.75" customHeight="1">
      <c r="F518" s="54"/>
      <c r="G518" s="54"/>
      <c r="H518" s="54"/>
      <c r="I518" s="54"/>
      <c r="J518" s="37"/>
      <c r="K518" s="54"/>
      <c r="L518" s="54"/>
      <c r="M518" s="54"/>
      <c r="O518" s="37"/>
    </row>
    <row r="519" spans="6:15" ht="12.75" customHeight="1">
      <c r="F519" s="54"/>
      <c r="G519" s="54"/>
      <c r="H519" s="54"/>
      <c r="I519" s="54"/>
      <c r="J519" s="37"/>
      <c r="K519" s="54"/>
      <c r="L519" s="54"/>
      <c r="M519" s="54"/>
      <c r="O519" s="37"/>
    </row>
    <row r="520" spans="6:15" ht="12.75" customHeight="1">
      <c r="F520" s="54"/>
      <c r="G520" s="54"/>
      <c r="H520" s="54"/>
      <c r="I520" s="54"/>
      <c r="J520" s="37"/>
      <c r="K520" s="54"/>
      <c r="L520" s="54"/>
      <c r="M520" s="54"/>
      <c r="O520" s="37"/>
    </row>
    <row r="521" spans="6:15" ht="12.75" customHeight="1">
      <c r="F521" s="54"/>
      <c r="G521" s="54"/>
      <c r="H521" s="54"/>
      <c r="I521" s="54"/>
      <c r="J521" s="37"/>
      <c r="K521" s="54"/>
      <c r="L521" s="54"/>
      <c r="M521" s="54"/>
      <c r="O521" s="37"/>
    </row>
    <row r="522" spans="6:15" ht="12.75" customHeight="1">
      <c r="F522" s="54"/>
      <c r="G522" s="54"/>
      <c r="H522" s="54"/>
      <c r="I522" s="54"/>
      <c r="J522" s="37"/>
      <c r="K522" s="54"/>
      <c r="L522" s="54"/>
      <c r="M522" s="54"/>
      <c r="O522" s="37"/>
    </row>
    <row r="523" spans="6:15" ht="12.75" customHeight="1">
      <c r="F523" s="54"/>
      <c r="G523" s="54"/>
      <c r="H523" s="54"/>
      <c r="I523" s="54"/>
      <c r="J523" s="37"/>
      <c r="K523" s="54"/>
      <c r="L523" s="54"/>
      <c r="M523" s="54"/>
      <c r="O523" s="37"/>
    </row>
    <row r="524" spans="6:15" ht="12.75" customHeight="1">
      <c r="F524" s="54"/>
      <c r="G524" s="54"/>
      <c r="H524" s="54"/>
      <c r="I524" s="54"/>
      <c r="J524" s="37"/>
      <c r="K524" s="54"/>
      <c r="L524" s="54"/>
      <c r="M524" s="54"/>
      <c r="O524" s="37"/>
    </row>
    <row r="525" spans="6:15" ht="12.75" customHeight="1">
      <c r="F525" s="54"/>
      <c r="G525" s="54"/>
      <c r="H525" s="54"/>
      <c r="I525" s="54"/>
      <c r="J525" s="37"/>
      <c r="K525" s="54"/>
      <c r="L525" s="54"/>
      <c r="M525" s="54"/>
      <c r="O525" s="37"/>
    </row>
    <row r="526" spans="6:15" ht="12.75" customHeight="1">
      <c r="F526" s="54"/>
      <c r="G526" s="54"/>
      <c r="H526" s="54"/>
      <c r="I526" s="54"/>
      <c r="J526" s="37"/>
      <c r="K526" s="54"/>
      <c r="L526" s="54"/>
      <c r="M526" s="54"/>
      <c r="O526" s="37"/>
    </row>
    <row r="527" spans="6:15" ht="12.75" customHeight="1">
      <c r="F527" s="54"/>
      <c r="G527" s="54"/>
      <c r="H527" s="54"/>
      <c r="I527" s="54"/>
      <c r="J527" s="37"/>
      <c r="K527" s="54"/>
      <c r="L527" s="54"/>
      <c r="M527" s="54"/>
      <c r="O527" s="37"/>
    </row>
    <row r="528" spans="6:15" ht="12.75" customHeight="1">
      <c r="F528" s="54"/>
      <c r="G528" s="54"/>
      <c r="H528" s="54"/>
      <c r="I528" s="54"/>
      <c r="J528" s="37"/>
      <c r="K528" s="54"/>
      <c r="L528" s="54"/>
      <c r="M528" s="54"/>
      <c r="O528" s="37"/>
    </row>
    <row r="529" spans="6:15" ht="12.75" customHeight="1">
      <c r="F529" s="54"/>
      <c r="G529" s="54"/>
      <c r="H529" s="54"/>
      <c r="I529" s="54"/>
      <c r="J529" s="37"/>
      <c r="K529" s="54"/>
      <c r="L529" s="54"/>
      <c r="M529" s="54"/>
      <c r="O529" s="37"/>
    </row>
    <row r="530" spans="6:15" ht="12.75" customHeight="1">
      <c r="F530" s="54"/>
      <c r="G530" s="54"/>
      <c r="H530" s="54"/>
      <c r="I530" s="54"/>
      <c r="J530" s="37"/>
      <c r="K530" s="54"/>
      <c r="L530" s="54"/>
      <c r="M530" s="54"/>
      <c r="O530" s="37"/>
    </row>
    <row r="531" spans="6:15" ht="12.75" customHeight="1">
      <c r="F531" s="54"/>
      <c r="G531" s="54"/>
      <c r="H531" s="54"/>
      <c r="I531" s="54"/>
      <c r="J531" s="37"/>
      <c r="K531" s="54"/>
      <c r="L531" s="54"/>
      <c r="M531" s="54"/>
      <c r="O531" s="37"/>
    </row>
    <row r="532" spans="6:15" ht="12.75" customHeight="1">
      <c r="F532" s="54"/>
      <c r="G532" s="54"/>
      <c r="H532" s="54"/>
      <c r="I532" s="54"/>
      <c r="J532" s="37"/>
      <c r="K532" s="54"/>
      <c r="L532" s="54"/>
      <c r="M532" s="54"/>
      <c r="O532" s="37"/>
    </row>
    <row r="533" spans="6:15" ht="12.75" customHeight="1">
      <c r="F533" s="54"/>
      <c r="G533" s="54"/>
      <c r="H533" s="54"/>
      <c r="I533" s="54"/>
      <c r="J533" s="37"/>
      <c r="K533" s="54"/>
      <c r="L533" s="54"/>
      <c r="M533" s="54"/>
      <c r="O533" s="37"/>
    </row>
    <row r="534" spans="6:15" ht="15" customHeight="1">
      <c r="F534" s="54"/>
      <c r="G534" s="54"/>
      <c r="H534" s="54"/>
      <c r="I534" s="54"/>
      <c r="J534" s="37"/>
      <c r="K534" s="54"/>
      <c r="L534" s="54"/>
      <c r="M534" s="54"/>
      <c r="O534" s="37"/>
    </row>
  </sheetData>
  <mergeCells count="64">
    <mergeCell ref="A111:A112"/>
    <mergeCell ref="B111:B112"/>
    <mergeCell ref="J111:J112"/>
    <mergeCell ref="M111:M112"/>
    <mergeCell ref="O111:O112"/>
    <mergeCell ref="P111:P112"/>
    <mergeCell ref="P93:P94"/>
    <mergeCell ref="J97:J98"/>
    <mergeCell ref="A97:A98"/>
    <mergeCell ref="B97:B98"/>
    <mergeCell ref="A95:A96"/>
    <mergeCell ref="B95:B96"/>
    <mergeCell ref="J95:J96"/>
    <mergeCell ref="A93:A94"/>
    <mergeCell ref="B93:B94"/>
    <mergeCell ref="J93:J94"/>
    <mergeCell ref="P102:P103"/>
    <mergeCell ref="M95:M96"/>
    <mergeCell ref="N95:N96"/>
    <mergeCell ref="O95:O96"/>
    <mergeCell ref="P95:P96"/>
    <mergeCell ref="J87:J88"/>
    <mergeCell ref="A87:A88"/>
    <mergeCell ref="B87:B88"/>
    <mergeCell ref="A89:A92"/>
    <mergeCell ref="B89:B92"/>
    <mergeCell ref="J89:J92"/>
    <mergeCell ref="M87:M88"/>
    <mergeCell ref="N87:N88"/>
    <mergeCell ref="O87:O88"/>
    <mergeCell ref="P87:P88"/>
    <mergeCell ref="O89:O92"/>
    <mergeCell ref="P89:P92"/>
    <mergeCell ref="N89:N92"/>
    <mergeCell ref="M89:M92"/>
    <mergeCell ref="M97:M98"/>
    <mergeCell ref="O97:O98"/>
    <mergeCell ref="P97:P98"/>
    <mergeCell ref="M93:M94"/>
    <mergeCell ref="N93:N94"/>
    <mergeCell ref="O93:O94"/>
    <mergeCell ref="A100:A101"/>
    <mergeCell ref="M104:M105"/>
    <mergeCell ref="P104:P105"/>
    <mergeCell ref="O104:O105"/>
    <mergeCell ref="P100:P101"/>
    <mergeCell ref="J102:J103"/>
    <mergeCell ref="M102:M103"/>
    <mergeCell ref="O102:O103"/>
    <mergeCell ref="B100:B101"/>
    <mergeCell ref="J100:J101"/>
    <mergeCell ref="M100:M101"/>
    <mergeCell ref="O100:O101"/>
    <mergeCell ref="A104:A105"/>
    <mergeCell ref="B104:B105"/>
    <mergeCell ref="J104:J105"/>
    <mergeCell ref="M108:M109"/>
    <mergeCell ref="O108:O109"/>
    <mergeCell ref="P108:P109"/>
    <mergeCell ref="A102:A103"/>
    <mergeCell ref="B102:B103"/>
    <mergeCell ref="A108:A109"/>
    <mergeCell ref="B108:B109"/>
    <mergeCell ref="J108:J109"/>
  </mergeCells>
  <hyperlinks>
    <hyperlink ref="M5" location="Main!A1" display="Back To Main Page"/>
  </hyperlinks>
  <pageMargins left="0.7" right="0.7" top="0.75" bottom="0.75" header="0" footer="0"/>
  <pageSetup orientation="portrait" r:id="rId1"/>
  <ignoredErrors>
    <ignoredError sqref="K105 K102 K103:K104 K94:L101 L103:L104 L102 K68 K112 K109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2023-07-25T18:59:36Z</cp:lastPrinted>
  <dcterms:created xsi:type="dcterms:W3CDTF">2015-06-08T02:34:00Z</dcterms:created>
  <dcterms:modified xsi:type="dcterms:W3CDTF">2024-06-24T02:33:46Z</dcterms:modified>
</cp:coreProperties>
</file>