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52" i="7"/>
  <c r="N152"/>
  <c r="K153"/>
  <c r="N153"/>
  <c r="K133"/>
  <c r="M133" s="1"/>
  <c r="L104"/>
  <c r="K104"/>
  <c r="L73"/>
  <c r="K73"/>
  <c r="L65"/>
  <c r="K65"/>
  <c r="L54"/>
  <c r="K54"/>
  <c r="L60"/>
  <c r="K60"/>
  <c r="L75"/>
  <c r="K75"/>
  <c r="L72"/>
  <c r="K72"/>
  <c r="L76"/>
  <c r="K76"/>
  <c r="N151"/>
  <c r="K151"/>
  <c r="L102"/>
  <c r="K102"/>
  <c r="L101"/>
  <c r="K101"/>
  <c r="N150"/>
  <c r="K150"/>
  <c r="K149"/>
  <c r="N149"/>
  <c r="N148"/>
  <c r="N147"/>
  <c r="L147" s="1"/>
  <c r="L64"/>
  <c r="K64"/>
  <c r="L99"/>
  <c r="K99"/>
  <c r="L100"/>
  <c r="K100"/>
  <c r="K148"/>
  <c r="O148" s="1"/>
  <c r="K147"/>
  <c r="L33"/>
  <c r="K33"/>
  <c r="L74"/>
  <c r="K74"/>
  <c r="L70"/>
  <c r="K70"/>
  <c r="L23"/>
  <c r="K23"/>
  <c r="L31"/>
  <c r="K31"/>
  <c r="L98"/>
  <c r="L90"/>
  <c r="L30"/>
  <c r="L150" l="1"/>
  <c r="M75"/>
  <c r="M73"/>
  <c r="L152"/>
  <c r="O151"/>
  <c r="M72"/>
  <c r="M65"/>
  <c r="O153"/>
  <c r="O149"/>
  <c r="M104"/>
  <c r="M102"/>
  <c r="M76"/>
  <c r="M60"/>
  <c r="M54"/>
  <c r="M101"/>
  <c r="M74"/>
  <c r="M31"/>
  <c r="M23"/>
  <c r="M64"/>
  <c r="M100"/>
  <c r="M99"/>
  <c r="M70"/>
  <c r="M33"/>
  <c r="L26"/>
  <c r="K26"/>
  <c r="K30"/>
  <c r="K132"/>
  <c r="M132" s="1"/>
  <c r="L97"/>
  <c r="K97"/>
  <c r="K98"/>
  <c r="K131"/>
  <c r="M131" s="1"/>
  <c r="L66"/>
  <c r="K66"/>
  <c r="L71"/>
  <c r="K71"/>
  <c r="L22"/>
  <c r="K22"/>
  <c r="L24"/>
  <c r="K24"/>
  <c r="L61"/>
  <c r="K61"/>
  <c r="L69"/>
  <c r="K69"/>
  <c r="L68"/>
  <c r="K68"/>
  <c r="L63"/>
  <c r="K63"/>
  <c r="L67"/>
  <c r="K67"/>
  <c r="L18"/>
  <c r="M68" l="1"/>
  <c r="M69"/>
  <c r="M22"/>
  <c r="M97"/>
  <c r="M63"/>
  <c r="M66"/>
  <c r="M26"/>
  <c r="M30"/>
  <c r="M98"/>
  <c r="M71"/>
  <c r="M24"/>
  <c r="M61"/>
  <c r="M67"/>
  <c r="L20"/>
  <c r="K20"/>
  <c r="L27"/>
  <c r="K27"/>
  <c r="L21"/>
  <c r="K21"/>
  <c r="L50"/>
  <c r="K50"/>
  <c r="L62"/>
  <c r="K62"/>
  <c r="K130"/>
  <c r="M130" s="1"/>
  <c r="L95"/>
  <c r="K95"/>
  <c r="H18"/>
  <c r="K18" s="1"/>
  <c r="K127"/>
  <c r="M127" s="1"/>
  <c r="K128"/>
  <c r="M128" s="1"/>
  <c r="K129"/>
  <c r="M129" s="1"/>
  <c r="L59"/>
  <c r="K59"/>
  <c r="L58"/>
  <c r="K58"/>
  <c r="K96"/>
  <c r="L96"/>
  <c r="K122"/>
  <c r="M122" s="1"/>
  <c r="L55"/>
  <c r="K55"/>
  <c r="L57"/>
  <c r="K57"/>
  <c r="L140"/>
  <c r="K140"/>
  <c r="L56"/>
  <c r="K56"/>
  <c r="K126"/>
  <c r="M126" s="1"/>
  <c r="L52"/>
  <c r="K52"/>
  <c r="K125"/>
  <c r="M125" s="1"/>
  <c r="L94"/>
  <c r="K94"/>
  <c r="L17"/>
  <c r="K17"/>
  <c r="L15"/>
  <c r="K15"/>
  <c r="K124"/>
  <c r="M124" s="1"/>
  <c r="L53"/>
  <c r="K53"/>
  <c r="L51"/>
  <c r="K51"/>
  <c r="L49"/>
  <c r="K49"/>
  <c r="K123"/>
  <c r="M123" s="1"/>
  <c r="K121"/>
  <c r="M121" s="1"/>
  <c r="K120"/>
  <c r="M120" s="1"/>
  <c r="K119"/>
  <c r="M119" s="1"/>
  <c r="L47"/>
  <c r="K47"/>
  <c r="L11"/>
  <c r="K11"/>
  <c r="K118"/>
  <c r="M118" s="1"/>
  <c r="K116"/>
  <c r="M116" s="1"/>
  <c r="K117"/>
  <c r="M117" s="1"/>
  <c r="K89"/>
  <c r="L89"/>
  <c r="L93"/>
  <c r="K93"/>
  <c r="L46"/>
  <c r="K46"/>
  <c r="K44"/>
  <c r="L44"/>
  <c r="L48"/>
  <c r="K48"/>
  <c r="K115"/>
  <c r="M115" s="1"/>
  <c r="L92"/>
  <c r="K92"/>
  <c r="L14"/>
  <c r="K14"/>
  <c r="K43"/>
  <c r="L43"/>
  <c r="L45"/>
  <c r="K45"/>
  <c r="K114"/>
  <c r="M114" s="1"/>
  <c r="K113"/>
  <c r="M113" s="1"/>
  <c r="K90"/>
  <c r="L10"/>
  <c r="K10"/>
  <c r="L13"/>
  <c r="K13"/>
  <c r="L12"/>
  <c r="K12"/>
  <c r="L91"/>
  <c r="K91"/>
  <c r="M50" l="1"/>
  <c r="M62"/>
  <c r="M95"/>
  <c r="M21"/>
  <c r="M59"/>
  <c r="M20"/>
  <c r="M27"/>
  <c r="M57"/>
  <c r="M58"/>
  <c r="M96"/>
  <c r="M56"/>
  <c r="M55"/>
  <c r="M140"/>
  <c r="M15"/>
  <c r="M51"/>
  <c r="M94"/>
  <c r="M52"/>
  <c r="M17"/>
  <c r="M53"/>
  <c r="M14"/>
  <c r="M11"/>
  <c r="M49"/>
  <c r="M47"/>
  <c r="M44"/>
  <c r="M93"/>
  <c r="M46"/>
  <c r="M89"/>
  <c r="M48"/>
  <c r="M92"/>
  <c r="M43"/>
  <c r="M45"/>
  <c r="M18"/>
  <c r="M10"/>
  <c r="M13"/>
  <c r="M12"/>
  <c r="M91"/>
  <c r="M90"/>
  <c r="K314" l="1"/>
  <c r="L314" s="1"/>
  <c r="M7" l="1"/>
  <c r="F302" l="1"/>
  <c r="K303"/>
  <c r="L303" s="1"/>
  <c r="K294"/>
  <c r="L294" s="1"/>
  <c r="K297"/>
  <c r="L297" s="1"/>
  <c r="K305" l="1"/>
  <c r="L305" s="1"/>
  <c r="F296"/>
  <c r="F295"/>
  <c r="F293"/>
  <c r="K293" s="1"/>
  <c r="L293" s="1"/>
  <c r="F273"/>
  <c r="F225"/>
  <c r="K304" l="1"/>
  <c r="L304" s="1"/>
  <c r="K302"/>
  <c r="L302" s="1"/>
  <c r="K308"/>
  <c r="L308" s="1"/>
  <c r="K309"/>
  <c r="L309" s="1"/>
  <c r="K301"/>
  <c r="L301" s="1"/>
  <c r="K311"/>
  <c r="L311" s="1"/>
  <c r="K307"/>
  <c r="L307" s="1"/>
  <c r="K300" l="1"/>
  <c r="L300" s="1"/>
  <c r="K289"/>
  <c r="L289" s="1"/>
  <c r="K291"/>
  <c r="L291" s="1"/>
  <c r="K288"/>
  <c r="L288" s="1"/>
  <c r="K290"/>
  <c r="L290" s="1"/>
  <c r="K219"/>
  <c r="L219" s="1"/>
  <c r="K272"/>
  <c r="L272" s="1"/>
  <c r="K286"/>
  <c r="L286" s="1"/>
  <c r="K287"/>
  <c r="L287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7"/>
  <c r="L277" s="1"/>
  <c r="K275"/>
  <c r="L275" s="1"/>
  <c r="K274"/>
  <c r="L274" s="1"/>
  <c r="K273"/>
  <c r="L273" s="1"/>
  <c r="K269"/>
  <c r="L269" s="1"/>
  <c r="K268"/>
  <c r="L268" s="1"/>
  <c r="K267"/>
  <c r="L267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5"/>
  <c r="L245" s="1"/>
  <c r="K243"/>
  <c r="L243" s="1"/>
  <c r="K241"/>
  <c r="L241" s="1"/>
  <c r="K240"/>
  <c r="L240" s="1"/>
  <c r="K239"/>
  <c r="L239" s="1"/>
  <c r="K237"/>
  <c r="L237" s="1"/>
  <c r="K236"/>
  <c r="L236" s="1"/>
  <c r="K235"/>
  <c r="L235" s="1"/>
  <c r="K234"/>
  <c r="K233"/>
  <c r="L233" s="1"/>
  <c r="K232"/>
  <c r="L232" s="1"/>
  <c r="K230"/>
  <c r="L230" s="1"/>
  <c r="K229"/>
  <c r="L229" s="1"/>
  <c r="K228"/>
  <c r="L228" s="1"/>
  <c r="K227"/>
  <c r="L227" s="1"/>
  <c r="K226"/>
  <c r="L226" s="1"/>
  <c r="K225"/>
  <c r="L225" s="1"/>
  <c r="H224"/>
  <c r="K224" s="1"/>
  <c r="L224" s="1"/>
  <c r="K221"/>
  <c r="L221" s="1"/>
  <c r="K220"/>
  <c r="L220" s="1"/>
  <c r="K218"/>
  <c r="L218" s="1"/>
  <c r="K217"/>
  <c r="L217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H190"/>
  <c r="K190" s="1"/>
  <c r="L190" s="1"/>
  <c r="F189"/>
  <c r="K189" s="1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D7" i="6"/>
  <c r="K6" i="4"/>
  <c r="K6" i="3"/>
  <c r="L6" i="2"/>
</calcChain>
</file>

<file path=xl/sharedStrings.xml><?xml version="1.0" encoding="utf-8"?>
<sst xmlns="http://schemas.openxmlformats.org/spreadsheetml/2006/main" count="7904" uniqueCount="3895">
  <si>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</si>
  <si>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</si>
  <si>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</si>
  <si>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</si>
  <si>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</si>
  <si>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</si>
  <si>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</si>
  <si>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</si>
  <si>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</si>
  <si>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</si>
  <si>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</si>
  <si>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</si>
  <si>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</si>
  <si>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</si>
  <si>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</si>
  <si>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</si>
  <si>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</si>
  <si>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</si>
  <si>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</si>
  <si>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</si>
  <si>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</si>
  <si>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</si>
  <si>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</si>
  <si>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</si>
  <si>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</si>
  <si>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</si>
  <si>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</si>
  <si>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</si>
  <si>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</si>
  <si>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</si>
  <si>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</si>
  <si>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</si>
  <si>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</si>
  <si>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</si>
  <si>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</si>
  <si>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</si>
  <si>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</si>
  <si>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</si>
  <si>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</si>
  <si>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</si>
  <si>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</si>
  <si>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</si>
  <si>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</si>
  <si>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</si>
  <si>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</si>
  <si>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</si>
  <si>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</si>
  <si>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</si>
  <si>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</si>
  <si>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</si>
  <si>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</si>
  <si>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</si>
  <si>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</si>
  <si>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</si>
  <si>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</si>
  <si>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</si>
  <si>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</si>
  <si>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</si>
  <si>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</si>
  <si>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</si>
  <si>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</si>
  <si>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</si>
  <si>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</si>
  <si>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</si>
  <si>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</si>
  <si>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</si>
  <si>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</si>
  <si>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</si>
  <si>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</si>
  <si>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</si>
  <si>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</si>
  <si>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</si>
  <si>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</si>
  <si>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</si>
  <si>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</si>
  <si>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</si>
  <si>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</si>
  <si>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</si>
  <si>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</si>
  <si>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</si>
  <si>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</si>
  <si>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</si>
  <si>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</si>
  <si>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</si>
  <si>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</si>
  <si>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</si>
  <si>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</si>
  <si>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</si>
  <si>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</si>
  <si>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</si>
  <si>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</si>
  <si>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</si>
  <si>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</si>
  <si>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</si>
  <si>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</si>
  <si>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</si>
  <si>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</si>
  <si>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</si>
  <si>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</si>
  <si>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</si>
  <si>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</si>
  <si>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</si>
  <si>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</si>
  <si>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</si>
  <si>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</si>
  <si>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</si>
  <si>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</si>
  <si>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</si>
  <si>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</si>
  <si>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</si>
  <si>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</si>
  <si>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</si>
  <si>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</si>
  <si>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</si>
  <si>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</si>
  <si>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</si>
  <si>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</si>
  <si>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</si>
  <si>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</si>
  <si>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</si>
  <si>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</si>
  <si>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</si>
  <si>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</si>
  <si>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</si>
  <si>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</si>
  <si>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</si>
  <si>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</si>
  <si>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</si>
  <si>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</si>
  <si>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</si>
  <si>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</si>
  <si>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</si>
  <si>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</si>
  <si>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</si>
  <si>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</si>
  <si>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</si>
  <si>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</si>
  <si>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</si>
  <si>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</si>
  <si>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</si>
  <si>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</si>
  <si>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</si>
  <si>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</si>
  <si>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</si>
  <si>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</si>
  <si>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</si>
  <si>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</si>
  <si>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</si>
  <si>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</si>
  <si>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</si>
  <si>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</si>
  <si>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</si>
  <si>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</si>
  <si>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</si>
  <si>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</si>
  <si>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</si>
  <si>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</si>
  <si>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</si>
  <si>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</si>
  <si>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</si>
  <si>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</si>
  <si>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</si>
  <si>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</si>
  <si>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</si>
  <si>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</si>
  <si>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</si>
  <si>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</si>
  <si>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</si>
  <si>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</si>
  <si>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</si>
  <si>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</si>
  <si>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</si>
  <si>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</si>
  <si>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</si>
  <si>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</si>
  <si>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</si>
  <si>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</si>
  <si>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</si>
  <si>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</si>
  <si>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</si>
  <si>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</si>
  <si>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</si>
  <si>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</si>
  <si>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</si>
  <si>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</si>
  <si>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</si>
  <si>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</si>
  <si>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</si>
  <si>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</si>
  <si>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</si>
  <si>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</si>
  <si>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</si>
  <si>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</si>
  <si>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</si>
  <si>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</si>
  <si>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</si>
  <si>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</si>
  <si>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</si>
  <si>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</si>
  <si>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</si>
  <si>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</si>
  <si>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</si>
  <si>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</si>
  <si>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</si>
  <si>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</si>
  <si>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</si>
  <si>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</si>
  <si>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</si>
  <si>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</si>
  <si>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</si>
  <si>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</si>
  <si>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</si>
  <si>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</si>
  <si>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</si>
  <si>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</si>
  <si>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</si>
  <si>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</si>
  <si>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</si>
  <si>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</si>
  <si>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</si>
  <si>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</si>
  <si>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</si>
  <si>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</si>
  <si>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</si>
  <si>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</si>
  <si>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</si>
  <si>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</si>
  <si>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</si>
  <si>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</si>
  <si>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</si>
  <si>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</si>
  <si>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</si>
  <si>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</si>
  <si>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</si>
  <si>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</si>
  <si>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</si>
  <si>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</si>
  <si>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</si>
  <si>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</si>
  <si>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</si>
  <si>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</si>
  <si>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</si>
  <si>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</si>
  <si>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</si>
  <si>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</si>
  <si>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</si>
  <si>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</si>
  <si>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</si>
  <si>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</si>
  <si>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</si>
  <si>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</si>
  <si>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</si>
  <si>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</si>
  <si>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</si>
  <si>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</si>
  <si>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</si>
  <si>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</si>
  <si>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</si>
  <si>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</si>
  <si>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</si>
  <si>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</si>
  <si>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</si>
  <si>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</si>
  <si>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</si>
  <si>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</si>
  <si>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</si>
  <si>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</si>
  <si>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</si>
  <si>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</si>
  <si>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</si>
  <si>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</si>
  <si>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</si>
  <si>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</si>
  <si>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</si>
  <si>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</si>
  <si>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</si>
  <si>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</si>
  <si>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</si>
  <si>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</si>
  <si>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</si>
  <si>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</si>
  <si>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</si>
  <si>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</si>
  <si>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</si>
  <si>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</si>
  <si>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</si>
  <si>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</si>
  <si>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</si>
  <si>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</si>
  <si>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</si>
  <si>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</si>
  <si>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</si>
  <si>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</si>
  <si>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</si>
  <si>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</si>
  <si>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</si>
  <si>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</si>
  <si>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</si>
  <si>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</si>
  <si>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</si>
  <si>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</si>
  <si>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</si>
  <si>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</si>
  <si>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</si>
  <si>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</si>
  <si>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</si>
  <si>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</si>
  <si>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</si>
  <si>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</si>
  <si>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</si>
  <si>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</si>
  <si>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</si>
  <si>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</si>
  <si>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</si>
  <si>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</si>
  <si>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</si>
  <si>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</si>
  <si>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</si>
  <si>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</si>
  <si>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</si>
  <si>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</si>
  <si>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</si>
  <si>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</si>
  <si>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</si>
  <si>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</si>
  <si>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</si>
  <si>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</si>
  <si>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</si>
  <si>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</si>
  <si>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</si>
  <si>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</si>
  <si>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</si>
  <si>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</si>
  <si>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</si>
  <si>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</si>
  <si>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</si>
  <si>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</si>
  <si>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</si>
  <si>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</si>
  <si>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</si>
  <si>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</si>
  <si>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</si>
  <si>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</si>
  <si>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</si>
  <si>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</si>
  <si>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</si>
  <si>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</si>
  <si>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</si>
  <si>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</si>
  <si>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</si>
  <si>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</si>
  <si>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</si>
  <si>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</si>
  <si>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</si>
  <si>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</si>
  <si>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</si>
  <si>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</si>
  <si>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</si>
  <si>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</si>
  <si>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</si>
  <si>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</si>
  <si>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</si>
  <si>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</si>
  <si>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</si>
  <si>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</si>
  <si>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</si>
  <si>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</si>
  <si>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</si>
  <si>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</si>
  <si>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</si>
  <si>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</si>
  <si>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</si>
  <si>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</si>
  <si>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</si>
  <si>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</si>
  <si>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</si>
  <si>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</si>
  <si>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</si>
  <si>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</si>
  <si>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</si>
  <si>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</si>
  <si>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</si>
  <si>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</si>
  <si>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</si>
  <si>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</si>
  <si>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</si>
  <si>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</si>
  <si>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</si>
  <si>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</si>
  <si>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</si>
  <si>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</si>
  <si>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</si>
  <si>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</si>
  <si>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</si>
  <si>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</si>
  <si>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</si>
  <si>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</si>
  <si>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</si>
  <si>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</si>
  <si>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</si>
  <si>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</si>
  <si>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</si>
  <si>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</si>
  <si>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</si>
  <si>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</si>
  <si>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</si>
  <si>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</si>
  <si>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</si>
  <si>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</si>
  <si>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</si>
  <si>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</si>
  <si>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</si>
  <si>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</si>
  <si>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</si>
  <si>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</si>
  <si>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</si>
  <si>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</si>
  <si>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</si>
  <si>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</si>
  <si>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</si>
  <si>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</si>
  <si>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</si>
  <si>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</si>
  <si>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</si>
  <si>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</si>
  <si>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</si>
  <si>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</si>
  <si>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</si>
  <si>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</si>
  <si>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</si>
  <si>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</si>
  <si>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</si>
  <si>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</si>
  <si>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</si>
  <si>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</si>
  <si>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</si>
  <si>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</si>
  <si>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</si>
  <si>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</si>
  <si>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</si>
  <si>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</si>
  <si>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</si>
  <si>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</si>
  <si>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</si>
  <si>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</si>
  <si>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</si>
  <si>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</si>
  <si>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</si>
  <si>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</si>
  <si>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</si>
  <si>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</si>
  <si>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</si>
  <si>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</si>
  <si>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</si>
  <si>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</si>
  <si>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</si>
  <si>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</si>
  <si>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</si>
  <si>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</si>
  <si>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</si>
  <si>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</si>
  <si>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</si>
  <si>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</si>
  <si>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</si>
  <si>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</si>
  <si>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</si>
  <si>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</si>
  <si>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</si>
  <si>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</si>
  <si>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</si>
  <si>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</si>
  <si>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</si>
  <si>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</si>
  <si>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</si>
  <si>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</si>
  <si>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</si>
  <si>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</si>
  <si>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</si>
  <si>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</si>
  <si>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</si>
  <si>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</si>
  <si>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</si>
  <si>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</si>
  <si>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</si>
  <si>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</si>
  <si>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</si>
  <si>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</si>
  <si>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</si>
  <si>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</si>
  <si>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</si>
  <si>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</si>
  <si>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</si>
  <si>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</si>
  <si>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</si>
  <si>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</si>
  <si>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</si>
  <si>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</si>
  <si>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</si>
  <si>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</si>
  <si>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</si>
  <si>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</si>
  <si>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</si>
  <si>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</si>
  <si>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</si>
  <si>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</si>
  <si>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</si>
  <si>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</si>
  <si>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</si>
  <si>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</si>
  <si>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</si>
  <si>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</si>
  <si>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</si>
  <si>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</si>
  <si>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</si>
  <si>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</si>
  <si>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</si>
  <si>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</si>
  <si>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</si>
  <si>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</si>
  <si>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</si>
  <si>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</si>
  <si>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</si>
  <si>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</si>
  <si>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</si>
  <si>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</si>
  <si>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</si>
  <si>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</si>
  <si>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</si>
  <si>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</si>
  <si>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</si>
  <si>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</si>
  <si>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</si>
  <si>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</si>
  <si>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</si>
  <si>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</si>
  <si>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</si>
  <si>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</si>
  <si>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</si>
  <si>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</si>
  <si>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</si>
  <si>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</si>
  <si>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</si>
  <si>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</si>
  <si>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</si>
  <si>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</si>
  <si>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</si>
  <si>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</si>
  <si>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</si>
  <si>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</si>
  <si>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</si>
  <si>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</si>
  <si>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</si>
  <si>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</si>
  <si>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</si>
  <si>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</si>
  <si>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</si>
  <si>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</si>
  <si>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</si>
  <si>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</si>
  <si>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</si>
  <si>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</si>
  <si>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</si>
  <si>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</si>
  <si>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</si>
  <si>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</si>
  <si>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</si>
  <si>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</si>
  <si>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</si>
  <si>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</si>
  <si>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</si>
  <si>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</si>
  <si>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</si>
  <si>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</si>
  <si>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</si>
  <si>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</si>
  <si>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</si>
  <si>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</si>
  <si>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</si>
  <si>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</si>
  <si>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</si>
  <si>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</si>
  <si>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</si>
  <si>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</si>
  <si>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</si>
  <si>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</si>
  <si>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</si>
  <si>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</si>
  <si>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</si>
  <si>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</si>
  <si>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</si>
  <si>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</si>
  <si>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</si>
  <si>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</si>
  <si>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</si>
  <si>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</si>
  <si>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</si>
  <si>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</si>
  <si>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</si>
  <si>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</si>
  <si>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</si>
  <si>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</si>
  <si>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</si>
  <si>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</si>
  <si>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</si>
  <si>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</si>
  <si>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</si>
  <si>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</si>
  <si>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</si>
  <si>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</si>
  <si>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</si>
  <si>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</si>
  <si>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</si>
  <si>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</si>
  <si>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</si>
  <si>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</si>
  <si>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</si>
  <si>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</si>
  <si>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</si>
  <si>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</si>
  <si>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</si>
  <si>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</si>
  <si>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</si>
  <si>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</si>
  <si>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</si>
  <si>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</si>
  <si>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</si>
  <si>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</si>
  <si>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</si>
  <si>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</si>
  <si>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</si>
  <si>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</si>
  <si>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</si>
  <si>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</si>
  <si>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</si>
  <si>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</si>
  <si>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</si>
  <si>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</si>
  <si>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</si>
  <si>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</si>
  <si>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</si>
  <si>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</si>
  <si>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</si>
  <si>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</si>
  <si>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</si>
  <si>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</si>
  <si>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</si>
  <si>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</si>
  <si>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</si>
  <si>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</si>
  <si>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</si>
  <si>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</si>
  <si>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</si>
  <si>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</si>
  <si>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</si>
  <si>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</si>
  <si>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</si>
  <si>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</si>
  <si>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</si>
  <si>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</si>
  <si>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</si>
  <si>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</si>
  <si>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</si>
  <si>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</si>
  <si>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</si>
  <si>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</si>
  <si>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</si>
  <si>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</si>
  <si>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</si>
  <si>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</si>
  <si>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</si>
  <si>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</si>
  <si>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</si>
  <si>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</si>
  <si>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</si>
  <si>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</si>
  <si>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</si>
  <si>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</si>
  <si>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</si>
  <si>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</si>
  <si>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</si>
  <si>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</si>
  <si>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</si>
  <si>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</si>
  <si>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</si>
  <si>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</si>
  <si>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</si>
  <si>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</si>
  <si>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</si>
  <si>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</si>
  <si>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</si>
  <si>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</si>
  <si>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</si>
  <si>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</si>
  <si>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</si>
  <si>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</si>
  <si>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</si>
  <si>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</si>
  <si>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</si>
  <si>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</si>
  <si>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</si>
  <si>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</si>
  <si>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</si>
  <si>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</si>
  <si>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</si>
  <si>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</si>
  <si>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</si>
  <si>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</si>
  <si>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</si>
  <si>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</si>
  <si>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</si>
  <si>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</si>
  <si>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</si>
  <si>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</si>
  <si>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</si>
  <si>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</si>
  <si>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</si>
  <si>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</si>
  <si>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</si>
  <si>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</si>
  <si>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</si>
  <si>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</si>
  <si>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</si>
  <si>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</si>
  <si>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</si>
  <si>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</si>
  <si>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</si>
  <si>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</si>
  <si>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</si>
  <si>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</si>
  <si>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</si>
  <si>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</si>
  <si>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</si>
  <si>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</si>
  <si>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</si>
  <si>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</si>
  <si>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</si>
  <si>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</si>
  <si>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</si>
  <si>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</si>
  <si>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</si>
  <si>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</si>
  <si>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</si>
  <si>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</si>
  <si>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</si>
  <si>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</si>
  <si>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</si>
  <si>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</si>
  <si>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</si>
  <si>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</si>
  <si>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</si>
  <si>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</si>
  <si>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</si>
  <si>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</si>
  <si>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</si>
  <si>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</si>
  <si>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</si>
  <si>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</si>
  <si>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</si>
  <si>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</si>
  <si>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</si>
  <si>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</si>
  <si>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</si>
  <si>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</si>
  <si>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</si>
  <si>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</si>
  <si>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</si>
  <si>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</si>
  <si>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</si>
  <si>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</si>
  <si>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</si>
  <si>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</si>
  <si>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</si>
  <si>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</si>
  <si>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</si>
  <si>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</si>
  <si>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</si>
  <si>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</si>
  <si>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</si>
  <si>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</si>
  <si>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</si>
  <si>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</si>
  <si>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</si>
  <si>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</si>
  <si>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</si>
  <si>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</si>
  <si>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</si>
  <si>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</si>
  <si>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</si>
  <si>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</si>
  <si>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</si>
  <si>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</si>
  <si>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</si>
  <si>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</si>
  <si>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</si>
  <si>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</si>
  <si>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</si>
  <si>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</si>
  <si>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</si>
  <si>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</si>
  <si>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</si>
  <si>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</si>
  <si>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</si>
  <si>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</si>
  <si>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</si>
  <si>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</si>
  <si>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</si>
  <si>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</si>
  <si>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</si>
  <si>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</si>
  <si>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</si>
  <si>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</si>
  <si>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</si>
  <si>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</si>
  <si>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</si>
  <si>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</si>
  <si>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</si>
  <si>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</si>
  <si>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</si>
  <si>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</si>
  <si>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</si>
  <si>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</si>
  <si>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</si>
  <si>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</si>
  <si>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</si>
  <si>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</si>
  <si>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</si>
  <si>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</si>
  <si>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</si>
  <si>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</si>
  <si>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</si>
  <si>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</si>
  <si>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</si>
  <si>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</si>
  <si>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</si>
  <si>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</si>
  <si>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</si>
  <si>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</si>
  <si>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</si>
  <si>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</si>
  <si>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</si>
  <si>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</si>
  <si>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</si>
  <si>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</si>
  <si>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</si>
  <si>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</si>
  <si>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</si>
  <si>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</si>
  <si>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</si>
  <si>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</si>
  <si>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</si>
  <si>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</si>
  <si>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</si>
  <si>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</si>
  <si>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</si>
  <si>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</si>
  <si>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</si>
  <si>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</si>
  <si>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</si>
  <si>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</si>
  <si>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</si>
  <si>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</si>
  <si>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</si>
  <si>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</si>
  <si>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</si>
  <si>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</si>
  <si>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</si>
  <si>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</si>
  <si>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</si>
  <si>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</si>
  <si>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</si>
  <si>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</si>
  <si>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</si>
  <si>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</si>
  <si>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</si>
  <si>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</si>
  <si>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</si>
  <si>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</si>
  <si>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</si>
  <si>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</si>
  <si>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</si>
  <si>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</si>
  <si>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</si>
  <si>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</si>
  <si>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</si>
  <si>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</si>
  <si>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</si>
  <si>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</si>
  <si>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</si>
  <si>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</si>
  <si>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</si>
  <si>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</si>
  <si>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</si>
  <si>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</si>
  <si>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</si>
  <si>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</si>
  <si>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</si>
  <si>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</si>
  <si>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</si>
  <si>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</si>
  <si>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</si>
  <si>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</si>
  <si>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</si>
  <si>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</si>
  <si>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</si>
  <si>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</si>
  <si>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</si>
  <si>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</si>
  <si>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</si>
  <si>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</si>
  <si>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</si>
  <si>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</si>
  <si>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</si>
  <si>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</si>
  <si>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</si>
  <si>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</si>
  <si>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</si>
  <si>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</si>
  <si>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</si>
  <si>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</si>
  <si>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</si>
  <si>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</si>
  <si>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</si>
  <si>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</si>
  <si>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</si>
  <si>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</si>
  <si>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</si>
  <si>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</si>
  <si>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</si>
  <si>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</si>
  <si>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</si>
  <si>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</si>
  <si>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</si>
  <si>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</si>
  <si>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</si>
  <si>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</si>
  <si>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</si>
  <si>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</si>
  <si>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</si>
  <si>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</si>
  <si>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</si>
  <si>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</si>
  <si>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</si>
  <si>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</si>
  <si>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</si>
  <si>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</si>
  <si>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</si>
  <si>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</si>
  <si>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</si>
  <si>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</si>
  <si>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</si>
  <si>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</si>
  <si>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</si>
  <si>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</si>
  <si>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</si>
  <si>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</si>
  <si>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</si>
  <si>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</si>
  <si>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</si>
  <si>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</si>
  <si>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</si>
  <si>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</si>
  <si>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</si>
  <si>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</si>
  <si>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</si>
  <si>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</si>
  <si>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</si>
  <si>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</si>
  <si>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</si>
  <si>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</si>
  <si>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</si>
  <si>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</si>
  <si>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</si>
  <si>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</si>
  <si>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</si>
  <si>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</si>
  <si>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</si>
  <si>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</si>
  <si>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</si>
  <si>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</si>
  <si>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</si>
  <si>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</si>
  <si>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</si>
  <si>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</si>
  <si>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</si>
  <si>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</si>
  <si>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</si>
  <si>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</si>
  <si>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</si>
  <si>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</si>
  <si>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</si>
  <si>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</si>
  <si>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</si>
  <si>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</si>
  <si>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</si>
  <si>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</si>
  <si>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</si>
  <si>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</si>
  <si>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</si>
  <si>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</si>
  <si>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</si>
  <si>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</si>
  <si>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</si>
  <si>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</si>
  <si>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</si>
  <si>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</si>
  <si>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</si>
  <si>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</si>
  <si>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</si>
  <si>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</si>
  <si>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</si>
  <si>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</si>
  <si>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</si>
  <si>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</si>
  <si>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</si>
  <si>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</si>
  <si>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</si>
  <si>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</si>
  <si>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</si>
  <si>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</si>
  <si>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</si>
  <si>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</si>
  <si>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</si>
  <si>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</si>
  <si>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</si>
  <si>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</si>
  <si>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</si>
  <si>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</si>
  <si>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</si>
  <si>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</si>
  <si>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</si>
  <si>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</si>
  <si>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</si>
  <si>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</si>
  <si>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</si>
  <si>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</si>
  <si>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</si>
  <si>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</si>
  <si>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</si>
  <si>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</si>
  <si>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</si>
  <si>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</si>
  <si>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</si>
  <si>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</si>
  <si>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</si>
  <si>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</si>
  <si>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</si>
  <si>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</si>
  <si>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</si>
  <si>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</si>
  <si>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</si>
  <si>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</si>
  <si>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</si>
  <si>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</si>
  <si>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</si>
  <si>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</si>
  <si>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</si>
  <si>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</si>
  <si>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</si>
  <si>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</si>
  <si>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</si>
  <si>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</si>
  <si>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</si>
  <si>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</si>
  <si>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</si>
  <si>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</si>
  <si>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</si>
  <si>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</si>
  <si>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</si>
  <si>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</si>
  <si>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</si>
  <si>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</si>
  <si>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</si>
  <si>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</si>
  <si>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</si>
  <si>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</si>
  <si>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</si>
  <si>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</si>
  <si>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</si>
  <si>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</si>
  <si>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</si>
  <si>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</si>
  <si>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</si>
  <si>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</si>
  <si>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</si>
  <si>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</si>
  <si>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</si>
  <si>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</si>
  <si>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</si>
  <si>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</si>
  <si>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</si>
  <si>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</si>
  <si>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</si>
  <si>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</si>
  <si>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</si>
  <si>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</si>
  <si>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</si>
  <si>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</si>
  <si>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</si>
  <si>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</si>
  <si>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</si>
  <si>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</si>
  <si>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</si>
  <si>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</si>
  <si>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</si>
  <si>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</si>
  <si>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</si>
  <si>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</si>
  <si>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</si>
  <si>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</si>
  <si>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</si>
  <si>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</si>
  <si>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</si>
  <si>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</si>
  <si>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</si>
  <si>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</si>
  <si>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</si>
  <si>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</si>
  <si>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</si>
  <si>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</si>
  <si>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</si>
  <si>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</si>
  <si>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</si>
  <si>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</si>
  <si>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</si>
  <si>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</si>
  <si>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</si>
  <si>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</si>
  <si>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</si>
  <si>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</si>
  <si>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</si>
  <si>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</si>
  <si>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</si>
  <si>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</si>
  <si>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</si>
  <si>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</si>
  <si>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</si>
  <si>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</si>
  <si>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</si>
  <si>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</si>
  <si>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</si>
  <si>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</si>
  <si>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</si>
  <si>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</si>
  <si>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</si>
  <si>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</si>
  <si>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</si>
  <si>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</si>
  <si>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</si>
  <si>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</si>
  <si>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</si>
  <si>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</si>
  <si>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</si>
  <si>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</si>
  <si>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</si>
  <si>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</si>
  <si>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</si>
  <si>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</si>
  <si>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</si>
  <si>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</si>
  <si>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</si>
  <si>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</si>
  <si>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</si>
  <si>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</si>
  <si>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</si>
  <si>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</si>
  <si>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</si>
  <si>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</si>
  <si>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</si>
  <si>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</si>
  <si>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</si>
  <si>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</si>
  <si>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</si>
  <si>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</si>
  <si>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</si>
  <si>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</si>
  <si>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</si>
  <si>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</si>
  <si>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</si>
  <si>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</si>
  <si>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</si>
  <si>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</si>
  <si>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</si>
  <si>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</si>
  <si>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</si>
  <si>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</si>
  <si>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</si>
  <si>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</si>
  <si>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</si>
  <si>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</si>
  <si>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</si>
  <si>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</si>
  <si>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</si>
  <si>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</si>
  <si>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</si>
  <si>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</si>
  <si>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</si>
  <si>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</si>
  <si>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</si>
  <si>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</si>
  <si>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</si>
  <si>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</si>
  <si>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</si>
  <si>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</si>
  <si>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</si>
  <si>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</si>
  <si>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</si>
  <si>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</si>
  <si>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</si>
  <si>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</si>
  <si>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</si>
  <si>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</si>
  <si>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</si>
  <si>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</si>
  <si>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</si>
  <si>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</si>
  <si>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</si>
  <si>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</si>
  <si>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</si>
  <si>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</si>
  <si>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</si>
  <si>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</si>
  <si>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</si>
  <si>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</si>
  <si>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</si>
  <si>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</si>
  <si>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</si>
  <si>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</si>
  <si>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</si>
  <si>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</si>
  <si>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</si>
  <si>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</si>
  <si>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</si>
  <si>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</si>
  <si>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</si>
  <si>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</si>
  <si>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</si>
  <si>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</si>
  <si>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</si>
  <si>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</si>
  <si>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</si>
  <si>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</si>
  <si>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</si>
  <si>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</si>
  <si>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</si>
  <si>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</si>
  <si>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</si>
  <si>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</si>
  <si>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</si>
  <si>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</si>
  <si>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</si>
  <si>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</si>
  <si>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</si>
  <si>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</si>
  <si>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</si>
  <si>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</si>
  <si>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</si>
  <si>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</si>
  <si>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</si>
  <si>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</si>
  <si>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</si>
  <si>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</si>
  <si>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</si>
  <si>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</si>
  <si>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</si>
  <si>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</si>
  <si>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</si>
  <si>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</si>
  <si>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</si>
  <si>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</si>
  <si>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</si>
  <si>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</si>
  <si>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</si>
  <si>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</si>
  <si>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</si>
  <si>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</si>
  <si>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</si>
  <si>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</si>
  <si>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</si>
  <si>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</si>
  <si>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</si>
  <si>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</si>
  <si>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</si>
  <si>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</si>
  <si>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</si>
  <si>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</si>
  <si>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</si>
  <si>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</si>
  <si>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</si>
  <si>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</si>
  <si>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</si>
  <si>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</si>
  <si>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</si>
  <si>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</si>
  <si>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</si>
  <si>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</si>
  <si>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</si>
  <si>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</si>
  <si>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</si>
  <si>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</si>
  <si>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</si>
  <si>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</si>
  <si>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</si>
  <si>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</si>
  <si>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</si>
  <si>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</si>
  <si>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</si>
  <si>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</si>
  <si>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</si>
  <si>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</si>
  <si>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</si>
  <si>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</si>
  <si>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</si>
  <si>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</si>
  <si>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</si>
  <si>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</si>
  <si>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</si>
  <si>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</si>
  <si>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</si>
  <si>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</si>
  <si>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</si>
  <si>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</si>
  <si>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</si>
  <si>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</si>
  <si>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</si>
  <si>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</si>
  <si>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</si>
  <si>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</si>
  <si>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</si>
  <si>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</si>
  <si>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</si>
  <si>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</si>
  <si>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</si>
  <si>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</si>
  <si>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</si>
  <si>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</si>
  <si>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</si>
  <si>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</si>
  <si>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</si>
  <si>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</si>
  <si>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</si>
  <si>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</si>
  <si>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</si>
  <si>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</si>
  <si>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</si>
  <si>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</si>
  <si>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</si>
  <si>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</si>
  <si>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</si>
  <si>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</si>
  <si>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</si>
  <si>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</si>
  <si>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</si>
  <si>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</si>
  <si>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</si>
  <si>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</si>
  <si>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</si>
  <si>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</si>
  <si>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</si>
  <si>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</si>
  <si>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</si>
  <si>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</si>
  <si>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</si>
  <si>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</si>
  <si>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</si>
  <si>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</si>
  <si>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</si>
  <si>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</si>
  <si>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</si>
  <si>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</si>
  <si>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</si>
  <si>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</si>
  <si>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</si>
  <si>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</si>
  <si>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</si>
  <si>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</si>
  <si>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</si>
  <si>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</si>
  <si>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</si>
  <si>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</si>
  <si>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</si>
  <si>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</si>
  <si>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</si>
  <si>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</si>
  <si>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</si>
  <si>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</si>
  <si>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</si>
  <si>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</si>
  <si>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</si>
  <si>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</si>
  <si>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</si>
  <si>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</si>
  <si>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</si>
  <si>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</si>
  <si>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</si>
  <si>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</si>
  <si>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</si>
  <si>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</si>
  <si>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</si>
  <si>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</si>
  <si>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</si>
  <si>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</si>
  <si>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</si>
  <si>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</si>
  <si>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</si>
  <si>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</si>
  <si>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</si>
  <si>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</si>
  <si>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</si>
  <si>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</si>
  <si>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</si>
  <si>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</si>
  <si>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</si>
  <si>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</si>
  <si>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</si>
  <si>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</si>
  <si>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</si>
  <si>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</si>
  <si>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</si>
  <si>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</si>
  <si>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</si>
  <si>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</si>
  <si>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</si>
  <si>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</si>
  <si>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</si>
  <si>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</si>
  <si>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</si>
  <si>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</si>
  <si>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</si>
  <si>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</si>
  <si>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</si>
  <si>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</si>
  <si>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</si>
  <si>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</si>
  <si>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</si>
  <si>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</si>
  <si>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</si>
  <si>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</si>
  <si>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</si>
  <si>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</si>
  <si>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</si>
  <si>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</si>
  <si>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</si>
  <si>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</si>
  <si>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</si>
  <si>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</si>
  <si>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</si>
  <si>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</si>
  <si>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</si>
  <si>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</si>
  <si>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</si>
  <si>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</si>
  <si>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</si>
  <si>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</si>
  <si>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</si>
  <si>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</si>
  <si>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</si>
  <si>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</si>
  <si>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</si>
  <si>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</si>
  <si>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</si>
  <si>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</si>
  <si>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</si>
  <si>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</si>
  <si>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</si>
  <si>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</si>
  <si>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</si>
  <si>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</si>
  <si>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</si>
  <si>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</si>
  <si>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</si>
  <si>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</si>
  <si>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</si>
  <si>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</si>
  <si>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</si>
  <si>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</si>
  <si>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</si>
  <si>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</si>
  <si>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</si>
  <si>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</si>
  <si>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</si>
  <si>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</si>
  <si>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</si>
  <si>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</si>
  <si>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</si>
  <si>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</si>
  <si>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</si>
  <si>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</si>
  <si>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</si>
  <si>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</si>
  <si>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</si>
  <si>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</si>
  <si>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</si>
  <si>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</si>
  <si>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</si>
  <si>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</si>
  <si>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</si>
  <si>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</si>
  <si>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</si>
  <si>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</si>
  <si>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</si>
  <si>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</si>
  <si>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</si>
  <si>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</si>
  <si>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</si>
  <si>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</si>
  <si>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</si>
  <si>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</si>
  <si>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</si>
  <si>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</si>
  <si>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</si>
  <si>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</si>
  <si>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</si>
  <si>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</si>
  <si>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</si>
  <si>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</si>
  <si>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</si>
  <si>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</si>
  <si>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</si>
  <si>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</si>
  <si>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</si>
  <si>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</si>
  <si>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</si>
  <si>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</si>
  <si>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</si>
  <si>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</si>
  <si>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</si>
  <si>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</si>
  <si>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</si>
  <si>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</si>
  <si>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</si>
  <si>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</si>
  <si>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</si>
  <si>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</si>
  <si>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</si>
  <si>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</si>
  <si>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</si>
  <si>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</si>
  <si>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</si>
  <si>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</si>
  <si>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</si>
  <si>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</si>
  <si>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</si>
  <si>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</si>
  <si>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</si>
  <si>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</si>
  <si>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</si>
  <si>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</si>
  <si>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</si>
  <si>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</si>
  <si>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</si>
  <si>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</si>
  <si>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</si>
  <si>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</si>
  <si>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</si>
  <si>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</si>
  <si>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</si>
  <si>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</si>
  <si>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</si>
  <si>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</si>
  <si>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</si>
  <si>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</si>
  <si>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</si>
  <si>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</si>
  <si>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</si>
  <si>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</si>
  <si>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</si>
  <si>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</si>
  <si>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</si>
  <si>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</si>
  <si>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</si>
  <si>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</si>
  <si>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</si>
  <si>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</si>
  <si>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</si>
  <si>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</si>
  <si>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</si>
  <si>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</si>
  <si>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</si>
  <si>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</si>
  <si>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</si>
  <si>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</si>
  <si>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</si>
  <si>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</si>
  <si>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</si>
  <si>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</si>
  <si>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</si>
  <si>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</si>
  <si>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</si>
  <si>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</si>
  <si>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</si>
  <si>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</si>
  <si>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</si>
  <si>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</si>
  <si>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</si>
  <si>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</si>
  <si>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</si>
  <si>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</si>
  <si>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</si>
  <si>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</si>
  <si>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</si>
  <si>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</si>
  <si>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</si>
  <si>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</si>
  <si>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</si>
  <si>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</si>
  <si>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</si>
  <si>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</si>
  <si>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</si>
  <si>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</si>
  <si>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</si>
  <si>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</si>
  <si>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</si>
  <si>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</si>
  <si>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</si>
  <si>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</si>
  <si>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</si>
  <si>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</si>
  <si>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</si>
  <si>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</si>
  <si>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</si>
  <si>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</si>
  <si>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</si>
  <si>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</si>
  <si>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</si>
  <si>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</si>
  <si>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</si>
  <si>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</si>
  <si>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</si>
  <si>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</si>
  <si>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</si>
  <si>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</si>
  <si>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</si>
  <si>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</si>
  <si>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</si>
  <si>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</si>
  <si>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</si>
  <si>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</si>
  <si>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</si>
  <si>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</si>
  <si>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</si>
  <si>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</si>
  <si>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</si>
  <si>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</si>
  <si>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</si>
  <si>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</si>
  <si>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</si>
  <si>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</si>
  <si>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</si>
  <si>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</si>
  <si>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</si>
  <si>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</si>
  <si>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</si>
  <si>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</si>
  <si>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</si>
  <si>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</si>
  <si>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</si>
  <si>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</si>
  <si>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</si>
  <si>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</si>
  <si>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</si>
  <si>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</si>
  <si>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</si>
  <si>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</si>
  <si>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</si>
  <si>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</si>
  <si>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</si>
  <si>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</si>
  <si>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</si>
  <si>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</si>
  <si>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</si>
  <si>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</si>
  <si>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</si>
  <si>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</si>
  <si>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</si>
  <si>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</si>
  <si>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</si>
  <si>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</si>
  <si>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</si>
  <si>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</si>
  <si>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</si>
  <si>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</si>
  <si>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</si>
  <si>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</si>
  <si>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</si>
  <si>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</si>
  <si>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</si>
  <si>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</si>
  <si>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</si>
  <si>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</si>
  <si>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</si>
  <si>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</si>
  <si>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</si>
  <si>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</si>
  <si>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</si>
  <si>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</si>
  <si>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</si>
  <si>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</si>
  <si>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</si>
  <si>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</si>
  <si>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</si>
  <si>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</si>
  <si>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</si>
  <si>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</si>
  <si>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</si>
  <si>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</si>
  <si>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</si>
  <si>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</si>
  <si>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</si>
  <si>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</si>
  <si>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</si>
  <si>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</si>
  <si>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</si>
  <si>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</si>
  <si>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</si>
  <si>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</si>
  <si>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</si>
  <si>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</si>
  <si>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</si>
  <si>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</si>
  <si>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</si>
  <si>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</si>
  <si>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</si>
  <si>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</si>
  <si>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</si>
  <si>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</si>
  <si>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</si>
  <si>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</si>
  <si>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</si>
  <si>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</si>
  <si>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</si>
  <si>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</si>
  <si>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</si>
  <si>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</si>
  <si>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</si>
  <si>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</si>
  <si>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</si>
  <si>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</si>
  <si>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</si>
  <si>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</si>
  <si>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</si>
  <si>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</si>
  <si>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</si>
  <si>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</si>
  <si>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</si>
  <si>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</si>
  <si>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</si>
  <si>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</si>
  <si>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</si>
  <si>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</si>
  <si>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</si>
  <si>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</si>
  <si>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</si>
  <si>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</si>
  <si>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</si>
  <si>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</si>
  <si>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</si>
  <si>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</si>
  <si>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</si>
  <si>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</si>
  <si>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</si>
  <si>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</si>
  <si>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</si>
  <si>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</si>
  <si>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</si>
  <si>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</si>
  <si>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</si>
  <si>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</si>
  <si>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</si>
  <si>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</si>
  <si>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</si>
  <si>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</si>
  <si>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</si>
  <si>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</si>
  <si>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</si>
  <si>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</si>
  <si>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</si>
  <si>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</si>
  <si>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</si>
  <si>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</si>
  <si>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</si>
  <si>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</si>
  <si>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</si>
  <si>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</si>
  <si>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</si>
  <si>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</si>
  <si>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</si>
  <si>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</si>
  <si>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</si>
  <si>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</si>
  <si>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</si>
  <si>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</si>
  <si>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</si>
  <si>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</si>
  <si>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</si>
  <si>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</si>
  <si>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</si>
  <si>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</si>
  <si>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</si>
  <si>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</si>
  <si>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</si>
  <si>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</si>
  <si>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</si>
  <si>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</si>
  <si>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</si>
  <si>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</si>
  <si>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</si>
  <si>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</si>
  <si>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</si>
  <si>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</si>
  <si>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</si>
  <si>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</si>
  <si>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</si>
  <si>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</si>
  <si>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</si>
  <si>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</si>
  <si>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</si>
  <si>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</si>
  <si>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</si>
  <si>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</si>
  <si>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</si>
  <si>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</si>
  <si>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</si>
  <si>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</si>
  <si>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</si>
  <si>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</si>
  <si>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</si>
  <si>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</si>
  <si>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</si>
  <si>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</si>
  <si>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</si>
  <si>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</si>
  <si>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</si>
  <si>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</si>
  <si>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</si>
  <si>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</si>
  <si>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</si>
  <si>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</si>
  <si>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</si>
  <si>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</si>
  <si>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</si>
  <si>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</si>
  <si>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</si>
  <si>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</si>
  <si>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</si>
  <si>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</si>
  <si>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</si>
  <si>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</si>
  <si>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</si>
  <si>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</si>
  <si>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</si>
  <si>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</si>
  <si>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</si>
  <si>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</si>
  <si>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</si>
  <si>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</si>
  <si>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</si>
  <si>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</si>
  <si>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</si>
  <si>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</si>
  <si>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</si>
  <si>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</si>
  <si>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</si>
  <si>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</si>
  <si>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</si>
  <si>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</si>
  <si>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</si>
  <si>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</si>
  <si>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</si>
  <si>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</si>
  <si>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</si>
  <si>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</si>
  <si>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</si>
  <si>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</si>
  <si>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</si>
  <si>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</si>
  <si>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</si>
  <si>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</si>
  <si>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</si>
  <si>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</si>
  <si>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</si>
  <si>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</si>
  <si>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</si>
  <si>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</si>
  <si>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</si>
  <si>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</si>
  <si>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</si>
  <si>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</si>
  <si>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</si>
  <si>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</si>
  <si>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</si>
  <si>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</si>
  <si>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</si>
  <si>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</si>
  <si>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</si>
  <si>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</si>
  <si>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</si>
  <si>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</si>
  <si>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</si>
  <si>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</si>
  <si>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</si>
  <si>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</si>
  <si>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</si>
  <si>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</si>
  <si>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</si>
  <si>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</si>
  <si>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</si>
  <si>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</si>
  <si>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</si>
  <si>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</si>
  <si>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</si>
  <si>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</si>
  <si>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</si>
  <si>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</si>
  <si>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</si>
  <si>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</si>
  <si>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</si>
  <si>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</si>
  <si>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</si>
  <si>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</si>
  <si>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</si>
  <si>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</si>
  <si>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</si>
  <si>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</si>
  <si>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</si>
  <si>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</si>
  <si>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</si>
  <si>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</si>
  <si>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</si>
  <si>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</si>
  <si>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</si>
  <si>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</si>
  <si>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</si>
  <si>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</si>
  <si>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</si>
  <si>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</si>
  <si>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</si>
  <si>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</si>
  <si>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</si>
  <si>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</si>
  <si>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</si>
  <si>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</si>
  <si>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</si>
  <si>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</si>
  <si>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</si>
  <si>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</si>
  <si>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</si>
  <si>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</si>
  <si>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</si>
  <si>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</si>
  <si>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</si>
  <si>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</si>
  <si>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</si>
  <si>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</si>
  <si>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</si>
  <si>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</si>
  <si>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</si>
  <si>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</si>
  <si>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</si>
  <si>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</si>
  <si>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</si>
  <si>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</si>
  <si>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</si>
  <si>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</si>
  <si>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</si>
  <si>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</si>
  <si>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</si>
  <si>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</si>
  <si>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</si>
  <si>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</si>
  <si>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</si>
  <si>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</si>
  <si>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</si>
  <si>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</si>
  <si>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</si>
  <si>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</si>
  <si>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</si>
  <si>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</si>
  <si>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</si>
  <si>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</si>
  <si>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</si>
  <si>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</si>
  <si>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</si>
  <si>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</si>
  <si>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</si>
  <si>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</si>
  <si>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</si>
  <si>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</si>
  <si>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</si>
  <si>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</si>
  <si>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</si>
  <si>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</si>
  <si>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</si>
  <si>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</si>
  <si>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</si>
  <si>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</si>
  <si>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</si>
  <si>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</si>
  <si>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</si>
  <si>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</si>
  <si>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</si>
  <si>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</si>
  <si>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</si>
  <si>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</si>
  <si>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</si>
  <si>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</si>
  <si>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</si>
  <si>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</si>
  <si>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</si>
  <si>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</si>
  <si>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</si>
  <si>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</si>
  <si>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</si>
  <si>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</si>
  <si>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</si>
  <si>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</si>
  <si>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</si>
  <si>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</si>
  <si>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</si>
  <si>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</si>
  <si>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</si>
  <si>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</si>
  <si>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</si>
  <si>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</si>
  <si>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</si>
  <si>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</si>
  <si>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</si>
  <si>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</si>
  <si>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</si>
  <si>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</si>
  <si>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</si>
  <si>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</si>
  <si>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</si>
  <si>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</si>
  <si>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</si>
  <si>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</si>
  <si>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</si>
  <si>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</si>
  <si>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</si>
  <si>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</si>
  <si>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</si>
  <si>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</si>
  <si>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</si>
  <si>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</si>
  <si>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</si>
  <si>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</si>
  <si>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</si>
  <si>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</si>
  <si>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</si>
  <si>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</si>
  <si>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</si>
  <si>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</si>
  <si>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</si>
  <si>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</si>
  <si>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</si>
  <si>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</si>
  <si>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</si>
  <si>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</si>
  <si>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</si>
  <si>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</si>
  <si>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</si>
  <si>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</si>
  <si>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</si>
  <si>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</si>
  <si>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</si>
  <si>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</si>
  <si>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</si>
  <si>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</si>
  <si>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</si>
  <si>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</si>
  <si>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</si>
  <si>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</si>
  <si>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</si>
  <si>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</si>
  <si>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</si>
  <si>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</si>
  <si>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</si>
  <si>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</si>
  <si>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</si>
  <si>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</si>
  <si>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</si>
  <si>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</si>
  <si>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</si>
  <si>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</si>
  <si>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</si>
  <si>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</si>
  <si>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</si>
  <si>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</si>
  <si>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</si>
  <si>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</si>
  <si>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</si>
  <si>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</si>
  <si>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</si>
  <si>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</si>
  <si>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</si>
  <si>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</si>
  <si>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</si>
  <si>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</si>
  <si>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</si>
  <si>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</si>
  <si>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</si>
  <si>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</si>
  <si>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</si>
  <si>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</si>
  <si>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</si>
  <si>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</si>
  <si>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</si>
  <si>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</si>
  <si>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</si>
  <si>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</si>
  <si>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</si>
  <si>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</si>
  <si>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</si>
  <si>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</si>
  <si>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</si>
  <si>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</si>
  <si>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</si>
  <si>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</si>
  <si>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</si>
  <si>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</si>
  <si>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</si>
  <si>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</si>
  <si>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</si>
  <si>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</si>
  <si>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</si>
  <si>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</si>
  <si>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</si>
  <si>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</si>
  <si>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</si>
  <si>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</si>
  <si>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</si>
  <si>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</si>
  <si>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</si>
  <si>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</si>
  <si>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</si>
  <si>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</si>
  <si>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</si>
  <si>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</si>
  <si>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</si>
  <si>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</si>
  <si>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</si>
  <si>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</si>
  <si>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</si>
  <si>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</si>
  <si>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</si>
  <si>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</si>
  <si>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</si>
  <si>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</si>
  <si>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</si>
  <si>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</si>
  <si>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</si>
  <si>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</si>
  <si>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</si>
  <si>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</si>
  <si>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</si>
  <si>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</si>
  <si>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</si>
  <si>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</si>
  <si>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</si>
  <si>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</si>
  <si>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</si>
  <si>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</si>
  <si>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</si>
  <si>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</si>
  <si>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</si>
  <si>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</si>
  <si>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</si>
  <si>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</si>
  <si>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</si>
  <si>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</si>
  <si>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</si>
  <si>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</si>
  <si>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</si>
  <si>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</si>
  <si>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</si>
  <si>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</si>
  <si>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</si>
  <si>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</si>
  <si>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</si>
  <si>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</si>
  <si>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</si>
  <si>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</si>
  <si>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</si>
  <si>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</si>
  <si>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</si>
  <si>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</si>
  <si>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</si>
  <si>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</si>
  <si>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</si>
  <si>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</si>
  <si>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</si>
  <si>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</si>
  <si>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</si>
  <si>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</si>
  <si>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</si>
  <si>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</si>
  <si>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</si>
  <si>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</si>
  <si>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</si>
  <si>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</si>
  <si>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</si>
  <si>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</si>
  <si>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</si>
  <si>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</si>
  <si>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</si>
  <si>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</si>
  <si>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</si>
  <si>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</si>
  <si>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</si>
  <si>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</si>
  <si>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</si>
  <si>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</si>
  <si>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</si>
  <si>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</si>
  <si>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</si>
  <si>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</si>
  <si>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</si>
  <si>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</si>
  <si>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</si>
  <si>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</si>
  <si>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</si>
  <si>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</si>
  <si>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</si>
  <si>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</si>
  <si>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</si>
  <si>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</si>
  <si>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</si>
  <si>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</si>
  <si>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</si>
  <si>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</si>
  <si>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</si>
  <si>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</si>
  <si>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</si>
  <si>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</si>
  <si>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</si>
  <si>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</si>
  <si>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</si>
  <si>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</si>
  <si>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</si>
  <si>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</si>
  <si>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</si>
  <si>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</si>
  <si>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</si>
  <si>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</si>
  <si>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</si>
  <si>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</si>
  <si>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</si>
  <si>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</si>
  <si>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</si>
  <si>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</si>
  <si>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</si>
  <si>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</si>
  <si>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</si>
  <si>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</si>
  <si>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</si>
  <si>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</si>
  <si>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</si>
  <si>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</si>
  <si>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</si>
  <si>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</si>
  <si>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</si>
  <si>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</si>
  <si>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</si>
  <si>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</si>
  <si>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</si>
  <si>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</si>
  <si>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</si>
  <si>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</si>
  <si>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</si>
  <si>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</si>
  <si>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</si>
  <si>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</si>
  <si>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</si>
  <si>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</si>
  <si>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</si>
  <si>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</si>
  <si>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</si>
  <si>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</si>
  <si>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</si>
  <si>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</si>
  <si>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</si>
  <si>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</si>
  <si>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</si>
  <si>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</si>
  <si>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</si>
  <si>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</si>
  <si>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</si>
  <si>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</si>
  <si>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</si>
  <si>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</si>
  <si>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</si>
  <si>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</si>
  <si>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</si>
  <si>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</si>
  <si>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</si>
  <si>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</si>
  <si>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</si>
  <si>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</si>
  <si>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</si>
  <si>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</si>
  <si>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</si>
  <si>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</si>
  <si>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</si>
  <si>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</si>
  <si>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</si>
  <si>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</si>
  <si>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</si>
  <si>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</si>
  <si>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</si>
  <si>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</si>
  <si>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</si>
  <si>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</si>
  <si>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</si>
  <si>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</si>
  <si>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</si>
  <si>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</si>
  <si>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</si>
  <si>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</si>
  <si>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</si>
  <si>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</si>
  <si>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</si>
  <si>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</si>
  <si>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</si>
  <si>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</si>
  <si>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</si>
  <si>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</si>
  <si>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</si>
  <si>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</si>
  <si>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</si>
  <si>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</si>
  <si>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</si>
  <si>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</si>
  <si>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</si>
  <si>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</si>
  <si>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</si>
  <si>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</si>
  <si>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</si>
  <si>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</si>
  <si>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</si>
  <si>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</si>
  <si>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</si>
  <si>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</si>
  <si>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</si>
  <si>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</si>
  <si>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</si>
  <si>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</si>
  <si>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</si>
  <si>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</si>
  <si>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</si>
  <si>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</si>
  <si>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</si>
  <si>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</si>
  <si>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</si>
  <si>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</si>
  <si>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</si>
  <si>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</si>
  <si>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</si>
  <si>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</si>
  <si>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</si>
  <si>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</si>
  <si>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</si>
  <si>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</si>
  <si>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</si>
  <si>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</si>
  <si>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</si>
  <si>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</si>
  <si>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</si>
  <si>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</si>
  <si>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</si>
  <si>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</si>
  <si>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</si>
  <si>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</si>
  <si>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</si>
  <si>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</si>
  <si>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</si>
  <si>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</si>
  <si>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</si>
  <si>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</si>
  <si>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</si>
  <si>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</si>
  <si>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</si>
  <si>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</si>
  <si>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</si>
  <si>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</si>
  <si>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</si>
  <si>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</si>
  <si>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</si>
  <si>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</si>
  <si>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</si>
  <si>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</si>
  <si>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</si>
  <si>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</si>
  <si>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</si>
  <si>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</si>
  <si>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</si>
  <si>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</si>
  <si>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</si>
  <si>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</si>
  <si>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</si>
  <si>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</si>
  <si>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</si>
  <si>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</si>
  <si>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</si>
  <si>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</si>
  <si>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</si>
  <si>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</si>
  <si>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</si>
  <si>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</si>
  <si>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</si>
  <si>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</si>
  <si>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</si>
  <si>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</si>
  <si>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</si>
  <si>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</si>
  <si>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</si>
  <si>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</si>
  <si>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</si>
  <si>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</si>
  <si>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</si>
  <si>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</si>
  <si>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</si>
  <si>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</si>
  <si>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</si>
  <si>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</si>
  <si>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</si>
  <si>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</si>
  <si>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</si>
  <si>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</si>
  <si>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</si>
  <si>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</si>
  <si>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</si>
  <si>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</si>
  <si>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</si>
  <si>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</si>
  <si>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</si>
  <si>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</si>
  <si>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</si>
  <si>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</si>
  <si>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</si>
  <si>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</si>
  <si>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</si>
  <si>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</si>
  <si>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</si>
  <si>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</si>
  <si>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</si>
  <si>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</si>
  <si>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</si>
  <si>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</si>
  <si>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</si>
  <si>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</si>
  <si>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</si>
  <si>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</si>
  <si>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</si>
  <si>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</si>
  <si>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</si>
  <si>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</si>
  <si>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</si>
  <si>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</si>
  <si>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</si>
  <si>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</si>
  <si>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</si>
  <si>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</si>
  <si>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</si>
  <si>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</si>
  <si>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</si>
  <si>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</si>
  <si>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</si>
  <si>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</si>
  <si>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</si>
  <si>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</si>
  <si>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</si>
  <si>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</si>
  <si>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</si>
  <si>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</si>
  <si>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</si>
  <si>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</si>
  <si>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</si>
  <si>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</si>
  <si>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</si>
  <si>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</si>
  <si>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</si>
  <si>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</si>
  <si>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</si>
  <si>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</si>
  <si>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</si>
  <si>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</si>
  <si>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</si>
  <si>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</si>
  <si>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</si>
  <si>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</si>
  <si>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</si>
  <si>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</si>
  <si>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</si>
  <si>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</si>
  <si>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</si>
  <si>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</si>
  <si>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</si>
  <si>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</si>
  <si>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</si>
  <si>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</si>
  <si>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</si>
  <si>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</si>
  <si>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</si>
  <si>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</si>
  <si>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</si>
  <si>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</si>
  <si>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</si>
  <si>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</si>
  <si>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</si>
  <si>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</si>
  <si>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</si>
  <si>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</si>
  <si>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</si>
  <si>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</si>
  <si>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</si>
  <si>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</si>
  <si>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</si>
  <si>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</si>
  <si>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</si>
  <si>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</si>
  <si>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</si>
  <si>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</si>
  <si>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</si>
  <si>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</si>
  <si>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</si>
  <si>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</si>
  <si>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</si>
  <si>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</si>
  <si>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</si>
  <si>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</si>
  <si>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</si>
  <si>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</si>
  <si>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</si>
  <si>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</si>
  <si>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</si>
  <si>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</si>
  <si>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</si>
  <si>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</si>
  <si>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</si>
  <si>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</si>
  <si>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</si>
  <si>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</si>
  <si>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</si>
  <si>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</si>
  <si>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</si>
  <si>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</si>
  <si>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</si>
  <si>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</si>
  <si>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</si>
  <si>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</si>
  <si>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</si>
  <si>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</si>
  <si>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</si>
  <si>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</si>
  <si>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</si>
  <si>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</si>
  <si>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</si>
  <si>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</si>
  <si>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</si>
  <si>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</si>
  <si>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</si>
  <si>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</si>
  <si>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</si>
  <si>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</si>
  <si>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</si>
  <si>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</si>
  <si>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</si>
  <si>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</si>
  <si>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</si>
  <si>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</si>
  <si>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</si>
  <si>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</si>
  <si>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</si>
  <si>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</si>
  <si>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</si>
  <si>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</si>
  <si>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</si>
  <si>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</si>
  <si>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</si>
  <si>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</si>
  <si>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</si>
  <si>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</si>
  <si>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</si>
  <si>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</si>
  <si>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</si>
  <si>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</si>
  <si>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</si>
  <si>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</si>
  <si>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</si>
  <si>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</si>
  <si>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</si>
  <si>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</si>
  <si>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</si>
  <si>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</si>
  <si>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</si>
  <si>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</si>
  <si>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</si>
  <si>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</si>
  <si>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</si>
  <si>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</si>
  <si>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</si>
  <si>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</si>
  <si>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</si>
  <si>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</si>
  <si>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</si>
  <si>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</si>
  <si>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</si>
  <si>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</si>
  <si>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</si>
  <si>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</si>
  <si>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</si>
  <si>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</si>
  <si>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</si>
  <si>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</si>
  <si>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</si>
  <si>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</si>
  <si>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</si>
  <si>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</si>
  <si>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</si>
  <si>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</si>
  <si>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</si>
  <si>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</si>
  <si>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</si>
  <si>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</si>
  <si>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</si>
  <si>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</si>
  <si>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</si>
  <si>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</si>
  <si>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</si>
  <si>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</si>
  <si>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</si>
  <si>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</si>
  <si>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</si>
  <si>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</si>
  <si>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</si>
  <si>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</si>
  <si>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</si>
  <si>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</si>
  <si>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</si>
  <si>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</si>
  <si>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</si>
  <si>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</si>
  <si>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</si>
  <si>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</si>
  <si>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</si>
  <si>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</si>
  <si>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</si>
  <si>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</si>
  <si>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</si>
  <si>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</si>
  <si>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</si>
  <si>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</si>
  <si>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</si>
  <si>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</si>
  <si>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</si>
  <si>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</si>
  <si>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</si>
  <si>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</si>
  <si>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</si>
  <si>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</si>
  <si>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</si>
  <si>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</si>
  <si>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</si>
  <si>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</si>
  <si>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</si>
  <si>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</si>
  <si>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</si>
  <si>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</si>
  <si>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</si>
  <si>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</si>
  <si>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</si>
  <si>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</si>
  <si>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</si>
  <si>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</si>
  <si>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</si>
  <si>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</si>
  <si>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</si>
  <si>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</si>
  <si>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</si>
  <si>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</si>
  <si>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</si>
  <si>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</si>
  <si>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</si>
  <si>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</si>
  <si>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</si>
  <si>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</si>
  <si>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</si>
  <si>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</si>
  <si>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</si>
  <si>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</si>
  <si>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</si>
  <si>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</si>
  <si>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</si>
  <si>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</si>
  <si>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</si>
  <si>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</si>
  <si>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</si>
  <si>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</si>
  <si>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</si>
  <si>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</si>
  <si>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</si>
  <si>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</si>
  <si>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</si>
  <si>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</si>
  <si>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</si>
  <si>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</si>
  <si>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</si>
  <si>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</si>
  <si>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</si>
  <si>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</si>
  <si>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</si>
  <si>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</si>
  <si>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</si>
  <si>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</si>
  <si>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</si>
  <si>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</si>
  <si>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</si>
  <si>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</si>
  <si>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</si>
  <si>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</si>
  <si>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</si>
  <si>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</si>
  <si>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</si>
  <si>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</si>
  <si>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</si>
  <si>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</si>
  <si>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</si>
  <si>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</si>
  <si>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</si>
  <si>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</si>
  <si>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</si>
  <si>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</si>
  <si>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</si>
  <si>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</si>
  <si>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</si>
  <si>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</si>
  <si>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</si>
  <si>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</si>
  <si>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</si>
  <si>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</si>
  <si>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</si>
  <si>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</si>
  <si>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</si>
  <si>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</si>
  <si>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</si>
  <si>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</si>
  <si>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</si>
  <si>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</si>
  <si>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</si>
  <si>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</si>
  <si>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</si>
  <si>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</si>
  <si>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</si>
  <si>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</si>
  <si>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</si>
  <si>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</si>
  <si>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</si>
  <si>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</si>
  <si>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</si>
  <si>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</si>
  <si>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</si>
  <si>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</si>
  <si>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</si>
  <si>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</si>
  <si>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</si>
  <si>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</si>
  <si>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</si>
  <si>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</si>
  <si>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</si>
  <si>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</si>
  <si>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</si>
  <si>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</si>
  <si>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</si>
  <si>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</si>
  <si>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</si>
  <si>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</si>
  <si>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</si>
  <si>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</si>
  <si>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</si>
  <si>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</si>
  <si>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</si>
  <si>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</si>
  <si>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</si>
  <si>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</si>
  <si>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</si>
  <si>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</si>
  <si>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</si>
  <si>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</si>
  <si>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</si>
  <si>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</si>
  <si>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</si>
  <si>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</si>
  <si>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</si>
  <si>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</si>
  <si>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</si>
  <si>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</si>
  <si>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</si>
  <si>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</si>
  <si>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</si>
  <si>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</si>
  <si>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</si>
  <si>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</si>
  <si>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</si>
  <si>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</si>
  <si>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</si>
  <si>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</si>
  <si>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</si>
  <si>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</si>
  <si>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</si>
  <si>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</si>
  <si>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</si>
  <si>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</si>
  <si>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</si>
  <si>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</si>
  <si>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</si>
  <si>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</si>
  <si>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</si>
  <si>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</si>
  <si>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</si>
  <si>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</si>
  <si>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</si>
  <si>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</si>
  <si>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</si>
  <si>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</si>
  <si>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</si>
  <si>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</si>
  <si>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</si>
  <si>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</si>
  <si>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</si>
  <si>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</si>
  <si>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</si>
  <si>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</si>
  <si>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</si>
  <si>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</si>
  <si>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</si>
  <si>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</si>
  <si>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</si>
  <si>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</si>
  <si>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</si>
  <si>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</si>
  <si>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</si>
  <si>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</si>
  <si>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</si>
  <si>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</si>
  <si>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</si>
  <si>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</si>
  <si>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</si>
  <si>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</si>
  <si>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</si>
  <si>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</si>
  <si>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</si>
  <si>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</si>
  <si>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</si>
  <si>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</si>
  <si>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</si>
  <si>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</si>
  <si>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</si>
  <si>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</si>
  <si>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</si>
  <si>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</si>
  <si>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</si>
  <si>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</si>
  <si>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</si>
  <si>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</si>
  <si>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</si>
  <si>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</si>
  <si>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</si>
  <si>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</si>
  <si>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</si>
  <si>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</si>
  <si>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</si>
  <si>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</si>
  <si>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</si>
  <si>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</si>
  <si>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</si>
  <si>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</si>
  <si>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</si>
  <si>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</si>
  <si>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</si>
  <si>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</si>
  <si>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</si>
  <si>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</si>
  <si>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</si>
  <si>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</si>
  <si>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</si>
  <si>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</si>
  <si>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</si>
  <si>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</si>
  <si>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</si>
  <si>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</si>
  <si>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</si>
  <si>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</si>
  <si>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</si>
  <si>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</si>
  <si>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</si>
  <si>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</si>
  <si>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</si>
  <si>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</si>
  <si>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</si>
  <si>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</si>
  <si>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</si>
  <si>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</si>
  <si>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</si>
  <si>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</si>
  <si>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</si>
  <si>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</si>
  <si>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</si>
  <si>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</si>
  <si>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</si>
  <si>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</si>
  <si>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</si>
  <si>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</si>
  <si>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</si>
  <si>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</si>
  <si>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</si>
  <si>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</si>
  <si>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</si>
  <si>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</si>
  <si>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</si>
  <si>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</si>
  <si>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</si>
  <si>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</si>
  <si>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</si>
  <si>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</si>
  <si>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</si>
  <si>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</si>
  <si>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</si>
  <si>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</si>
  <si>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</si>
  <si>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</si>
  <si>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</si>
  <si>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</si>
  <si>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</si>
  <si>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</si>
  <si>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</si>
  <si>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</si>
  <si>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</si>
  <si>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</si>
  <si>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</si>
  <si>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</si>
  <si>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</si>
  <si>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</si>
  <si>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</si>
  <si>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</si>
  <si>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</si>
  <si>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</si>
  <si>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</si>
  <si>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</si>
  <si>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</si>
  <si>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</si>
  <si>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</si>
  <si>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</si>
  <si>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</si>
  <si>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</si>
  <si>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</si>
  <si>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</si>
  <si>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</si>
  <si>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</si>
  <si>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</si>
  <si>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</si>
  <si>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</si>
  <si>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</si>
  <si>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</si>
  <si>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</si>
  <si>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</si>
  <si>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</si>
  <si>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</si>
  <si>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</si>
  <si>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</si>
  <si>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</si>
  <si>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</si>
  <si>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</si>
  <si>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</si>
  <si>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</si>
  <si>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</si>
  <si>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</si>
  <si>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</si>
  <si>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</si>
  <si>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</si>
  <si>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</si>
  <si>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</si>
  <si>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</si>
  <si>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</si>
  <si>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</si>
  <si>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</si>
  <si>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</si>
  <si>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</si>
  <si>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</si>
  <si>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</si>
  <si>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</si>
  <si>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</si>
  <si>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</si>
  <si>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</si>
  <si>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</si>
  <si>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</si>
  <si>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</si>
  <si>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</si>
  <si>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</si>
  <si>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</si>
  <si>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</si>
  <si>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</si>
  <si>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</si>
  <si>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</si>
  <si>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</si>
  <si>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</si>
  <si>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</si>
  <si>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</si>
  <si>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</si>
  <si>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</si>
  <si>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</si>
  <si>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</si>
  <si>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</si>
  <si>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</si>
  <si>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</si>
  <si>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</si>
  <si>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</si>
  <si>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</si>
  <si>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</si>
  <si>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</si>
  <si>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</si>
  <si>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</si>
  <si>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</si>
  <si>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</si>
  <si>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</si>
  <si>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</si>
  <si>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</si>
  <si>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</si>
  <si>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</si>
  <si>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</si>
  <si>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</si>
  <si>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</si>
  <si>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</si>
  <si>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</si>
  <si>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</si>
  <si>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</si>
  <si>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</si>
  <si>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</si>
  <si>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</si>
  <si>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</si>
  <si>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</si>
  <si>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</si>
  <si>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</si>
  <si>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</si>
  <si>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</si>
  <si>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</si>
  <si>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</si>
  <si>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</si>
  <si>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</si>
  <si>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</si>
  <si>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</si>
  <si>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</si>
  <si>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</si>
  <si>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</si>
  <si>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</si>
  <si>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</si>
  <si>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</si>
  <si>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</si>
  <si>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</si>
  <si>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</si>
  <si>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</si>
  <si>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</si>
  <si>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</si>
  <si>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</si>
  <si>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</si>
  <si>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</si>
  <si>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</si>
  <si>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</si>
  <si>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</si>
  <si>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</si>
  <si>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</si>
  <si>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</si>
  <si>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</si>
  <si>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</si>
  <si>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</si>
  <si>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</si>
  <si>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</si>
  <si>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</si>
  <si>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</si>
  <si>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</si>
  <si>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</si>
  <si>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</si>
  <si>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</si>
  <si>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</si>
  <si>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</si>
  <si>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</si>
  <si>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</si>
  <si>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</si>
  <si>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</si>
  <si>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</si>
  <si>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</si>
  <si>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</si>
  <si>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</si>
  <si>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</si>
  <si>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</si>
  <si>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</si>
  <si>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</si>
  <si>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</si>
  <si>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</si>
  <si>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</si>
  <si>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</si>
  <si>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</si>
  <si>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</si>
  <si>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</si>
  <si>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</si>
  <si>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</si>
  <si>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</si>
  <si>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</si>
  <si>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</si>
  <si>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</si>
  <si>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</si>
  <si>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</si>
  <si>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</si>
  <si>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</si>
  <si>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</si>
  <si>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</si>
  <si>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</si>
  <si>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</si>
  <si>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</si>
  <si>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</si>
  <si>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</si>
  <si>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</si>
  <si>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</si>
  <si>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</si>
  <si>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</si>
  <si>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</si>
  <si>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</si>
  <si>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</si>
  <si>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</si>
  <si>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</si>
  <si>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</si>
  <si>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</si>
  <si>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</si>
  <si>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</si>
  <si>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</si>
  <si>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</si>
  <si>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</si>
  <si>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</si>
  <si>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</si>
  <si>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</si>
  <si>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</si>
  <si>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</si>
  <si>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</si>
  <si>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</si>
  <si>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</si>
  <si>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</si>
  <si>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</si>
  <si>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</si>
  <si>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</si>
  <si>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</si>
  <si>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</si>
  <si>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</si>
  <si>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</si>
  <si>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</si>
  <si>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</si>
  <si>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</si>
  <si>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</si>
  <si>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</si>
  <si>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</si>
  <si>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</si>
  <si>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</si>
  <si>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</si>
  <si>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</si>
  <si>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</si>
  <si>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</si>
  <si>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</si>
  <si>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</si>
  <si>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</si>
  <si>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</si>
  <si>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</si>
  <si>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</si>
  <si>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</si>
  <si>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</si>
  <si>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</si>
  <si>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</si>
  <si>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</si>
  <si>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</si>
  <si>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</si>
  <si>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</si>
  <si>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</si>
  <si>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</si>
  <si>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</si>
  <si>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</si>
  <si>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</si>
  <si>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</si>
  <si>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</si>
  <si>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</si>
  <si>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</si>
  <si>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</si>
  <si>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</si>
  <si>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</si>
  <si>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</si>
  <si>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</si>
  <si>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</si>
  <si>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</si>
  <si>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</si>
  <si>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</si>
  <si>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</si>
  <si>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</si>
  <si>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</si>
  <si>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</si>
  <si>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</si>
  <si>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</si>
  <si>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</si>
  <si>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</si>
  <si>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</si>
  <si>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</si>
  <si>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</si>
  <si>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</si>
  <si>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</si>
  <si>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</si>
  <si>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</si>
  <si>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</si>
  <si>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</si>
  <si>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</si>
  <si>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</si>
  <si>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</si>
  <si>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</si>
  <si>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</si>
  <si>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</si>
  <si>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</si>
  <si>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</si>
  <si>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</si>
  <si>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</si>
  <si>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</si>
  <si>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</si>
  <si>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</si>
  <si>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</si>
  <si>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</si>
  <si>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</si>
  <si>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</si>
  <si>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</si>
  <si>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</si>
  <si>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</si>
  <si>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</si>
  <si>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</si>
  <si>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</si>
  <si>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</si>
  <si>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</si>
  <si>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</si>
  <si>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</si>
  <si>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</si>
  <si>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</si>
  <si>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</si>
  <si>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</si>
  <si>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</si>
  <si>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</si>
  <si>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</si>
  <si>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</si>
  <si>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</si>
  <si>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</si>
  <si>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</si>
  <si>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</si>
  <si>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</si>
  <si>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</si>
  <si>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</si>
  <si>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</si>
  <si>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</si>
  <si>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</si>
  <si>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</si>
  <si>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</si>
  <si>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</si>
  <si>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</si>
  <si>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</si>
  <si>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</si>
  <si>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</si>
  <si>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</si>
  <si>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</si>
  <si>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</si>
  <si>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</si>
  <si>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</si>
  <si>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</si>
  <si>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</si>
  <si>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</si>
  <si>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</si>
  <si>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</si>
  <si>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</si>
  <si>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</si>
  <si>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</si>
  <si>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</si>
  <si>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</si>
  <si>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</si>
  <si>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</si>
  <si>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</si>
  <si>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</si>
  <si>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</si>
  <si>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</si>
  <si>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</si>
  <si>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</si>
  <si>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</si>
  <si>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</si>
  <si>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</si>
  <si>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</si>
  <si>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</si>
  <si>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</si>
  <si>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</si>
  <si>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</si>
  <si>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</si>
  <si>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</si>
  <si>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</si>
  <si>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</si>
  <si>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</si>
  <si>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</si>
  <si>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</si>
  <si>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</si>
  <si>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</si>
  <si>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</si>
  <si>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</si>
  <si>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</si>
  <si>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</si>
  <si>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</si>
  <si>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</si>
  <si>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</si>
  <si>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</si>
  <si>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</si>
  <si>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</si>
  <si>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</si>
  <si>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</si>
  <si>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</si>
  <si>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</si>
  <si>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</si>
  <si>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</si>
  <si>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</si>
  <si>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</si>
  <si>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</si>
  <si>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</si>
  <si>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</si>
  <si>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</si>
  <si>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</si>
  <si>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</si>
  <si>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</si>
  <si>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</si>
  <si>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</si>
  <si>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</si>
  <si>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</si>
  <si>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</si>
  <si>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</si>
  <si>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</si>
  <si>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</si>
  <si>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</si>
  <si>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</si>
  <si>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</si>
  <si>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</si>
  <si>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</si>
  <si>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</si>
  <si>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</si>
  <si>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</si>
  <si>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</si>
  <si>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</si>
  <si>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</si>
  <si>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</si>
  <si>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</si>
  <si>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</si>
  <si>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</si>
  <si>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</si>
  <si>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</si>
  <si>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</si>
  <si>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</si>
  <si>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</si>
  <si>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</si>
  <si>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</si>
  <si>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</si>
  <si>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</si>
  <si>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</si>
  <si>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</si>
  <si>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</si>
  <si>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</si>
  <si>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</si>
  <si>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</si>
  <si>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</si>
  <si>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</si>
  <si>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</si>
  <si>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</si>
  <si>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</si>
  <si>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</si>
  <si>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</si>
  <si>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</si>
  <si>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</si>
  <si>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</si>
  <si>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</si>
  <si>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</si>
  <si>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</si>
  <si>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</si>
  <si>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</si>
  <si>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</si>
  <si>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</si>
  <si>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</si>
  <si>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</si>
  <si>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</si>
  <si>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</si>
  <si>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</si>
  <si>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</si>
  <si>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</si>
  <si>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</si>
  <si>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</si>
  <si>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</si>
  <si>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</si>
  <si>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</si>
  <si>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</si>
  <si>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</si>
  <si>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</si>
  <si>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</si>
  <si>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</si>
  <si>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</si>
  <si>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</si>
  <si>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</si>
  <si>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</si>
  <si>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</si>
  <si>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</si>
  <si>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</si>
  <si>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</si>
  <si>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</si>
  <si>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</si>
  <si>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</si>
  <si>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</si>
  <si>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</si>
  <si>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</si>
  <si>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</si>
  <si>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</si>
  <si>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</si>
  <si>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</si>
  <si>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</si>
  <si>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</si>
  <si>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</si>
  <si>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</si>
  <si>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</si>
  <si>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</si>
  <si>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</si>
  <si>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</si>
  <si>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</si>
  <si>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</si>
  <si>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</si>
  <si>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</si>
  <si>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</si>
  <si>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</si>
  <si>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</si>
  <si>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</si>
  <si>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</si>
  <si>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</si>
  <si>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</si>
  <si>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</si>
  <si>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</si>
  <si>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</si>
  <si>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</si>
  <si>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</si>
  <si>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</si>
  <si>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</si>
  <si>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</si>
  <si>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</si>
  <si>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</si>
  <si>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</si>
  <si>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</si>
  <si>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</si>
  <si>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</si>
  <si>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</si>
  <si>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</si>
  <si>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</si>
  <si>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</si>
  <si>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</si>
  <si>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</si>
  <si>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</si>
  <si>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</si>
  <si>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</si>
  <si>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</si>
  <si>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</si>
  <si>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</si>
  <si>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</si>
  <si>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</si>
  <si>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</si>
  <si>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</si>
  <si>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</si>
  <si>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</si>
  <si>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</si>
  <si>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</si>
  <si>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</si>
  <si>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</si>
  <si>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</si>
  <si>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</si>
  <si>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</si>
  <si>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</si>
  <si>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</si>
  <si>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</si>
  <si>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</si>
  <si>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</si>
  <si>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</si>
  <si>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</si>
  <si>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</si>
  <si>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</si>
  <si>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</si>
  <si>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</si>
  <si>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</si>
  <si>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</si>
  <si>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</si>
  <si>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</si>
  <si>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</si>
  <si>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</si>
  <si>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</si>
  <si>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</si>
  <si>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</si>
  <si>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</si>
  <si>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</si>
  <si>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</si>
  <si>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</si>
  <si>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</si>
  <si>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</si>
  <si>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</si>
  <si>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</si>
  <si>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</si>
  <si>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</si>
  <si>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</si>
  <si>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</si>
  <si>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</si>
  <si>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</si>
  <si>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</si>
  <si>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</si>
  <si>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</si>
  <si>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</si>
  <si>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</si>
  <si>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</si>
  <si>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</si>
  <si>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</si>
  <si>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</si>
  <si>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</si>
  <si>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</si>
  <si>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</si>
  <si>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</si>
  <si>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</si>
  <si>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</si>
  <si>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</si>
  <si>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</si>
  <si>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</si>
  <si>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</si>
  <si>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</si>
  <si>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</si>
  <si>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</si>
  <si>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</si>
  <si>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</si>
  <si>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</si>
  <si>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</si>
  <si>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</si>
  <si>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</si>
  <si>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</si>
  <si>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</si>
  <si>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</si>
  <si>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</si>
  <si>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</si>
  <si>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</si>
  <si>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</si>
  <si>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</si>
  <si>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</si>
  <si>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</si>
  <si>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</si>
  <si>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</si>
  <si>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</si>
  <si>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</si>
  <si>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</si>
  <si>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</si>
  <si>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</si>
  <si>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</si>
  <si>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</si>
  <si>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</si>
  <si>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</si>
  <si>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</si>
  <si>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</si>
  <si>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</si>
  <si>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</si>
  <si>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</si>
  <si>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</si>
  <si>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</si>
  <si>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</si>
  <si>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</si>
  <si>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</si>
  <si>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</si>
  <si>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</si>
  <si>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</si>
  <si>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</si>
  <si>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</si>
  <si>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</si>
  <si>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</si>
  <si>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</si>
  <si>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</si>
  <si>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</si>
  <si>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</si>
  <si>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</si>
  <si>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</si>
  <si>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</si>
  <si>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</si>
  <si>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</si>
  <si>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</si>
  <si>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</si>
  <si>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</si>
  <si>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</si>
  <si>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</si>
  <si>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</si>
  <si>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</si>
  <si>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</si>
  <si>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</si>
  <si>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</si>
  <si>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</si>
  <si>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</si>
  <si>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</si>
  <si>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</si>
  <si>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</si>
  <si>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</si>
  <si>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</si>
  <si>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</si>
  <si>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</si>
  <si>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</si>
  <si>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</si>
  <si>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</si>
  <si>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</si>
  <si>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</si>
  <si>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</si>
  <si>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</si>
  <si>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</si>
  <si>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</si>
  <si>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</si>
  <si>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</si>
  <si>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</si>
  <si>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</si>
  <si>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</si>
  <si>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</si>
  <si>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</si>
  <si>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</si>
  <si>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</si>
  <si>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</si>
  <si>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</si>
  <si>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</si>
  <si>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</si>
  <si>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</si>
  <si>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</si>
  <si>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</si>
  <si>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</si>
  <si>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</si>
  <si>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</si>
  <si>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</si>
  <si>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</si>
  <si>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</si>
  <si>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</si>
  <si>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</si>
  <si>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</si>
  <si>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218-220</t>
  </si>
  <si>
    <t>Profit of Rs.80/-</t>
  </si>
  <si>
    <t>880-900</t>
  </si>
  <si>
    <t>COFORGE</t>
  </si>
  <si>
    <t>Part Profit of Rs.8.5/-</t>
  </si>
  <si>
    <t>310-320</t>
  </si>
  <si>
    <t>TCS SEP FUT</t>
  </si>
  <si>
    <t>235-245</t>
  </si>
  <si>
    <t>2400-2500</t>
  </si>
  <si>
    <t xml:space="preserve">SUNPHARMA </t>
  </si>
  <si>
    <t>514-520</t>
  </si>
  <si>
    <t>560-580</t>
  </si>
  <si>
    <t xml:space="preserve">TATACHEM </t>
  </si>
  <si>
    <t>340-350</t>
  </si>
  <si>
    <t xml:space="preserve">BHARTIARTL 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</si>
  <si>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</si>
  <si>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</si>
  <si>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</si>
  <si>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</si>
  <si>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</si>
  <si>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</si>
  <si>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</si>
  <si>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</si>
  <si>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</si>
  <si>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</si>
  <si>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</si>
  <si>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</si>
  <si>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</si>
  <si>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</si>
  <si>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</si>
  <si>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</si>
  <si>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</si>
  <si>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</si>
  <si>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</si>
  <si>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</si>
  <si>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</si>
  <si>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</si>
  <si>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670-680</t>
  </si>
  <si>
    <t>1000-1010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</si>
  <si>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</si>
  <si>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</si>
  <si>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</si>
  <si>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</si>
  <si>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</si>
  <si>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</si>
  <si>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</si>
  <si>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</si>
  <si>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1080-1100</t>
  </si>
  <si>
    <t>NIFTY 11450 PE 03-SEP</t>
  </si>
  <si>
    <t>Loss of Rs.11/-</t>
  </si>
  <si>
    <t>Profit of Rs.17.5/-</t>
  </si>
  <si>
    <t>INFY 940 CE SEP</t>
  </si>
  <si>
    <t>Loss of Rs.3.3/-</t>
  </si>
  <si>
    <t>Profit of Rs.1.9/-</t>
  </si>
  <si>
    <t>MARUTI 7000 PE SEP</t>
  </si>
  <si>
    <t>200-250</t>
  </si>
  <si>
    <t>NIFTY 11200 PE 10-SEP</t>
  </si>
  <si>
    <t>80-100</t>
  </si>
  <si>
    <t>Profit of Rs.15.5/-</t>
  </si>
  <si>
    <t>Profit of Rs.6.5/-</t>
  </si>
  <si>
    <t>2220-2250</t>
  </si>
  <si>
    <t>410-405</t>
  </si>
  <si>
    <t>515-518</t>
  </si>
  <si>
    <t>Profit of Rs.3/-</t>
  </si>
  <si>
    <t>100-120</t>
  </si>
  <si>
    <t>Profit of Rs.19.5/-</t>
  </si>
  <si>
    <t>Loss of Rs.19.5/-</t>
  </si>
  <si>
    <t>980-1000</t>
  </si>
  <si>
    <t>Loss of Rs.30/-</t>
  </si>
  <si>
    <t>NIFTY 11300 PE 10-SEP</t>
  </si>
  <si>
    <t>Profit of Rs.17/-</t>
  </si>
  <si>
    <t>Profit of Rs.11.5/-</t>
  </si>
  <si>
    <t>3970-4000</t>
  </si>
  <si>
    <t>TCS 2380 CE SEP</t>
  </si>
  <si>
    <t>Loss of Rs.24/-</t>
  </si>
  <si>
    <t xml:space="preserve">NIFTY 11000 PE 17-SEP </t>
  </si>
  <si>
    <t>120-140</t>
  </si>
  <si>
    <t>Profit of Rs.86/-</t>
  </si>
  <si>
    <t>Loss of Rs. 35/-</t>
  </si>
  <si>
    <t>Loss of Rs.47.5/-</t>
  </si>
  <si>
    <t xml:space="preserve">NIFTY SEPT FUT </t>
  </si>
  <si>
    <t>AMBUJACEM SEPT FUT</t>
  </si>
  <si>
    <t>Profit of Rs.2.75/-</t>
  </si>
  <si>
    <t>410-415</t>
  </si>
  <si>
    <t>440-450</t>
  </si>
  <si>
    <t>1000-1020</t>
  </si>
  <si>
    <t>NIFTY 11350 PE 17-SEP</t>
  </si>
  <si>
    <t>Loss of Rs.42/-</t>
  </si>
  <si>
    <t xml:space="preserve">HCLTECH </t>
  </si>
  <si>
    <t>Profit of Rs.6/-</t>
  </si>
  <si>
    <t>Loss of Rs. 14/-</t>
  </si>
  <si>
    <t>Loss of Rs.115/-</t>
  </si>
  <si>
    <t>Profit of Rs.12.5/-</t>
  </si>
  <si>
    <t>2180-2200</t>
  </si>
  <si>
    <t>Profit of Rs.42.5/-</t>
  </si>
  <si>
    <t>Profit of Rs.10/-</t>
  </si>
  <si>
    <t>Loss of Rs.9.75/-</t>
  </si>
  <si>
    <t>920-930</t>
  </si>
  <si>
    <t>1020-1050</t>
  </si>
  <si>
    <t>250-255</t>
  </si>
  <si>
    <t>Profit of Rs.66/-</t>
  </si>
  <si>
    <t>Profit of Rs.60.5/-</t>
  </si>
  <si>
    <t>660-666</t>
  </si>
  <si>
    <t>79-79.5</t>
  </si>
  <si>
    <t>88-90</t>
  </si>
  <si>
    <t>700-720</t>
  </si>
  <si>
    <t>140-145</t>
  </si>
  <si>
    <t>Profit of Rs.16/-</t>
  </si>
  <si>
    <t>1100-1120</t>
  </si>
  <si>
    <t>570-580</t>
  </si>
  <si>
    <t>210-212</t>
  </si>
  <si>
    <t>Profit of Rs.3.75/-</t>
  </si>
  <si>
    <t>Profit of Rs.22.5/-</t>
  </si>
  <si>
    <t>Profit of Rs.44/-</t>
  </si>
  <si>
    <t>Loss of Rs. 3.5/-</t>
  </si>
  <si>
    <t xml:space="preserve">NIFTY 11500 PE 17-SEP </t>
  </si>
  <si>
    <t>Loss of Rs.27.5/-</t>
  </si>
  <si>
    <t>BANKNIFTY SEPT FUT</t>
  </si>
  <si>
    <t>22000-21900</t>
  </si>
  <si>
    <t>Profit of Rs.125/-</t>
  </si>
  <si>
    <t>Loss of Rs.110/-</t>
  </si>
  <si>
    <t>DLF 150 PE SEP</t>
  </si>
  <si>
    <t>Loss of Rs.1.2/-</t>
  </si>
  <si>
    <t>5.0-6.0</t>
  </si>
  <si>
    <t>160-162</t>
  </si>
  <si>
    <t>Profit of Rs.30.5/-</t>
  </si>
  <si>
    <t>TIGERLOGS</t>
  </si>
  <si>
    <t>NISHIL SURENDRABHAI MARFATIA</t>
  </si>
  <si>
    <t>Buy&lt;&gt;</t>
  </si>
  <si>
    <t xml:space="preserve"> Profit of Rs.107.5/-</t>
  </si>
  <si>
    <t>Loss of Rs. 21/-</t>
  </si>
  <si>
    <t>1242-1252</t>
  </si>
  <si>
    <t>1350-1380</t>
  </si>
  <si>
    <t>1850-1900</t>
  </si>
  <si>
    <t>Profit of Rs.87.5/-</t>
  </si>
  <si>
    <t>Part Profit of Rs.10.50/-</t>
  </si>
  <si>
    <t>CHDCHEM</t>
  </si>
  <si>
    <t>Profit of Rs.13.5/-</t>
  </si>
  <si>
    <t>Intrday Call</t>
  </si>
  <si>
    <t>UBL SEPT FUT</t>
  </si>
  <si>
    <t>204-208</t>
  </si>
  <si>
    <t>1350-1330</t>
  </si>
  <si>
    <t>Profit of Rs.85/-</t>
  </si>
  <si>
    <t>BAJAJFINSV SEPT FUT</t>
  </si>
  <si>
    <t>Loss of Rs. 30/-</t>
  </si>
  <si>
    <t>Profit of Rs.52.5/-</t>
  </si>
  <si>
    <t>Loss of Rs. 3.9/-</t>
  </si>
  <si>
    <t xml:space="preserve"> Profit of Rs.48.5/-</t>
  </si>
  <si>
    <t>APOLLOHOSP SEPT FUT</t>
  </si>
  <si>
    <t>NIFTY 11400 PE 24-SEP</t>
  </si>
  <si>
    <t>Profit of Rs.5.50/-</t>
  </si>
  <si>
    <t>JAGDISH PRASAD ARYA</t>
  </si>
  <si>
    <t>GOLDMAN SACHS INDIA FUND LIMITED</t>
  </si>
  <si>
    <t>THE VANGUARD GROUP  INC A/C VANGUARD EMERG. MKTS STOCK INDEXFD A SERIES OF V I E I F</t>
  </si>
  <si>
    <t>Deepak Nitrite Ltd</t>
  </si>
  <si>
    <t>1870-1890</t>
  </si>
  <si>
    <t>HDFC SEPT FUT</t>
  </si>
  <si>
    <t>1700-1690</t>
  </si>
  <si>
    <t>Profit of Rs.24.5/-</t>
  </si>
  <si>
    <t>Profit of Rs.4.5/-</t>
  </si>
  <si>
    <t>CUMMINSIND  SEPT FUT</t>
  </si>
  <si>
    <t>Loss of Rs.18.5/-</t>
  </si>
  <si>
    <t>44-43.5</t>
  </si>
  <si>
    <t>BHARTIARTL SEP FUT</t>
  </si>
  <si>
    <t>505-510</t>
  </si>
  <si>
    <t>Profit of Rs.0.85/-</t>
  </si>
  <si>
    <t>Loss of Rs. 70/-</t>
  </si>
  <si>
    <t>Loss of Rs. 4.5/-</t>
  </si>
  <si>
    <t>Profit of Rs.37.5/-</t>
  </si>
  <si>
    <t>Loss of Rs. 5.5/-</t>
  </si>
  <si>
    <t xml:space="preserve">AMBUJACEM </t>
  </si>
  <si>
    <t>210-208</t>
  </si>
  <si>
    <t>Profit of Rs.5.75/-</t>
  </si>
  <si>
    <t>Loss of Rs.10.5/-</t>
  </si>
  <si>
    <t>CHOLAFIN SEPT FUT</t>
  </si>
  <si>
    <t>231-323</t>
  </si>
  <si>
    <t>1630-1645</t>
  </si>
  <si>
    <t>Loss of Rs.2/-</t>
  </si>
  <si>
    <t>Buy$</t>
  </si>
  <si>
    <t>SBIN  SEPT FUT</t>
  </si>
  <si>
    <t>185-184</t>
  </si>
  <si>
    <t>Profit of Rs.2.5/-</t>
  </si>
  <si>
    <t>Loss of Rs. 16.5/-</t>
  </si>
  <si>
    <t>Loss of Rs.6/-</t>
  </si>
  <si>
    <t>h</t>
  </si>
  <si>
    <t>ALEXANDER</t>
  </si>
  <si>
    <t>KAHAR NIKLESH KANAIYABHAI</t>
  </si>
  <si>
    <t>ANG</t>
  </si>
  <si>
    <t>DISPLAY COMMERCIAL PRIVATE LIMITED</t>
  </si>
  <si>
    <t>OJ COMMODITIES BROKERS PVT LTD</t>
  </si>
  <si>
    <t>GENTLEMAN PRODUCTS P LTD</t>
  </si>
  <si>
    <t>GAJRA</t>
  </si>
  <si>
    <t>DASHARAJ BHIMADEO KOLHE</t>
  </si>
  <si>
    <t>SNEHA SANJEEV LUNKAD</t>
  </si>
  <si>
    <t>GGL</t>
  </si>
  <si>
    <t>BHAGABHAI SURSINGBHAI MEDA</t>
  </si>
  <si>
    <t>GOYALASS</t>
  </si>
  <si>
    <t>HANSA ASHOKKUMAR JAIN</t>
  </si>
  <si>
    <t>HITECHWIND</t>
  </si>
  <si>
    <t>NIMISH PANDE</t>
  </si>
  <si>
    <t>RAJESH JAYANTILAL MODI</t>
  </si>
  <si>
    <t>KARAN BHARATBHAI KAHAR</t>
  </si>
  <si>
    <t>INDOUS</t>
  </si>
  <si>
    <t>INDO US AGRISEEDS PRIVATE LIMITED</t>
  </si>
  <si>
    <t>NARBADA</t>
  </si>
  <si>
    <t>DEVENDER KUMAR</t>
  </si>
  <si>
    <t>YUKTHI GUPTA</t>
  </si>
  <si>
    <t>NIRMITEE</t>
  </si>
  <si>
    <t>BABULAL VADILAL SHAH</t>
  </si>
  <si>
    <t>SK GROWTH FUND PRIVATE LIMITED</t>
  </si>
  <si>
    <t>PACL</t>
  </si>
  <si>
    <t>SANJAY JAIN</t>
  </si>
  <si>
    <t>PARLEIND</t>
  </si>
  <si>
    <t>GLIMMER ENTERPRISE PRIVATE LIMITED</t>
  </si>
  <si>
    <t>PVVINFRA</t>
  </si>
  <si>
    <t>SHIVANI KUMARI</t>
  </si>
  <si>
    <t>VAKKALA FAREED</t>
  </si>
  <si>
    <t>ROUTE</t>
  </si>
  <si>
    <t>PRB SECURITIES PVT. LTD.</t>
  </si>
  <si>
    <t>MILLENNIUM STOCK BROKING PVT LTD</t>
  </si>
  <si>
    <t>TARINI</t>
  </si>
  <si>
    <t>PATALIPUTRA INTERNATIONAL LIMITED</t>
  </si>
  <si>
    <t>VAL</t>
  </si>
  <si>
    <t>BINA PARESH SHAH</t>
  </si>
  <si>
    <t>PARESH B SHAH</t>
  </si>
  <si>
    <t>ASLIND</t>
  </si>
  <si>
    <t>ASL Industries Limited</t>
  </si>
  <si>
    <t>Indiabulls Hsg Fin Ltd</t>
  </si>
  <si>
    <t>INDIABULLS HOUSING FINANCE LIMITED-EMPLOYEES WELFARE TRUST</t>
  </si>
  <si>
    <t>XTX MARKETS LLP</t>
  </si>
  <si>
    <t>TOWER RESEARCH CAPITAL MARKETS INDIA PRIVATE LIMITED</t>
  </si>
  <si>
    <t>McDowell Holdings Limited</t>
  </si>
  <si>
    <t>SURESH  POONATI</t>
  </si>
  <si>
    <t>Ramco Systems Limited</t>
  </si>
  <si>
    <t>SWAPNIL MEHTA</t>
  </si>
  <si>
    <t>ROUTE MOBILE LIMITED</t>
  </si>
  <si>
    <t>N.K.SECURITIES</t>
  </si>
  <si>
    <t>GOLDMAN SACHS TRUST EMERGING MARKETS EQUITY FUND</t>
  </si>
  <si>
    <t>GS FDS SICAV GS GLOBAL EMGMKTS EQ PORTFOLIO</t>
  </si>
  <si>
    <t>GENUINE STOCK BROKERS PVT. LTD.</t>
  </si>
  <si>
    <t>PRB SECURITIES PVT LTD</t>
  </si>
  <si>
    <t>NUMIV RESEARCH PRIVATE LIMITED</t>
  </si>
  <si>
    <t>SMC REAL ESTATE ADVISORS PRIVATE LIMITED</t>
  </si>
  <si>
    <t>VAIBHAV STOCK AND DERIVATIVES BROKING PRIVATE LIMITED</t>
  </si>
  <si>
    <t>DIPAN MEHTA COMMODITIES PRIVATE LIMITED</t>
  </si>
  <si>
    <t>PRABHULAL LALLUBHAI PAREKH</t>
  </si>
  <si>
    <t>MAHAVEER COMSTOCK TRADIND LLP</t>
  </si>
  <si>
    <t>ELIXIR WEALTH MANAGEMENT PRIVATE LIMITED</t>
  </si>
  <si>
    <t>TWO ROADS TRADING PRIVATE LIMITED</t>
  </si>
  <si>
    <t>KUWAIT INVESTMENT AUTHORITY A/C KUWAIT INVESTMENT AUTH FD 225</t>
  </si>
  <si>
    <t>ALPHAGREP SECURITIES PRIVATE LIMITED</t>
  </si>
  <si>
    <t>BARBELO ESTATES LLP</t>
  </si>
  <si>
    <t>Saksoft Limited</t>
  </si>
  <si>
    <t>GRAVITON RESEARCH CAPITAL LLP</t>
  </si>
  <si>
    <t>Tata Motors DVR 'A' Ord</t>
  </si>
  <si>
    <t>Profit of Rs.14.5/-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</si>
</sst>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78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6" fontId="8" fillId="2" borderId="37" xfId="0" applyNumberFormat="1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6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6" fontId="8" fillId="60" borderId="37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6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top"/>
    </xf>
    <xf numFmtId="0" fontId="47" fillId="3" borderId="0" xfId="0" applyFont="1" applyFill="1" applyAlignment="1">
      <alignment horizontal="center"/>
    </xf>
    <xf numFmtId="0" fontId="50" fillId="60" borderId="37" xfId="0" applyFont="1" applyFill="1" applyBorder="1"/>
    <xf numFmtId="164" fontId="47" fillId="59" borderId="37" xfId="160" applyFont="1" applyFill="1" applyBorder="1" applyAlignment="1">
      <alignment vertical="top"/>
    </xf>
    <xf numFmtId="166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165" fontId="0" fillId="61" borderId="37" xfId="0" applyNumberFormat="1" applyFill="1" applyBorder="1" applyAlignment="1">
      <alignment horizontal="center" vertical="center"/>
    </xf>
    <xf numFmtId="164" fontId="6" fillId="61" borderId="37" xfId="160" applyFont="1" applyFill="1" applyBorder="1"/>
    <xf numFmtId="164" fontId="8" fillId="61" borderId="37" xfId="160" applyFont="1" applyFill="1" applyBorder="1" applyAlignment="1">
      <alignment horizontal="left" vertical="center"/>
    </xf>
    <xf numFmtId="164" fontId="47" fillId="61" borderId="37" xfId="160" applyFont="1" applyFill="1" applyBorder="1" applyAlignment="1">
      <alignment horizontal="center" vertical="top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164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5" fontId="0" fillId="25" borderId="37" xfId="0" applyNumberFormat="1" applyFill="1" applyBorder="1" applyAlignment="1">
      <alignment horizontal="center" vertical="center"/>
    </xf>
    <xf numFmtId="166" fontId="8" fillId="25" borderId="37" xfId="0" applyNumberFormat="1" applyFont="1" applyFill="1" applyBorder="1" applyAlignment="1">
      <alignment horizontal="center" vertical="center"/>
    </xf>
    <xf numFmtId="0" fontId="50" fillId="25" borderId="37" xfId="0" applyFont="1" applyFill="1" applyBorder="1"/>
    <xf numFmtId="0" fontId="8" fillId="25" borderId="37" xfId="0" applyFont="1" applyFill="1" applyBorder="1" applyAlignment="1">
      <alignment horizontal="center" vertical="center"/>
    </xf>
    <xf numFmtId="0" fontId="47" fillId="25" borderId="37" xfId="0" applyFon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16" fontId="49" fillId="58" borderId="37" xfId="160" applyNumberFormat="1" applyFon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" fontId="47" fillId="58" borderId="37" xfId="0" applyNumberFormat="1" applyFont="1" applyFill="1" applyBorder="1" applyAlignment="1">
      <alignment horizontal="center" vertical="center"/>
    </xf>
    <xf numFmtId="0" fontId="0" fillId="58" borderId="38" xfId="0" applyNumberFormat="1" applyFill="1" applyBorder="1" applyAlignment="1">
      <alignment horizontal="center" vertical="center"/>
    </xf>
    <xf numFmtId="165" fontId="0" fillId="58" borderId="38" xfId="0" applyNumberFormat="1" applyFill="1" applyBorder="1" applyAlignment="1">
      <alignment horizontal="center" vertical="center"/>
    </xf>
    <xf numFmtId="164" fontId="6" fillId="58" borderId="38" xfId="160" applyFont="1" applyFill="1" applyBorder="1"/>
    <xf numFmtId="164" fontId="8" fillId="58" borderId="38" xfId="160" applyFont="1" applyFill="1" applyBorder="1" applyAlignment="1">
      <alignment horizontal="left" vertical="center"/>
    </xf>
    <xf numFmtId="164" fontId="47" fillId="58" borderId="38" xfId="160" applyFont="1" applyFill="1" applyBorder="1" applyAlignment="1">
      <alignment horizontal="center" vertical="top"/>
    </xf>
    <xf numFmtId="0" fontId="7" fillId="58" borderId="38" xfId="0" applyFont="1" applyFill="1" applyBorder="1" applyAlignment="1">
      <alignment horizontal="center" vertical="top"/>
    </xf>
    <xf numFmtId="0" fontId="0" fillId="58" borderId="38" xfId="0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top"/>
    </xf>
    <xf numFmtId="0" fontId="7" fillId="58" borderId="38" xfId="0" applyFont="1" applyFill="1" applyBorder="1" applyAlignment="1">
      <alignment horizontal="center" vertical="center"/>
    </xf>
    <xf numFmtId="2" fontId="7" fillId="58" borderId="38" xfId="0" applyNumberFormat="1" applyFont="1" applyFill="1" applyBorder="1" applyAlignment="1">
      <alignment horizontal="center" vertical="center"/>
    </xf>
    <xf numFmtId="10" fontId="7" fillId="58" borderId="38" xfId="51" applyNumberFormat="1" applyFont="1" applyFill="1" applyBorder="1" applyAlignment="1" applyProtection="1">
      <alignment horizontal="center" vertical="center" wrapText="1"/>
    </xf>
    <xf numFmtId="164" fontId="7" fillId="58" borderId="38" xfId="160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top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0" fillId="7" borderId="0" xfId="0" applyFill="1" applyBorder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44096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31" sqref="D3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44096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67" t="s">
        <v>16</v>
      </c>
      <c r="B9" s="569" t="s">
        <v>17</v>
      </c>
      <c r="C9" s="569" t="s">
        <v>18</v>
      </c>
      <c r="D9" s="274" t="s">
        <v>19</v>
      </c>
      <c r="E9" s="274" t="s">
        <v>20</v>
      </c>
      <c r="F9" s="564" t="s">
        <v>21</v>
      </c>
      <c r="G9" s="565"/>
      <c r="H9" s="566"/>
      <c r="I9" s="564" t="s">
        <v>22</v>
      </c>
      <c r="J9" s="565"/>
      <c r="K9" s="566"/>
      <c r="L9" s="274"/>
      <c r="M9" s="281"/>
      <c r="N9" s="281"/>
      <c r="O9" s="281"/>
    </row>
    <row r="10" spans="1:15" ht="59.25" customHeight="1">
      <c r="A10" s="568"/>
      <c r="B10" s="570" t="s">
        <v>17</v>
      </c>
      <c r="C10" s="570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21390.9</v>
      </c>
      <c r="E11" s="303">
        <v>21601.966666666667</v>
      </c>
      <c r="F11" s="315">
        <v>21078.933333333334</v>
      </c>
      <c r="G11" s="315">
        <v>20766.966666666667</v>
      </c>
      <c r="H11" s="315">
        <v>20243.933333333334</v>
      </c>
      <c r="I11" s="315">
        <v>21913.933333333334</v>
      </c>
      <c r="J11" s="315">
        <v>22436.966666666667</v>
      </c>
      <c r="K11" s="315">
        <v>22748.933333333334</v>
      </c>
      <c r="L11" s="302">
        <v>22125</v>
      </c>
      <c r="M11" s="302">
        <v>21290</v>
      </c>
      <c r="N11" s="319">
        <v>2225575</v>
      </c>
      <c r="O11" s="320">
        <v>0.17064671383110222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11256.1</v>
      </c>
      <c r="E12" s="316">
        <v>11336.183333333334</v>
      </c>
      <c r="F12" s="317">
        <v>11145.366666666669</v>
      </c>
      <c r="G12" s="317">
        <v>11034.633333333335</v>
      </c>
      <c r="H12" s="317">
        <v>10843.816666666669</v>
      </c>
      <c r="I12" s="317">
        <v>11446.916666666668</v>
      </c>
      <c r="J12" s="317">
        <v>11637.733333333334</v>
      </c>
      <c r="K12" s="317">
        <v>11748.466666666667</v>
      </c>
      <c r="L12" s="304">
        <v>11527</v>
      </c>
      <c r="M12" s="304">
        <v>11225.45</v>
      </c>
      <c r="N12" s="319">
        <v>10981575</v>
      </c>
      <c r="O12" s="320">
        <v>-6.2017142637506247E-2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1376</v>
      </c>
      <c r="E13" s="316">
        <v>1389.9833333333333</v>
      </c>
      <c r="F13" s="317">
        <v>1350.0166666666667</v>
      </c>
      <c r="G13" s="317">
        <v>1324.0333333333333</v>
      </c>
      <c r="H13" s="317">
        <v>1284.0666666666666</v>
      </c>
      <c r="I13" s="317">
        <v>1415.9666666666667</v>
      </c>
      <c r="J13" s="317">
        <v>1455.9333333333334</v>
      </c>
      <c r="K13" s="317">
        <v>1481.9166666666667</v>
      </c>
      <c r="L13" s="304">
        <v>1429.95</v>
      </c>
      <c r="M13" s="304">
        <v>1364</v>
      </c>
      <c r="N13" s="319">
        <v>1847000</v>
      </c>
      <c r="O13" s="320">
        <v>-6.5756196256954988E-2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278.2</v>
      </c>
      <c r="E14" s="316">
        <v>280.81666666666666</v>
      </c>
      <c r="F14" s="317">
        <v>263.98333333333335</v>
      </c>
      <c r="G14" s="317">
        <v>249.76666666666671</v>
      </c>
      <c r="H14" s="317">
        <v>232.93333333333339</v>
      </c>
      <c r="I14" s="317">
        <v>295.0333333333333</v>
      </c>
      <c r="J14" s="317">
        <v>311.86666666666667</v>
      </c>
      <c r="K14" s="317">
        <v>326.08333333333326</v>
      </c>
      <c r="L14" s="304">
        <v>297.64999999999998</v>
      </c>
      <c r="M14" s="304">
        <v>266.60000000000002</v>
      </c>
      <c r="N14" s="319">
        <v>15676000</v>
      </c>
      <c r="O14" s="320">
        <v>-7.5271354412458705E-2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347.05</v>
      </c>
      <c r="E15" s="316">
        <v>349.83333333333331</v>
      </c>
      <c r="F15" s="317">
        <v>341.46666666666664</v>
      </c>
      <c r="G15" s="317">
        <v>335.88333333333333</v>
      </c>
      <c r="H15" s="317">
        <v>327.51666666666665</v>
      </c>
      <c r="I15" s="317">
        <v>355.41666666666663</v>
      </c>
      <c r="J15" s="317">
        <v>363.7833333333333</v>
      </c>
      <c r="K15" s="317">
        <v>369.36666666666662</v>
      </c>
      <c r="L15" s="304">
        <v>358.2</v>
      </c>
      <c r="M15" s="304">
        <v>344.25</v>
      </c>
      <c r="N15" s="319">
        <v>28977500</v>
      </c>
      <c r="O15" s="320">
        <v>1.2668181023938494E-2</v>
      </c>
    </row>
    <row r="16" spans="1:15" ht="15">
      <c r="A16" s="277">
        <v>6</v>
      </c>
      <c r="B16" s="389" t="s">
        <v>44</v>
      </c>
      <c r="C16" s="277" t="s">
        <v>45</v>
      </c>
      <c r="D16" s="316">
        <v>726.45</v>
      </c>
      <c r="E16" s="316">
        <v>735.85</v>
      </c>
      <c r="F16" s="317">
        <v>711.15000000000009</v>
      </c>
      <c r="G16" s="317">
        <v>695.85</v>
      </c>
      <c r="H16" s="317">
        <v>671.15000000000009</v>
      </c>
      <c r="I16" s="317">
        <v>751.15000000000009</v>
      </c>
      <c r="J16" s="317">
        <v>775.85000000000014</v>
      </c>
      <c r="K16" s="317">
        <v>791.15000000000009</v>
      </c>
      <c r="L16" s="304">
        <v>760.55</v>
      </c>
      <c r="M16" s="304">
        <v>720.55</v>
      </c>
      <c r="N16" s="319">
        <v>1227000</v>
      </c>
      <c r="O16" s="320">
        <v>1.6570008285004142E-2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209.8</v>
      </c>
      <c r="E17" s="316">
        <v>212.73333333333335</v>
      </c>
      <c r="F17" s="317">
        <v>205.26666666666671</v>
      </c>
      <c r="G17" s="317">
        <v>200.73333333333335</v>
      </c>
      <c r="H17" s="317">
        <v>193.26666666666671</v>
      </c>
      <c r="I17" s="317">
        <v>217.26666666666671</v>
      </c>
      <c r="J17" s="317">
        <v>224.73333333333335</v>
      </c>
      <c r="K17" s="317">
        <v>229.26666666666671</v>
      </c>
      <c r="L17" s="304">
        <v>220.2</v>
      </c>
      <c r="M17" s="304">
        <v>208.2</v>
      </c>
      <c r="N17" s="319">
        <v>13155000</v>
      </c>
      <c r="O17" s="320">
        <v>-6.8368277119416595E-4</v>
      </c>
    </row>
    <row r="18" spans="1:15" ht="15">
      <c r="A18" s="277">
        <v>8</v>
      </c>
      <c r="B18" s="389" t="s">
        <v>39</v>
      </c>
      <c r="C18" s="277" t="s">
        <v>47</v>
      </c>
      <c r="D18" s="316">
        <v>1825.45</v>
      </c>
      <c r="E18" s="316">
        <v>1843.4666666666665</v>
      </c>
      <c r="F18" s="317">
        <v>1792.9333333333329</v>
      </c>
      <c r="G18" s="317">
        <v>1760.4166666666665</v>
      </c>
      <c r="H18" s="317">
        <v>1709.883333333333</v>
      </c>
      <c r="I18" s="317">
        <v>1875.9833333333329</v>
      </c>
      <c r="J18" s="317">
        <v>1926.5166666666662</v>
      </c>
      <c r="K18" s="317">
        <v>1959.0333333333328</v>
      </c>
      <c r="L18" s="304">
        <v>1894</v>
      </c>
      <c r="M18" s="304">
        <v>1810.95</v>
      </c>
      <c r="N18" s="319">
        <v>1059500</v>
      </c>
      <c r="O18" s="320">
        <v>-0.15678471945881417</v>
      </c>
    </row>
    <row r="19" spans="1:15" ht="15">
      <c r="A19" s="277">
        <v>9</v>
      </c>
      <c r="B19" s="389" t="s">
        <v>44</v>
      </c>
      <c r="C19" s="277" t="s">
        <v>48</v>
      </c>
      <c r="D19" s="316">
        <v>124.15</v>
      </c>
      <c r="E19" s="316">
        <v>126.55</v>
      </c>
      <c r="F19" s="317">
        <v>120.25</v>
      </c>
      <c r="G19" s="317">
        <v>116.35000000000001</v>
      </c>
      <c r="H19" s="317">
        <v>110.05000000000001</v>
      </c>
      <c r="I19" s="317">
        <v>130.44999999999999</v>
      </c>
      <c r="J19" s="317">
        <v>136.74999999999997</v>
      </c>
      <c r="K19" s="317">
        <v>140.64999999999998</v>
      </c>
      <c r="L19" s="304">
        <v>132.85</v>
      </c>
      <c r="M19" s="304">
        <v>122.65</v>
      </c>
      <c r="N19" s="319">
        <v>9370000</v>
      </c>
      <c r="O19" s="320">
        <v>2.4603608529250958E-2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74.55</v>
      </c>
      <c r="E20" s="316">
        <v>76.45</v>
      </c>
      <c r="F20" s="317">
        <v>71.95</v>
      </c>
      <c r="G20" s="317">
        <v>69.349999999999994</v>
      </c>
      <c r="H20" s="317">
        <v>64.849999999999994</v>
      </c>
      <c r="I20" s="317">
        <v>79.050000000000011</v>
      </c>
      <c r="J20" s="317">
        <v>83.550000000000011</v>
      </c>
      <c r="K20" s="317">
        <v>86.15000000000002</v>
      </c>
      <c r="L20" s="304">
        <v>80.95</v>
      </c>
      <c r="M20" s="304">
        <v>73.849999999999994</v>
      </c>
      <c r="N20" s="319">
        <v>28431000</v>
      </c>
      <c r="O20" s="320">
        <v>-8.8048498845265583E-2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1976.7</v>
      </c>
      <c r="E21" s="316">
        <v>1999.7666666666664</v>
      </c>
      <c r="F21" s="317">
        <v>1944.5333333333328</v>
      </c>
      <c r="G21" s="317">
        <v>1912.3666666666663</v>
      </c>
      <c r="H21" s="317">
        <v>1857.1333333333328</v>
      </c>
      <c r="I21" s="317">
        <v>2031.9333333333329</v>
      </c>
      <c r="J21" s="317">
        <v>2087.1666666666665</v>
      </c>
      <c r="K21" s="317">
        <v>2119.333333333333</v>
      </c>
      <c r="L21" s="304">
        <v>2055</v>
      </c>
      <c r="M21" s="304">
        <v>1967.6</v>
      </c>
      <c r="N21" s="319">
        <v>3330900</v>
      </c>
      <c r="O21" s="320">
        <v>-2.6308866087871613E-2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792.4</v>
      </c>
      <c r="E22" s="316">
        <v>812.63333333333333</v>
      </c>
      <c r="F22" s="317">
        <v>765.91666666666663</v>
      </c>
      <c r="G22" s="317">
        <v>739.43333333333328</v>
      </c>
      <c r="H22" s="317">
        <v>692.71666666666658</v>
      </c>
      <c r="I22" s="317">
        <v>839.11666666666667</v>
      </c>
      <c r="J22" s="317">
        <v>885.83333333333337</v>
      </c>
      <c r="K22" s="317">
        <v>912.31666666666672</v>
      </c>
      <c r="L22" s="304">
        <v>859.35</v>
      </c>
      <c r="M22" s="304">
        <v>786.15</v>
      </c>
      <c r="N22" s="319">
        <v>14267500</v>
      </c>
      <c r="O22" s="320">
        <v>4.7132907165346821E-2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423.8</v>
      </c>
      <c r="E23" s="316">
        <v>429.56666666666666</v>
      </c>
      <c r="F23" s="317">
        <v>414.43333333333334</v>
      </c>
      <c r="G23" s="317">
        <v>405.06666666666666</v>
      </c>
      <c r="H23" s="317">
        <v>389.93333333333334</v>
      </c>
      <c r="I23" s="317">
        <v>438.93333333333334</v>
      </c>
      <c r="J23" s="317">
        <v>454.06666666666666</v>
      </c>
      <c r="K23" s="317">
        <v>463.43333333333334</v>
      </c>
      <c r="L23" s="304">
        <v>444.7</v>
      </c>
      <c r="M23" s="304">
        <v>420.2</v>
      </c>
      <c r="N23" s="319">
        <v>54536400</v>
      </c>
      <c r="O23" s="320">
        <v>1.1896107329323904E-3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2985.35</v>
      </c>
      <c r="E24" s="316">
        <v>2997.8333333333335</v>
      </c>
      <c r="F24" s="317">
        <v>2954.5166666666669</v>
      </c>
      <c r="G24" s="317">
        <v>2923.6833333333334</v>
      </c>
      <c r="H24" s="317">
        <v>2880.3666666666668</v>
      </c>
      <c r="I24" s="317">
        <v>3028.666666666667</v>
      </c>
      <c r="J24" s="317">
        <v>3071.9833333333336</v>
      </c>
      <c r="K24" s="317">
        <v>3102.8166666666671</v>
      </c>
      <c r="L24" s="304">
        <v>3041.15</v>
      </c>
      <c r="M24" s="304">
        <v>2967</v>
      </c>
      <c r="N24" s="319">
        <v>1494250</v>
      </c>
      <c r="O24" s="320">
        <v>2.4160383824537356E-2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5711.5</v>
      </c>
      <c r="E25" s="316">
        <v>5753.2166666666672</v>
      </c>
      <c r="F25" s="317">
        <v>5597.6333333333341</v>
      </c>
      <c r="G25" s="317">
        <v>5483.7666666666673</v>
      </c>
      <c r="H25" s="317">
        <v>5328.1833333333343</v>
      </c>
      <c r="I25" s="317">
        <v>5867.0833333333339</v>
      </c>
      <c r="J25" s="317">
        <v>6022.6666666666661</v>
      </c>
      <c r="K25" s="317">
        <v>6136.5333333333338</v>
      </c>
      <c r="L25" s="304">
        <v>5908.8</v>
      </c>
      <c r="M25" s="304">
        <v>5639.35</v>
      </c>
      <c r="N25" s="319">
        <v>841375</v>
      </c>
      <c r="O25" s="320">
        <v>-2.955594002306805E-2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3330.1</v>
      </c>
      <c r="E26" s="316">
        <v>3370.3333333333335</v>
      </c>
      <c r="F26" s="317">
        <v>3272.666666666667</v>
      </c>
      <c r="G26" s="317">
        <v>3215.2333333333336</v>
      </c>
      <c r="H26" s="317">
        <v>3117.5666666666671</v>
      </c>
      <c r="I26" s="317">
        <v>3427.7666666666669</v>
      </c>
      <c r="J26" s="317">
        <v>3525.4333333333338</v>
      </c>
      <c r="K26" s="317">
        <v>3582.8666666666668</v>
      </c>
      <c r="L26" s="304">
        <v>3468</v>
      </c>
      <c r="M26" s="304">
        <v>3312.9</v>
      </c>
      <c r="N26" s="319">
        <v>5287500</v>
      </c>
      <c r="O26" s="320">
        <v>-1.2143858010275572E-2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1319.95</v>
      </c>
      <c r="E27" s="316">
        <v>1352.6666666666667</v>
      </c>
      <c r="F27" s="317">
        <v>1274.1833333333334</v>
      </c>
      <c r="G27" s="317">
        <v>1228.4166666666667</v>
      </c>
      <c r="H27" s="317">
        <v>1149.9333333333334</v>
      </c>
      <c r="I27" s="317">
        <v>1398.4333333333334</v>
      </c>
      <c r="J27" s="317">
        <v>1476.9166666666665</v>
      </c>
      <c r="K27" s="317">
        <v>1522.6833333333334</v>
      </c>
      <c r="L27" s="304">
        <v>1431.15</v>
      </c>
      <c r="M27" s="304">
        <v>1306.9000000000001</v>
      </c>
      <c r="N27" s="319">
        <v>1557600</v>
      </c>
      <c r="O27" s="320">
        <v>9.8547717842323648E-3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277.10000000000002</v>
      </c>
      <c r="E28" s="316">
        <v>283.13333333333338</v>
      </c>
      <c r="F28" s="317">
        <v>267.51666666666677</v>
      </c>
      <c r="G28" s="317">
        <v>257.93333333333339</v>
      </c>
      <c r="H28" s="317">
        <v>242.31666666666678</v>
      </c>
      <c r="I28" s="317">
        <v>292.71666666666675</v>
      </c>
      <c r="J28" s="317">
        <v>308.33333333333343</v>
      </c>
      <c r="K28" s="317">
        <v>317.91666666666674</v>
      </c>
      <c r="L28" s="304">
        <v>298.75</v>
      </c>
      <c r="M28" s="304">
        <v>273.55</v>
      </c>
      <c r="N28" s="319">
        <v>18777600</v>
      </c>
      <c r="O28" s="320">
        <v>-3.9322221199005435E-2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42.8</v>
      </c>
      <c r="E29" s="316">
        <v>43.416666666666664</v>
      </c>
      <c r="F29" s="317">
        <v>41.783333333333331</v>
      </c>
      <c r="G29" s="317">
        <v>40.766666666666666</v>
      </c>
      <c r="H29" s="317">
        <v>39.133333333333333</v>
      </c>
      <c r="I29" s="317">
        <v>44.43333333333333</v>
      </c>
      <c r="J29" s="317">
        <v>46.06666666666667</v>
      </c>
      <c r="K29" s="317">
        <v>47.083333333333329</v>
      </c>
      <c r="L29" s="304">
        <v>45.05</v>
      </c>
      <c r="M29" s="304">
        <v>42.4</v>
      </c>
      <c r="N29" s="319">
        <v>51873200</v>
      </c>
      <c r="O29" s="320">
        <v>7.3659198913781393E-2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1321.8</v>
      </c>
      <c r="E30" s="316">
        <v>1329.1333333333334</v>
      </c>
      <c r="F30" s="317">
        <v>1305.2666666666669</v>
      </c>
      <c r="G30" s="317">
        <v>1288.7333333333333</v>
      </c>
      <c r="H30" s="317">
        <v>1264.8666666666668</v>
      </c>
      <c r="I30" s="317">
        <v>1345.666666666667</v>
      </c>
      <c r="J30" s="317">
        <v>1369.5333333333333</v>
      </c>
      <c r="K30" s="317">
        <v>1386.0666666666671</v>
      </c>
      <c r="L30" s="304">
        <v>1353</v>
      </c>
      <c r="M30" s="304">
        <v>1312.6</v>
      </c>
      <c r="N30" s="319">
        <v>1934350</v>
      </c>
      <c r="O30" s="320">
        <v>-0.10508905852417302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96.4</v>
      </c>
      <c r="E31" s="316">
        <v>98.466666666666654</v>
      </c>
      <c r="F31" s="317">
        <v>93.033333333333303</v>
      </c>
      <c r="G31" s="317">
        <v>89.666666666666643</v>
      </c>
      <c r="H31" s="317">
        <v>84.233333333333292</v>
      </c>
      <c r="I31" s="317">
        <v>101.83333333333331</v>
      </c>
      <c r="J31" s="317">
        <v>107.26666666666668</v>
      </c>
      <c r="K31" s="317">
        <v>110.63333333333333</v>
      </c>
      <c r="L31" s="304">
        <v>103.9</v>
      </c>
      <c r="M31" s="304">
        <v>95.1</v>
      </c>
      <c r="N31" s="319">
        <v>36814400</v>
      </c>
      <c r="O31" s="320">
        <v>3.0638297872340424E-2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569.4</v>
      </c>
      <c r="E32" s="316">
        <v>572.30000000000007</v>
      </c>
      <c r="F32" s="317">
        <v>561.85000000000014</v>
      </c>
      <c r="G32" s="317">
        <v>554.30000000000007</v>
      </c>
      <c r="H32" s="317">
        <v>543.85000000000014</v>
      </c>
      <c r="I32" s="317">
        <v>579.85000000000014</v>
      </c>
      <c r="J32" s="317">
        <v>590.30000000000018</v>
      </c>
      <c r="K32" s="317">
        <v>597.85000000000014</v>
      </c>
      <c r="L32" s="304">
        <v>582.75</v>
      </c>
      <c r="M32" s="304">
        <v>564.75</v>
      </c>
      <c r="N32" s="319">
        <v>3066800</v>
      </c>
      <c r="O32" s="320">
        <v>2.1567217828900071E-3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454.45</v>
      </c>
      <c r="E33" s="316">
        <v>463</v>
      </c>
      <c r="F33" s="317">
        <v>442.45</v>
      </c>
      <c r="G33" s="317">
        <v>430.45</v>
      </c>
      <c r="H33" s="317">
        <v>409.9</v>
      </c>
      <c r="I33" s="317">
        <v>475</v>
      </c>
      <c r="J33" s="317">
        <v>495.54999999999995</v>
      </c>
      <c r="K33" s="317">
        <v>507.55</v>
      </c>
      <c r="L33" s="304">
        <v>483.55</v>
      </c>
      <c r="M33" s="304">
        <v>451</v>
      </c>
      <c r="N33" s="319">
        <v>7210500</v>
      </c>
      <c r="O33" s="320">
        <v>6.9410456062291431E-2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468.25</v>
      </c>
      <c r="E34" s="316">
        <v>475.63333333333338</v>
      </c>
      <c r="F34" s="317">
        <v>454.26666666666677</v>
      </c>
      <c r="G34" s="317">
        <v>440.28333333333336</v>
      </c>
      <c r="H34" s="317">
        <v>418.91666666666674</v>
      </c>
      <c r="I34" s="317">
        <v>489.61666666666679</v>
      </c>
      <c r="J34" s="317">
        <v>510.98333333333346</v>
      </c>
      <c r="K34" s="317">
        <v>524.96666666666681</v>
      </c>
      <c r="L34" s="304">
        <v>497</v>
      </c>
      <c r="M34" s="304">
        <v>461.65</v>
      </c>
      <c r="N34" s="319">
        <v>135000834</v>
      </c>
      <c r="O34" s="320">
        <v>-1.3472203435682402E-2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34.35</v>
      </c>
      <c r="E35" s="316">
        <v>34.81666666666667</v>
      </c>
      <c r="F35" s="317">
        <v>33.533333333333339</v>
      </c>
      <c r="G35" s="317">
        <v>32.716666666666669</v>
      </c>
      <c r="H35" s="317">
        <v>31.433333333333337</v>
      </c>
      <c r="I35" s="317">
        <v>35.63333333333334</v>
      </c>
      <c r="J35" s="317">
        <v>36.916666666666671</v>
      </c>
      <c r="K35" s="317">
        <v>37.733333333333341</v>
      </c>
      <c r="L35" s="304">
        <v>36.1</v>
      </c>
      <c r="M35" s="304">
        <v>34</v>
      </c>
      <c r="N35" s="319">
        <v>50274000</v>
      </c>
      <c r="O35" s="320">
        <v>-0.11234705228031146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429.8</v>
      </c>
      <c r="E36" s="316">
        <v>436.78333333333336</v>
      </c>
      <c r="F36" s="317">
        <v>418.7166666666667</v>
      </c>
      <c r="G36" s="317">
        <v>407.63333333333333</v>
      </c>
      <c r="H36" s="317">
        <v>389.56666666666666</v>
      </c>
      <c r="I36" s="317">
        <v>447.86666666666673</v>
      </c>
      <c r="J36" s="317">
        <v>465.93333333333345</v>
      </c>
      <c r="K36" s="317">
        <v>477.01666666666677</v>
      </c>
      <c r="L36" s="304">
        <v>454.85</v>
      </c>
      <c r="M36" s="304">
        <v>425.7</v>
      </c>
      <c r="N36" s="319">
        <v>13629800</v>
      </c>
      <c r="O36" s="320">
        <v>-5.3808079195273834E-2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12907.75</v>
      </c>
      <c r="E37" s="316">
        <v>12902.683333333334</v>
      </c>
      <c r="F37" s="317">
        <v>12745.216666666669</v>
      </c>
      <c r="G37" s="317">
        <v>12582.683333333334</v>
      </c>
      <c r="H37" s="317">
        <v>12425.216666666669</v>
      </c>
      <c r="I37" s="317">
        <v>13065.216666666669</v>
      </c>
      <c r="J37" s="317">
        <v>13222.683333333336</v>
      </c>
      <c r="K37" s="317">
        <v>13385.216666666669</v>
      </c>
      <c r="L37" s="304">
        <v>13060.15</v>
      </c>
      <c r="M37" s="304">
        <v>12740.15</v>
      </c>
      <c r="N37" s="319">
        <v>102400</v>
      </c>
      <c r="O37" s="320">
        <v>1.4866204162537165E-2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401.75</v>
      </c>
      <c r="E38" s="316">
        <v>405.63333333333338</v>
      </c>
      <c r="F38" s="317">
        <v>394.96666666666675</v>
      </c>
      <c r="G38" s="317">
        <v>388.18333333333339</v>
      </c>
      <c r="H38" s="317">
        <v>377.51666666666677</v>
      </c>
      <c r="I38" s="317">
        <v>412.41666666666674</v>
      </c>
      <c r="J38" s="317">
        <v>423.08333333333337</v>
      </c>
      <c r="K38" s="317">
        <v>429.86666666666673</v>
      </c>
      <c r="L38" s="304">
        <v>416.3</v>
      </c>
      <c r="M38" s="304">
        <v>398.85</v>
      </c>
      <c r="N38" s="319">
        <v>23731200</v>
      </c>
      <c r="O38" s="320">
        <v>7.4119355085199056E-3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3635.3</v>
      </c>
      <c r="E39" s="316">
        <v>3688.4333333333329</v>
      </c>
      <c r="F39" s="317">
        <v>3567.8666666666659</v>
      </c>
      <c r="G39" s="317">
        <v>3500.4333333333329</v>
      </c>
      <c r="H39" s="317">
        <v>3379.8666666666659</v>
      </c>
      <c r="I39" s="317">
        <v>3755.8666666666659</v>
      </c>
      <c r="J39" s="317">
        <v>3876.4333333333325</v>
      </c>
      <c r="K39" s="317">
        <v>3943.8666666666659</v>
      </c>
      <c r="L39" s="304">
        <v>3809</v>
      </c>
      <c r="M39" s="304">
        <v>3621</v>
      </c>
      <c r="N39" s="319">
        <v>1002000</v>
      </c>
      <c r="O39" s="320">
        <v>-4.1148325358851677E-2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395.4</v>
      </c>
      <c r="E40" s="316">
        <v>400.68333333333334</v>
      </c>
      <c r="F40" s="317">
        <v>384.66666666666669</v>
      </c>
      <c r="G40" s="317">
        <v>373.93333333333334</v>
      </c>
      <c r="H40" s="317">
        <v>357.91666666666669</v>
      </c>
      <c r="I40" s="317">
        <v>411.41666666666669</v>
      </c>
      <c r="J40" s="317">
        <v>427.43333333333334</v>
      </c>
      <c r="K40" s="317">
        <v>438.16666666666669</v>
      </c>
      <c r="L40" s="304">
        <v>416.7</v>
      </c>
      <c r="M40" s="304">
        <v>389.95</v>
      </c>
      <c r="N40" s="319">
        <v>8243400</v>
      </c>
      <c r="O40" s="320">
        <v>-0.11793785310734463</v>
      </c>
    </row>
    <row r="41" spans="1:15" ht="15">
      <c r="A41" s="277">
        <v>31</v>
      </c>
      <c r="B41" s="389" t="s">
        <v>54</v>
      </c>
      <c r="C41" s="277" t="s">
        <v>77</v>
      </c>
      <c r="D41" s="316">
        <v>95.9</v>
      </c>
      <c r="E41" s="316">
        <v>96.633333333333326</v>
      </c>
      <c r="F41" s="317">
        <v>93.516666666666652</v>
      </c>
      <c r="G41" s="317">
        <v>91.133333333333326</v>
      </c>
      <c r="H41" s="317">
        <v>88.016666666666652</v>
      </c>
      <c r="I41" s="317">
        <v>99.016666666666652</v>
      </c>
      <c r="J41" s="317">
        <v>102.13333333333333</v>
      </c>
      <c r="K41" s="317">
        <v>104.51666666666665</v>
      </c>
      <c r="L41" s="304">
        <v>99.75</v>
      </c>
      <c r="M41" s="304">
        <v>94.25</v>
      </c>
      <c r="N41" s="319">
        <v>10395000</v>
      </c>
      <c r="O41" s="320">
        <v>-0.11153846153846154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230</v>
      </c>
      <c r="E42" s="316">
        <v>233.35</v>
      </c>
      <c r="F42" s="317">
        <v>223.95</v>
      </c>
      <c r="G42" s="317">
        <v>217.9</v>
      </c>
      <c r="H42" s="317">
        <v>208.5</v>
      </c>
      <c r="I42" s="317">
        <v>239.39999999999998</v>
      </c>
      <c r="J42" s="317">
        <v>248.8</v>
      </c>
      <c r="K42" s="317">
        <v>254.84999999999997</v>
      </c>
      <c r="L42" s="304">
        <v>242.75</v>
      </c>
      <c r="M42" s="304">
        <v>227.3</v>
      </c>
      <c r="N42" s="319">
        <v>6025000</v>
      </c>
      <c r="O42" s="320">
        <v>-1.7929910350448247E-2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767.95</v>
      </c>
      <c r="E43" s="316">
        <v>781.18333333333339</v>
      </c>
      <c r="F43" s="317">
        <v>749.61666666666679</v>
      </c>
      <c r="G43" s="317">
        <v>731.28333333333342</v>
      </c>
      <c r="H43" s="317">
        <v>699.71666666666681</v>
      </c>
      <c r="I43" s="317">
        <v>799.51666666666677</v>
      </c>
      <c r="J43" s="317">
        <v>831.08333333333337</v>
      </c>
      <c r="K43" s="317">
        <v>849.41666666666674</v>
      </c>
      <c r="L43" s="304">
        <v>812.75</v>
      </c>
      <c r="M43" s="304">
        <v>762.85</v>
      </c>
      <c r="N43" s="319">
        <v>13664300</v>
      </c>
      <c r="O43" s="320">
        <v>-6.9246435845213852E-2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121.65</v>
      </c>
      <c r="E44" s="316">
        <v>122.2</v>
      </c>
      <c r="F44" s="317">
        <v>120.45</v>
      </c>
      <c r="G44" s="317">
        <v>119.25</v>
      </c>
      <c r="H44" s="317">
        <v>117.5</v>
      </c>
      <c r="I44" s="317">
        <v>123.4</v>
      </c>
      <c r="J44" s="317">
        <v>125.15</v>
      </c>
      <c r="K44" s="317">
        <v>126.35000000000001</v>
      </c>
      <c r="L44" s="304">
        <v>123.95</v>
      </c>
      <c r="M44" s="304">
        <v>121</v>
      </c>
      <c r="N44" s="319">
        <v>46283300</v>
      </c>
      <c r="O44" s="320">
        <v>1.0093669250645995E-2</v>
      </c>
    </row>
    <row r="45" spans="1:15" ht="15">
      <c r="A45" s="277">
        <v>35</v>
      </c>
      <c r="B45" s="430" t="s">
        <v>107</v>
      </c>
      <c r="C45" s="277" t="s">
        <v>3642</v>
      </c>
      <c r="D45" s="316">
        <v>2110.1</v>
      </c>
      <c r="E45" s="316">
        <v>2156.6833333333329</v>
      </c>
      <c r="F45" s="317">
        <v>2045.4166666666661</v>
      </c>
      <c r="G45" s="317">
        <v>1980.7333333333331</v>
      </c>
      <c r="H45" s="317">
        <v>1869.4666666666662</v>
      </c>
      <c r="I45" s="317">
        <v>2221.3666666666659</v>
      </c>
      <c r="J45" s="317">
        <v>2332.6333333333332</v>
      </c>
      <c r="K45" s="317">
        <v>2397.3166666666657</v>
      </c>
      <c r="L45" s="304">
        <v>2267.9499999999998</v>
      </c>
      <c r="M45" s="304">
        <v>2092</v>
      </c>
      <c r="N45" s="319">
        <v>533625</v>
      </c>
      <c r="O45" s="320">
        <v>-8.7235407312379734E-2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1365.7</v>
      </c>
      <c r="E46" s="316">
        <v>1368.1166666666668</v>
      </c>
      <c r="F46" s="317">
        <v>1349.3333333333335</v>
      </c>
      <c r="G46" s="317">
        <v>1332.9666666666667</v>
      </c>
      <c r="H46" s="317">
        <v>1314.1833333333334</v>
      </c>
      <c r="I46" s="317">
        <v>1384.4833333333336</v>
      </c>
      <c r="J46" s="317">
        <v>1403.2666666666669</v>
      </c>
      <c r="K46" s="317">
        <v>1419.6333333333337</v>
      </c>
      <c r="L46" s="304">
        <v>1386.9</v>
      </c>
      <c r="M46" s="304">
        <v>1351.75</v>
      </c>
      <c r="N46" s="319">
        <v>2440200</v>
      </c>
      <c r="O46" s="320">
        <v>-7.1143085531574737E-2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378.65</v>
      </c>
      <c r="E47" s="316">
        <v>378.84999999999997</v>
      </c>
      <c r="F47" s="317">
        <v>371.79999999999995</v>
      </c>
      <c r="G47" s="317">
        <v>364.95</v>
      </c>
      <c r="H47" s="317">
        <v>357.9</v>
      </c>
      <c r="I47" s="317">
        <v>385.69999999999993</v>
      </c>
      <c r="J47" s="317">
        <v>392.75</v>
      </c>
      <c r="K47" s="317">
        <v>399.59999999999991</v>
      </c>
      <c r="L47" s="304">
        <v>385.9</v>
      </c>
      <c r="M47" s="304">
        <v>372</v>
      </c>
      <c r="N47" s="319">
        <v>6597423</v>
      </c>
      <c r="O47" s="320">
        <v>-4.825253664036077E-2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466.1</v>
      </c>
      <c r="E48" s="316">
        <v>469.90000000000003</v>
      </c>
      <c r="F48" s="317">
        <v>457.80000000000007</v>
      </c>
      <c r="G48" s="317">
        <v>449.50000000000006</v>
      </c>
      <c r="H48" s="317">
        <v>437.40000000000009</v>
      </c>
      <c r="I48" s="317">
        <v>478.20000000000005</v>
      </c>
      <c r="J48" s="317">
        <v>490.30000000000007</v>
      </c>
      <c r="K48" s="317">
        <v>498.6</v>
      </c>
      <c r="L48" s="304">
        <v>482</v>
      </c>
      <c r="M48" s="304">
        <v>461.6</v>
      </c>
      <c r="N48" s="319">
        <v>2280000</v>
      </c>
      <c r="O48" s="320">
        <v>-0.10122989593188268</v>
      </c>
    </row>
    <row r="49" spans="1:15" ht="15">
      <c r="A49" s="277">
        <v>39</v>
      </c>
      <c r="B49" s="389" t="s">
        <v>50</v>
      </c>
      <c r="C49" s="277" t="s">
        <v>88</v>
      </c>
      <c r="D49" s="316">
        <v>490.65</v>
      </c>
      <c r="E49" s="316">
        <v>496.25</v>
      </c>
      <c r="F49" s="317">
        <v>481.5</v>
      </c>
      <c r="G49" s="317">
        <v>472.35</v>
      </c>
      <c r="H49" s="317">
        <v>457.6</v>
      </c>
      <c r="I49" s="317">
        <v>505.4</v>
      </c>
      <c r="J49" s="317">
        <v>520.15</v>
      </c>
      <c r="K49" s="317">
        <v>529.29999999999995</v>
      </c>
      <c r="L49" s="304">
        <v>511</v>
      </c>
      <c r="M49" s="304">
        <v>487.1</v>
      </c>
      <c r="N49" s="319">
        <v>9747500</v>
      </c>
      <c r="O49" s="320">
        <v>-7.1301247771836003E-3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3163.6</v>
      </c>
      <c r="E50" s="316">
        <v>3224.5166666666664</v>
      </c>
      <c r="F50" s="317">
        <v>3069.083333333333</v>
      </c>
      <c r="G50" s="317">
        <v>2974.5666666666666</v>
      </c>
      <c r="H50" s="317">
        <v>2819.1333333333332</v>
      </c>
      <c r="I50" s="317">
        <v>3319.0333333333328</v>
      </c>
      <c r="J50" s="317">
        <v>3474.4666666666662</v>
      </c>
      <c r="K50" s="317">
        <v>3568.9833333333327</v>
      </c>
      <c r="L50" s="304">
        <v>3379.95</v>
      </c>
      <c r="M50" s="304">
        <v>3130</v>
      </c>
      <c r="N50" s="319">
        <v>3333200</v>
      </c>
      <c r="O50" s="320">
        <v>6.0364602197271518E-3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151.85</v>
      </c>
      <c r="E51" s="316">
        <v>154.65</v>
      </c>
      <c r="F51" s="317">
        <v>147.05000000000001</v>
      </c>
      <c r="G51" s="317">
        <v>142.25</v>
      </c>
      <c r="H51" s="317">
        <v>134.65</v>
      </c>
      <c r="I51" s="317">
        <v>159.45000000000002</v>
      </c>
      <c r="J51" s="317">
        <v>167.04999999999998</v>
      </c>
      <c r="K51" s="317">
        <v>171.85000000000002</v>
      </c>
      <c r="L51" s="304">
        <v>162.25</v>
      </c>
      <c r="M51" s="304">
        <v>149.85</v>
      </c>
      <c r="N51" s="319">
        <v>31089300</v>
      </c>
      <c r="O51" s="320">
        <v>-4.189972541442083E-2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5150.3500000000004</v>
      </c>
      <c r="E52" s="316">
        <v>5260.916666666667</v>
      </c>
      <c r="F52" s="317">
        <v>5016.9833333333336</v>
      </c>
      <c r="G52" s="317">
        <v>4883.6166666666668</v>
      </c>
      <c r="H52" s="317">
        <v>4639.6833333333334</v>
      </c>
      <c r="I52" s="317">
        <v>5394.2833333333338</v>
      </c>
      <c r="J52" s="317">
        <v>5638.2166666666662</v>
      </c>
      <c r="K52" s="317">
        <v>5771.5833333333339</v>
      </c>
      <c r="L52" s="304">
        <v>5504.85</v>
      </c>
      <c r="M52" s="304">
        <v>5127.55</v>
      </c>
      <c r="N52" s="319">
        <v>2725000</v>
      </c>
      <c r="O52" s="320">
        <v>-0.12765106042416965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2099.65</v>
      </c>
      <c r="E53" s="316">
        <v>2116</v>
      </c>
      <c r="F53" s="317">
        <v>2069.8000000000002</v>
      </c>
      <c r="G53" s="317">
        <v>2039.9500000000003</v>
      </c>
      <c r="H53" s="317">
        <v>1993.7500000000005</v>
      </c>
      <c r="I53" s="317">
        <v>2145.85</v>
      </c>
      <c r="J53" s="317">
        <v>2192.0499999999997</v>
      </c>
      <c r="K53" s="317">
        <v>2221.8999999999996</v>
      </c>
      <c r="L53" s="304">
        <v>2162.1999999999998</v>
      </c>
      <c r="M53" s="304">
        <v>2086.15</v>
      </c>
      <c r="N53" s="319">
        <v>2253300</v>
      </c>
      <c r="O53" s="320">
        <v>-7.5535686758131651E-3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1214.9000000000001</v>
      </c>
      <c r="E54" s="316">
        <v>1225.7</v>
      </c>
      <c r="F54" s="317">
        <v>1190.3500000000001</v>
      </c>
      <c r="G54" s="317">
        <v>1165.8000000000002</v>
      </c>
      <c r="H54" s="317">
        <v>1130.4500000000003</v>
      </c>
      <c r="I54" s="317">
        <v>1250.25</v>
      </c>
      <c r="J54" s="317">
        <v>1285.5999999999999</v>
      </c>
      <c r="K54" s="317">
        <v>1310.1499999999999</v>
      </c>
      <c r="L54" s="304">
        <v>1261.05</v>
      </c>
      <c r="M54" s="304">
        <v>1201.1500000000001</v>
      </c>
      <c r="N54" s="319">
        <v>2632300</v>
      </c>
      <c r="O54" s="320">
        <v>6.2139369729249889E-2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159.65</v>
      </c>
      <c r="E55" s="316">
        <v>161.35</v>
      </c>
      <c r="F55" s="317">
        <v>155.94999999999999</v>
      </c>
      <c r="G55" s="317">
        <v>152.25</v>
      </c>
      <c r="H55" s="317">
        <v>146.85</v>
      </c>
      <c r="I55" s="317">
        <v>165.04999999999998</v>
      </c>
      <c r="J55" s="317">
        <v>170.45000000000002</v>
      </c>
      <c r="K55" s="317">
        <v>174.14999999999998</v>
      </c>
      <c r="L55" s="304">
        <v>166.75</v>
      </c>
      <c r="M55" s="304">
        <v>157.65</v>
      </c>
      <c r="N55" s="319">
        <v>8229600</v>
      </c>
      <c r="O55" s="320">
        <v>-0.10946630307752241</v>
      </c>
    </row>
    <row r="56" spans="1:15" ht="15">
      <c r="A56" s="277">
        <v>46</v>
      </c>
      <c r="B56" s="389" t="s">
        <v>54</v>
      </c>
      <c r="C56" s="277" t="s">
        <v>99</v>
      </c>
      <c r="D56" s="316">
        <v>49.75</v>
      </c>
      <c r="E56" s="316">
        <v>50.4</v>
      </c>
      <c r="F56" s="317">
        <v>48.8</v>
      </c>
      <c r="G56" s="317">
        <v>47.85</v>
      </c>
      <c r="H56" s="317">
        <v>46.25</v>
      </c>
      <c r="I56" s="317">
        <v>51.349999999999994</v>
      </c>
      <c r="J56" s="317">
        <v>52.95</v>
      </c>
      <c r="K56" s="317">
        <v>53.899999999999991</v>
      </c>
      <c r="L56" s="304">
        <v>52</v>
      </c>
      <c r="M56" s="304">
        <v>49.45</v>
      </c>
      <c r="N56" s="319">
        <v>94018500</v>
      </c>
      <c r="O56" s="320">
        <v>-1.5399679544240697E-2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88.3</v>
      </c>
      <c r="E57" s="316">
        <v>89.383333333333326</v>
      </c>
      <c r="F57" s="317">
        <v>86.466666666666654</v>
      </c>
      <c r="G57" s="317">
        <v>84.633333333333326</v>
      </c>
      <c r="H57" s="317">
        <v>81.716666666666654</v>
      </c>
      <c r="I57" s="317">
        <v>91.216666666666654</v>
      </c>
      <c r="J57" s="317">
        <v>94.13333333333334</v>
      </c>
      <c r="K57" s="317">
        <v>95.966666666666654</v>
      </c>
      <c r="L57" s="304">
        <v>92.3</v>
      </c>
      <c r="M57" s="304">
        <v>87.55</v>
      </c>
      <c r="N57" s="319">
        <v>26803400</v>
      </c>
      <c r="O57" s="320">
        <v>2.1148036253776436E-2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473</v>
      </c>
      <c r="E58" s="316">
        <v>481.90000000000003</v>
      </c>
      <c r="F58" s="317">
        <v>452.60000000000008</v>
      </c>
      <c r="G58" s="317">
        <v>432.20000000000005</v>
      </c>
      <c r="H58" s="317">
        <v>402.90000000000009</v>
      </c>
      <c r="I58" s="317">
        <v>502.30000000000007</v>
      </c>
      <c r="J58" s="317">
        <v>531.6</v>
      </c>
      <c r="K58" s="317">
        <v>552</v>
      </c>
      <c r="L58" s="304">
        <v>511.2</v>
      </c>
      <c r="M58" s="304">
        <v>461.5</v>
      </c>
      <c r="N58" s="319">
        <v>8597400</v>
      </c>
      <c r="O58" s="320">
        <v>-0.12232918525475464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23.05</v>
      </c>
      <c r="E59" s="316">
        <v>23.383333333333336</v>
      </c>
      <c r="F59" s="317">
        <v>22.516666666666673</v>
      </c>
      <c r="G59" s="317">
        <v>21.983333333333338</v>
      </c>
      <c r="H59" s="317">
        <v>21.116666666666674</v>
      </c>
      <c r="I59" s="317">
        <v>23.916666666666671</v>
      </c>
      <c r="J59" s="317">
        <v>24.783333333333339</v>
      </c>
      <c r="K59" s="317">
        <v>25.31666666666667</v>
      </c>
      <c r="L59" s="304">
        <v>24.25</v>
      </c>
      <c r="M59" s="304">
        <v>22.85</v>
      </c>
      <c r="N59" s="319">
        <v>89460000</v>
      </c>
      <c r="O59" s="320">
        <v>2.0161290322580645E-3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687.85</v>
      </c>
      <c r="E60" s="316">
        <v>695.93333333333339</v>
      </c>
      <c r="F60" s="317">
        <v>673.66666666666674</v>
      </c>
      <c r="G60" s="317">
        <v>659.48333333333335</v>
      </c>
      <c r="H60" s="317">
        <v>637.2166666666667</v>
      </c>
      <c r="I60" s="317">
        <v>710.11666666666679</v>
      </c>
      <c r="J60" s="317">
        <v>732.38333333333344</v>
      </c>
      <c r="K60" s="317">
        <v>746.56666666666683</v>
      </c>
      <c r="L60" s="304">
        <v>718.2</v>
      </c>
      <c r="M60" s="304">
        <v>681.75</v>
      </c>
      <c r="N60" s="319">
        <v>5159000</v>
      </c>
      <c r="O60" s="320">
        <v>-2.3656320968962908E-2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857.95</v>
      </c>
      <c r="E61" s="316">
        <v>877.76666666666677</v>
      </c>
      <c r="F61" s="317">
        <v>830.53333333333353</v>
      </c>
      <c r="G61" s="317">
        <v>803.11666666666679</v>
      </c>
      <c r="H61" s="317">
        <v>755.88333333333355</v>
      </c>
      <c r="I61" s="317">
        <v>905.18333333333351</v>
      </c>
      <c r="J61" s="317">
        <v>952.41666666666686</v>
      </c>
      <c r="K61" s="317">
        <v>979.83333333333348</v>
      </c>
      <c r="L61" s="304">
        <v>925</v>
      </c>
      <c r="M61" s="304">
        <v>850.35</v>
      </c>
      <c r="N61" s="319">
        <v>755950</v>
      </c>
      <c r="O61" s="320">
        <v>-8.5691823899371064E-2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717</v>
      </c>
      <c r="E62" s="316">
        <v>726.9</v>
      </c>
      <c r="F62" s="317">
        <v>702.9</v>
      </c>
      <c r="G62" s="317">
        <v>688.8</v>
      </c>
      <c r="H62" s="317">
        <v>664.8</v>
      </c>
      <c r="I62" s="317">
        <v>741</v>
      </c>
      <c r="J62" s="317">
        <v>765</v>
      </c>
      <c r="K62" s="317">
        <v>779.1</v>
      </c>
      <c r="L62" s="304">
        <v>750.9</v>
      </c>
      <c r="M62" s="304">
        <v>712.8</v>
      </c>
      <c r="N62" s="319">
        <v>17617750</v>
      </c>
      <c r="O62" s="320">
        <v>-1.8419520457312231E-2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666.9</v>
      </c>
      <c r="E63" s="316">
        <v>672.5333333333333</v>
      </c>
      <c r="F63" s="317">
        <v>658.36666666666656</v>
      </c>
      <c r="G63" s="317">
        <v>649.83333333333326</v>
      </c>
      <c r="H63" s="317">
        <v>635.66666666666652</v>
      </c>
      <c r="I63" s="317">
        <v>681.06666666666661</v>
      </c>
      <c r="J63" s="317">
        <v>695.23333333333335</v>
      </c>
      <c r="K63" s="317">
        <v>703.76666666666665</v>
      </c>
      <c r="L63" s="304">
        <v>686.7</v>
      </c>
      <c r="M63" s="304">
        <v>664</v>
      </c>
      <c r="N63" s="319">
        <v>6015000</v>
      </c>
      <c r="O63" s="320">
        <v>3.2086479066575156E-2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803.25</v>
      </c>
      <c r="E64" s="316">
        <v>815.98333333333323</v>
      </c>
      <c r="F64" s="317">
        <v>782.71666666666647</v>
      </c>
      <c r="G64" s="317">
        <v>762.18333333333328</v>
      </c>
      <c r="H64" s="317">
        <v>728.91666666666652</v>
      </c>
      <c r="I64" s="317">
        <v>836.51666666666642</v>
      </c>
      <c r="J64" s="317">
        <v>869.78333333333308</v>
      </c>
      <c r="K64" s="317">
        <v>890.31666666666638</v>
      </c>
      <c r="L64" s="304">
        <v>849.25</v>
      </c>
      <c r="M64" s="304">
        <v>795.45</v>
      </c>
      <c r="N64" s="319">
        <v>13830600</v>
      </c>
      <c r="O64" s="320">
        <v>-3.9661708953047534E-2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1710.95</v>
      </c>
      <c r="E65" s="316">
        <v>1718.0833333333333</v>
      </c>
      <c r="F65" s="317">
        <v>1696.8666666666666</v>
      </c>
      <c r="G65" s="317">
        <v>1682.7833333333333</v>
      </c>
      <c r="H65" s="317">
        <v>1661.5666666666666</v>
      </c>
      <c r="I65" s="317">
        <v>1732.1666666666665</v>
      </c>
      <c r="J65" s="317">
        <v>1753.3833333333332</v>
      </c>
      <c r="K65" s="317">
        <v>1767.4666666666665</v>
      </c>
      <c r="L65" s="304">
        <v>1739.3</v>
      </c>
      <c r="M65" s="304">
        <v>1704</v>
      </c>
      <c r="N65" s="319">
        <v>27337200</v>
      </c>
      <c r="O65" s="320">
        <v>-1.4971516284902009E-2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1050.8499999999999</v>
      </c>
      <c r="E66" s="316">
        <v>1055.4333333333332</v>
      </c>
      <c r="F66" s="317">
        <v>1039.0166666666664</v>
      </c>
      <c r="G66" s="317">
        <v>1027.1833333333332</v>
      </c>
      <c r="H66" s="317">
        <v>1010.7666666666664</v>
      </c>
      <c r="I66" s="317">
        <v>1067.2666666666664</v>
      </c>
      <c r="J66" s="317">
        <v>1083.6833333333329</v>
      </c>
      <c r="K66" s="317">
        <v>1095.5166666666664</v>
      </c>
      <c r="L66" s="304">
        <v>1071.8499999999999</v>
      </c>
      <c r="M66" s="304">
        <v>1043.5999999999999</v>
      </c>
      <c r="N66" s="319">
        <v>41646550</v>
      </c>
      <c r="O66" s="320">
        <v>-1.7567304573467401E-2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579.20000000000005</v>
      </c>
      <c r="E67" s="316">
        <v>582</v>
      </c>
      <c r="F67" s="317">
        <v>574.20000000000005</v>
      </c>
      <c r="G67" s="317">
        <v>569.20000000000005</v>
      </c>
      <c r="H67" s="317">
        <v>561.40000000000009</v>
      </c>
      <c r="I67" s="317">
        <v>587</v>
      </c>
      <c r="J67" s="317">
        <v>594.79999999999995</v>
      </c>
      <c r="K67" s="317">
        <v>599.79999999999995</v>
      </c>
      <c r="L67" s="304">
        <v>589.79999999999995</v>
      </c>
      <c r="M67" s="304">
        <v>577</v>
      </c>
      <c r="N67" s="319">
        <v>9203700</v>
      </c>
      <c r="O67" s="320">
        <v>-4.8014563659119353E-2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3049.8</v>
      </c>
      <c r="E68" s="316">
        <v>3067.9833333333336</v>
      </c>
      <c r="F68" s="317">
        <v>3011.8166666666671</v>
      </c>
      <c r="G68" s="317">
        <v>2973.8333333333335</v>
      </c>
      <c r="H68" s="317">
        <v>2917.666666666667</v>
      </c>
      <c r="I68" s="317">
        <v>3105.9666666666672</v>
      </c>
      <c r="J68" s="317">
        <v>3162.1333333333332</v>
      </c>
      <c r="K68" s="317">
        <v>3200.1166666666672</v>
      </c>
      <c r="L68" s="304">
        <v>3124.15</v>
      </c>
      <c r="M68" s="304">
        <v>3030</v>
      </c>
      <c r="N68" s="319">
        <v>1764900</v>
      </c>
      <c r="O68" s="320">
        <v>-1.2753817754656822E-2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167</v>
      </c>
      <c r="E69" s="316">
        <v>170.46666666666667</v>
      </c>
      <c r="F69" s="317">
        <v>159.83333333333334</v>
      </c>
      <c r="G69" s="317">
        <v>152.66666666666669</v>
      </c>
      <c r="H69" s="317">
        <v>142.03333333333336</v>
      </c>
      <c r="I69" s="317">
        <v>177.63333333333333</v>
      </c>
      <c r="J69" s="317">
        <v>188.26666666666665</v>
      </c>
      <c r="K69" s="317">
        <v>195.43333333333331</v>
      </c>
      <c r="L69" s="304">
        <v>181.1</v>
      </c>
      <c r="M69" s="304">
        <v>163.30000000000001</v>
      </c>
      <c r="N69" s="319">
        <v>31501800</v>
      </c>
      <c r="O69" s="320">
        <v>-2.3850766155896069E-2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189.15</v>
      </c>
      <c r="E70" s="316">
        <v>191.88333333333335</v>
      </c>
      <c r="F70" s="317">
        <v>185.31666666666672</v>
      </c>
      <c r="G70" s="317">
        <v>181.48333333333338</v>
      </c>
      <c r="H70" s="317">
        <v>174.91666666666674</v>
      </c>
      <c r="I70" s="317">
        <v>195.7166666666667</v>
      </c>
      <c r="J70" s="317">
        <v>202.28333333333336</v>
      </c>
      <c r="K70" s="317">
        <v>206.11666666666667</v>
      </c>
      <c r="L70" s="304">
        <v>198.45</v>
      </c>
      <c r="M70" s="304">
        <v>188.05</v>
      </c>
      <c r="N70" s="319">
        <v>33201900</v>
      </c>
      <c r="O70" s="320">
        <v>-3.7115339440920839E-2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2038.9</v>
      </c>
      <c r="E71" s="316">
        <v>2054.7333333333336</v>
      </c>
      <c r="F71" s="317">
        <v>2007.7666666666673</v>
      </c>
      <c r="G71" s="317">
        <v>1976.6333333333337</v>
      </c>
      <c r="H71" s="317">
        <v>1929.6666666666674</v>
      </c>
      <c r="I71" s="317">
        <v>2085.8666666666672</v>
      </c>
      <c r="J71" s="317">
        <v>2132.8333333333335</v>
      </c>
      <c r="K71" s="317">
        <v>2163.9666666666672</v>
      </c>
      <c r="L71" s="304">
        <v>2101.6999999999998</v>
      </c>
      <c r="M71" s="304">
        <v>2023.6</v>
      </c>
      <c r="N71" s="319">
        <v>13612200</v>
      </c>
      <c r="O71" s="320">
        <v>-1.2105377748748095E-2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155.65</v>
      </c>
      <c r="E72" s="316">
        <v>163.71666666666667</v>
      </c>
      <c r="F72" s="317">
        <v>144.73333333333335</v>
      </c>
      <c r="G72" s="317">
        <v>133.81666666666669</v>
      </c>
      <c r="H72" s="317">
        <v>114.83333333333337</v>
      </c>
      <c r="I72" s="317">
        <v>174.63333333333333</v>
      </c>
      <c r="J72" s="317">
        <v>193.61666666666662</v>
      </c>
      <c r="K72" s="317">
        <v>204.5333333333333</v>
      </c>
      <c r="L72" s="304">
        <v>182.7</v>
      </c>
      <c r="M72" s="304">
        <v>152.80000000000001</v>
      </c>
      <c r="N72" s="319">
        <v>17592500</v>
      </c>
      <c r="O72" s="320">
        <v>0.13955823293172689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351.45</v>
      </c>
      <c r="E73" s="316">
        <v>356.5</v>
      </c>
      <c r="F73" s="317">
        <v>344.8</v>
      </c>
      <c r="G73" s="317">
        <v>338.15000000000003</v>
      </c>
      <c r="H73" s="317">
        <v>326.45000000000005</v>
      </c>
      <c r="I73" s="317">
        <v>363.15</v>
      </c>
      <c r="J73" s="317">
        <v>374.85</v>
      </c>
      <c r="K73" s="317">
        <v>381.49999999999994</v>
      </c>
      <c r="L73" s="304">
        <v>368.2</v>
      </c>
      <c r="M73" s="304">
        <v>349.85</v>
      </c>
      <c r="N73" s="319">
        <v>120686500</v>
      </c>
      <c r="O73" s="320">
        <v>9.3028069408829048E-3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413.5</v>
      </c>
      <c r="E74" s="316">
        <v>415.05</v>
      </c>
      <c r="F74" s="317">
        <v>407</v>
      </c>
      <c r="G74" s="317">
        <v>400.5</v>
      </c>
      <c r="H74" s="317">
        <v>392.45</v>
      </c>
      <c r="I74" s="317">
        <v>421.55</v>
      </c>
      <c r="J74" s="317">
        <v>429.60000000000008</v>
      </c>
      <c r="K74" s="317">
        <v>436.1</v>
      </c>
      <c r="L74" s="304">
        <v>423.1</v>
      </c>
      <c r="M74" s="304">
        <v>408.55</v>
      </c>
      <c r="N74" s="319">
        <v>8449500</v>
      </c>
      <c r="O74" s="320">
        <v>2.2323049001814883E-2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10.35</v>
      </c>
      <c r="E75" s="316">
        <v>10.616666666666667</v>
      </c>
      <c r="F75" s="317">
        <v>9.9833333333333343</v>
      </c>
      <c r="G75" s="317">
        <v>9.6166666666666671</v>
      </c>
      <c r="H75" s="317">
        <v>8.9833333333333343</v>
      </c>
      <c r="I75" s="317">
        <v>10.983333333333334</v>
      </c>
      <c r="J75" s="317">
        <v>11.616666666666667</v>
      </c>
      <c r="K75" s="317">
        <v>11.983333333333334</v>
      </c>
      <c r="L75" s="304">
        <v>11.25</v>
      </c>
      <c r="M75" s="304">
        <v>10.25</v>
      </c>
      <c r="N75" s="319">
        <v>359940000</v>
      </c>
      <c r="O75" s="320">
        <v>-5.6859867938371243E-2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29.4</v>
      </c>
      <c r="E76" s="316">
        <v>29.833333333333332</v>
      </c>
      <c r="F76" s="317">
        <v>28.616666666666664</v>
      </c>
      <c r="G76" s="317">
        <v>27.833333333333332</v>
      </c>
      <c r="H76" s="317">
        <v>26.616666666666664</v>
      </c>
      <c r="I76" s="317">
        <v>30.616666666666664</v>
      </c>
      <c r="J76" s="317">
        <v>31.833333333333332</v>
      </c>
      <c r="K76" s="317">
        <v>32.61666666666666</v>
      </c>
      <c r="L76" s="304">
        <v>31.05</v>
      </c>
      <c r="M76" s="304">
        <v>29.05</v>
      </c>
      <c r="N76" s="319">
        <v>160170000</v>
      </c>
      <c r="O76" s="320">
        <v>-9.0222318152385059E-2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415</v>
      </c>
      <c r="E77" s="316">
        <v>418.81666666666666</v>
      </c>
      <c r="F77" s="317">
        <v>408.63333333333333</v>
      </c>
      <c r="G77" s="317">
        <v>402.26666666666665</v>
      </c>
      <c r="H77" s="317">
        <v>392.08333333333331</v>
      </c>
      <c r="I77" s="317">
        <v>425.18333333333334</v>
      </c>
      <c r="J77" s="317">
        <v>435.36666666666662</v>
      </c>
      <c r="K77" s="317">
        <v>441.73333333333335</v>
      </c>
      <c r="L77" s="304">
        <v>429</v>
      </c>
      <c r="M77" s="304">
        <v>412.45</v>
      </c>
      <c r="N77" s="319">
        <v>5780500</v>
      </c>
      <c r="O77" s="320">
        <v>-4.8222775639574375E-2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1293.7</v>
      </c>
      <c r="E78" s="316">
        <v>1307.8999999999999</v>
      </c>
      <c r="F78" s="317">
        <v>1269.7999999999997</v>
      </c>
      <c r="G78" s="317">
        <v>1245.8999999999999</v>
      </c>
      <c r="H78" s="317">
        <v>1207.7999999999997</v>
      </c>
      <c r="I78" s="317">
        <v>1331.7999999999997</v>
      </c>
      <c r="J78" s="317">
        <v>1369.8999999999996</v>
      </c>
      <c r="K78" s="317">
        <v>1393.7999999999997</v>
      </c>
      <c r="L78" s="304">
        <v>1346</v>
      </c>
      <c r="M78" s="304">
        <v>1284</v>
      </c>
      <c r="N78" s="319">
        <v>3718500</v>
      </c>
      <c r="O78" s="320">
        <v>1.6122421095778112E-2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559.70000000000005</v>
      </c>
      <c r="E79" s="316">
        <v>577.01666666666677</v>
      </c>
      <c r="F79" s="317">
        <v>536.53333333333353</v>
      </c>
      <c r="G79" s="317">
        <v>513.36666666666679</v>
      </c>
      <c r="H79" s="317">
        <v>472.88333333333355</v>
      </c>
      <c r="I79" s="317">
        <v>600.18333333333351</v>
      </c>
      <c r="J79" s="317">
        <v>640.66666666666686</v>
      </c>
      <c r="K79" s="317">
        <v>663.83333333333348</v>
      </c>
      <c r="L79" s="304">
        <v>617.5</v>
      </c>
      <c r="M79" s="304">
        <v>553.85</v>
      </c>
      <c r="N79" s="319">
        <v>30445600</v>
      </c>
      <c r="O79" s="320">
        <v>2.1593153390388415E-3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189</v>
      </c>
      <c r="E80" s="316">
        <v>191.61666666666667</v>
      </c>
      <c r="F80" s="317">
        <v>184.48333333333335</v>
      </c>
      <c r="G80" s="317">
        <v>179.96666666666667</v>
      </c>
      <c r="H80" s="317">
        <v>172.83333333333334</v>
      </c>
      <c r="I80" s="317">
        <v>196.13333333333335</v>
      </c>
      <c r="J80" s="317">
        <v>203.26666666666668</v>
      </c>
      <c r="K80" s="317">
        <v>207.78333333333336</v>
      </c>
      <c r="L80" s="304">
        <v>198.75</v>
      </c>
      <c r="M80" s="304">
        <v>187.1</v>
      </c>
      <c r="N80" s="319">
        <v>17746400</v>
      </c>
      <c r="O80" s="320">
        <v>4.9685326266975818E-2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1009.25</v>
      </c>
      <c r="E81" s="316">
        <v>1013.7833333333333</v>
      </c>
      <c r="F81" s="317">
        <v>997.06666666666661</v>
      </c>
      <c r="G81" s="317">
        <v>984.88333333333333</v>
      </c>
      <c r="H81" s="317">
        <v>968.16666666666663</v>
      </c>
      <c r="I81" s="317">
        <v>1025.9666666666667</v>
      </c>
      <c r="J81" s="317">
        <v>1042.6833333333334</v>
      </c>
      <c r="K81" s="317">
        <v>1054.8666666666666</v>
      </c>
      <c r="L81" s="304">
        <v>1030.5</v>
      </c>
      <c r="M81" s="304">
        <v>1001.6</v>
      </c>
      <c r="N81" s="319">
        <v>39988800</v>
      </c>
      <c r="O81" s="320">
        <v>-2.2469932531534176E-2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77.849999999999994</v>
      </c>
      <c r="E82" s="316">
        <v>78.633333333333326</v>
      </c>
      <c r="F82" s="317">
        <v>76.266666666666652</v>
      </c>
      <c r="G82" s="317">
        <v>74.683333333333323</v>
      </c>
      <c r="H82" s="317">
        <v>72.316666666666649</v>
      </c>
      <c r="I82" s="317">
        <v>80.216666666666654</v>
      </c>
      <c r="J82" s="317">
        <v>82.583333333333329</v>
      </c>
      <c r="K82" s="317">
        <v>84.166666666666657</v>
      </c>
      <c r="L82" s="304">
        <v>81</v>
      </c>
      <c r="M82" s="304">
        <v>77.05</v>
      </c>
      <c r="N82" s="319">
        <v>70149900</v>
      </c>
      <c r="O82" s="320">
        <v>4.8028612790598654E-2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176.15</v>
      </c>
      <c r="E83" s="316">
        <v>177.43333333333331</v>
      </c>
      <c r="F83" s="317">
        <v>173.86666666666662</v>
      </c>
      <c r="G83" s="317">
        <v>171.58333333333331</v>
      </c>
      <c r="H83" s="317">
        <v>168.01666666666662</v>
      </c>
      <c r="I83" s="317">
        <v>179.71666666666661</v>
      </c>
      <c r="J83" s="317">
        <v>183.28333333333327</v>
      </c>
      <c r="K83" s="317">
        <v>185.56666666666661</v>
      </c>
      <c r="L83" s="304">
        <v>181</v>
      </c>
      <c r="M83" s="304">
        <v>175.15</v>
      </c>
      <c r="N83" s="319">
        <v>117692800</v>
      </c>
      <c r="O83" s="320">
        <v>-2.9091101079696945E-2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172.65</v>
      </c>
      <c r="E84" s="316">
        <v>178.93333333333331</v>
      </c>
      <c r="F84" s="317">
        <v>160.91666666666663</v>
      </c>
      <c r="G84" s="317">
        <v>149.18333333333331</v>
      </c>
      <c r="H84" s="317">
        <v>131.16666666666663</v>
      </c>
      <c r="I84" s="317">
        <v>190.66666666666663</v>
      </c>
      <c r="J84" s="317">
        <v>208.68333333333334</v>
      </c>
      <c r="K84" s="317">
        <v>220.41666666666663</v>
      </c>
      <c r="L84" s="304">
        <v>196.95</v>
      </c>
      <c r="M84" s="304">
        <v>167.2</v>
      </c>
      <c r="N84" s="319">
        <v>18490000</v>
      </c>
      <c r="O84" s="320">
        <v>-0.1658019399954884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271.05</v>
      </c>
      <c r="E85" s="316">
        <v>277.25000000000006</v>
      </c>
      <c r="F85" s="317">
        <v>263.90000000000009</v>
      </c>
      <c r="G85" s="317">
        <v>256.75000000000006</v>
      </c>
      <c r="H85" s="317">
        <v>243.40000000000009</v>
      </c>
      <c r="I85" s="317">
        <v>284.40000000000009</v>
      </c>
      <c r="J85" s="317">
        <v>297.75000000000011</v>
      </c>
      <c r="K85" s="317">
        <v>304.90000000000009</v>
      </c>
      <c r="L85" s="304">
        <v>290.60000000000002</v>
      </c>
      <c r="M85" s="304">
        <v>270.10000000000002</v>
      </c>
      <c r="N85" s="319">
        <v>40991400</v>
      </c>
      <c r="O85" s="320">
        <v>-5.3255175854327763E-2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2314.0500000000002</v>
      </c>
      <c r="E86" s="316">
        <v>2324.8166666666666</v>
      </c>
      <c r="F86" s="317">
        <v>2282.7833333333333</v>
      </c>
      <c r="G86" s="317">
        <v>2251.5166666666669</v>
      </c>
      <c r="H86" s="317">
        <v>2209.4833333333336</v>
      </c>
      <c r="I86" s="317">
        <v>2356.083333333333</v>
      </c>
      <c r="J86" s="317">
        <v>2398.1166666666659</v>
      </c>
      <c r="K86" s="317">
        <v>2429.3833333333328</v>
      </c>
      <c r="L86" s="304">
        <v>2366.85</v>
      </c>
      <c r="M86" s="304">
        <v>2293.5500000000002</v>
      </c>
      <c r="N86" s="319">
        <v>2446500</v>
      </c>
      <c r="O86" s="320">
        <v>2.0437956204379562E-2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1287.1500000000001</v>
      </c>
      <c r="E87" s="316">
        <v>1294.1333333333334</v>
      </c>
      <c r="F87" s="317">
        <v>1270.2666666666669</v>
      </c>
      <c r="G87" s="317">
        <v>1253.3833333333334</v>
      </c>
      <c r="H87" s="317">
        <v>1229.5166666666669</v>
      </c>
      <c r="I87" s="317">
        <v>1311.0166666666669</v>
      </c>
      <c r="J87" s="317">
        <v>1334.8833333333332</v>
      </c>
      <c r="K87" s="317">
        <v>1351.7666666666669</v>
      </c>
      <c r="L87" s="304">
        <v>1318</v>
      </c>
      <c r="M87" s="304">
        <v>1277.25</v>
      </c>
      <c r="N87" s="319">
        <v>13356800</v>
      </c>
      <c r="O87" s="320">
        <v>-6.1495222034851041E-2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60.6</v>
      </c>
      <c r="E88" s="316">
        <v>61.533333333333331</v>
      </c>
      <c r="F88" s="317">
        <v>59.066666666666663</v>
      </c>
      <c r="G88" s="317">
        <v>57.533333333333331</v>
      </c>
      <c r="H88" s="317">
        <v>55.066666666666663</v>
      </c>
      <c r="I88" s="317">
        <v>63.066666666666663</v>
      </c>
      <c r="J88" s="317">
        <v>65.533333333333331</v>
      </c>
      <c r="K88" s="317">
        <v>67.066666666666663</v>
      </c>
      <c r="L88" s="304">
        <v>64</v>
      </c>
      <c r="M88" s="304">
        <v>60</v>
      </c>
      <c r="N88" s="319">
        <v>28974800</v>
      </c>
      <c r="O88" s="320">
        <v>-0.12180544105523496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291.2</v>
      </c>
      <c r="E89" s="316">
        <v>294.48333333333329</v>
      </c>
      <c r="F89" s="317">
        <v>285.86666666666656</v>
      </c>
      <c r="G89" s="317">
        <v>280.53333333333325</v>
      </c>
      <c r="H89" s="317">
        <v>271.91666666666652</v>
      </c>
      <c r="I89" s="317">
        <v>299.81666666666661</v>
      </c>
      <c r="J89" s="317">
        <v>308.43333333333328</v>
      </c>
      <c r="K89" s="317">
        <v>313.76666666666665</v>
      </c>
      <c r="L89" s="304">
        <v>303.10000000000002</v>
      </c>
      <c r="M89" s="304">
        <v>289.14999999999998</v>
      </c>
      <c r="N89" s="319">
        <v>7106000</v>
      </c>
      <c r="O89" s="320">
        <v>-0.12314906219151037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882.8</v>
      </c>
      <c r="E90" s="316">
        <v>888.68333333333339</v>
      </c>
      <c r="F90" s="317">
        <v>867.36666666666679</v>
      </c>
      <c r="G90" s="317">
        <v>851.93333333333339</v>
      </c>
      <c r="H90" s="317">
        <v>830.61666666666679</v>
      </c>
      <c r="I90" s="317">
        <v>904.11666666666679</v>
      </c>
      <c r="J90" s="317">
        <v>925.43333333333339</v>
      </c>
      <c r="K90" s="317">
        <v>940.86666666666679</v>
      </c>
      <c r="L90" s="304">
        <v>910</v>
      </c>
      <c r="M90" s="304">
        <v>873.25</v>
      </c>
      <c r="N90" s="319">
        <v>15289450</v>
      </c>
      <c r="O90" s="320">
        <v>-4.0156066569988262E-2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1042.0999999999999</v>
      </c>
      <c r="E91" s="316">
        <v>1058.3333333333333</v>
      </c>
      <c r="F91" s="317">
        <v>1016.7666666666664</v>
      </c>
      <c r="G91" s="317">
        <v>991.43333333333317</v>
      </c>
      <c r="H91" s="317">
        <v>949.86666666666633</v>
      </c>
      <c r="I91" s="317">
        <v>1083.6666666666665</v>
      </c>
      <c r="J91" s="317">
        <v>1125.2333333333336</v>
      </c>
      <c r="K91" s="317">
        <v>1150.5666666666666</v>
      </c>
      <c r="L91" s="304">
        <v>1099.9000000000001</v>
      </c>
      <c r="M91" s="304">
        <v>1033</v>
      </c>
      <c r="N91" s="319">
        <v>7442600</v>
      </c>
      <c r="O91" s="320">
        <v>-2.711111111111111E-2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621.29999999999995</v>
      </c>
      <c r="E92" s="316">
        <v>634.30000000000007</v>
      </c>
      <c r="F92" s="317">
        <v>602.65000000000009</v>
      </c>
      <c r="G92" s="317">
        <v>584</v>
      </c>
      <c r="H92" s="317">
        <v>552.35</v>
      </c>
      <c r="I92" s="317">
        <v>652.95000000000016</v>
      </c>
      <c r="J92" s="317">
        <v>684.6</v>
      </c>
      <c r="K92" s="317">
        <v>703.25000000000023</v>
      </c>
      <c r="L92" s="304">
        <v>665.95</v>
      </c>
      <c r="M92" s="304">
        <v>615.65</v>
      </c>
      <c r="N92" s="319">
        <v>15115800</v>
      </c>
      <c r="O92" s="320">
        <v>-5.9658596063403589E-2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125.7</v>
      </c>
      <c r="E93" s="316">
        <v>127.98333333333335</v>
      </c>
      <c r="F93" s="317">
        <v>122.31666666666669</v>
      </c>
      <c r="G93" s="317">
        <v>118.93333333333334</v>
      </c>
      <c r="H93" s="317">
        <v>113.26666666666668</v>
      </c>
      <c r="I93" s="317">
        <v>131.3666666666667</v>
      </c>
      <c r="J93" s="317">
        <v>137.03333333333333</v>
      </c>
      <c r="K93" s="317">
        <v>140.41666666666671</v>
      </c>
      <c r="L93" s="304">
        <v>133.65</v>
      </c>
      <c r="M93" s="304">
        <v>124.6</v>
      </c>
      <c r="N93" s="319">
        <v>16751616</v>
      </c>
      <c r="O93" s="320">
        <v>-2.7199999999999998E-2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156.30000000000001</v>
      </c>
      <c r="E94" s="316">
        <v>158.9</v>
      </c>
      <c r="F94" s="317">
        <v>152.45000000000002</v>
      </c>
      <c r="G94" s="317">
        <v>148.60000000000002</v>
      </c>
      <c r="H94" s="317">
        <v>142.15000000000003</v>
      </c>
      <c r="I94" s="317">
        <v>162.75</v>
      </c>
      <c r="J94" s="317">
        <v>169.2</v>
      </c>
      <c r="K94" s="317">
        <v>173.04999999999998</v>
      </c>
      <c r="L94" s="304">
        <v>165.35</v>
      </c>
      <c r="M94" s="304">
        <v>155.05000000000001</v>
      </c>
      <c r="N94" s="319">
        <v>18312000</v>
      </c>
      <c r="O94" s="320">
        <v>8.45771144278607E-2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350.9</v>
      </c>
      <c r="E95" s="316">
        <v>354.31666666666666</v>
      </c>
      <c r="F95" s="317">
        <v>345.63333333333333</v>
      </c>
      <c r="G95" s="317">
        <v>340.36666666666667</v>
      </c>
      <c r="H95" s="317">
        <v>331.68333333333334</v>
      </c>
      <c r="I95" s="317">
        <v>359.58333333333331</v>
      </c>
      <c r="J95" s="317">
        <v>368.26666666666659</v>
      </c>
      <c r="K95" s="317">
        <v>373.5333333333333</v>
      </c>
      <c r="L95" s="304">
        <v>363</v>
      </c>
      <c r="M95" s="304">
        <v>349.05</v>
      </c>
      <c r="N95" s="319">
        <v>9374000</v>
      </c>
      <c r="O95" s="320">
        <v>1.7585757707338254E-2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6644.25</v>
      </c>
      <c r="E96" s="316">
        <v>6747.1000000000013</v>
      </c>
      <c r="F96" s="317">
        <v>6503.7500000000027</v>
      </c>
      <c r="G96" s="317">
        <v>6363.2500000000018</v>
      </c>
      <c r="H96" s="317">
        <v>6119.9000000000033</v>
      </c>
      <c r="I96" s="317">
        <v>6887.6000000000022</v>
      </c>
      <c r="J96" s="317">
        <v>7130.9500000000007</v>
      </c>
      <c r="K96" s="317">
        <v>7271.4500000000016</v>
      </c>
      <c r="L96" s="304">
        <v>6990.45</v>
      </c>
      <c r="M96" s="304">
        <v>6606.6</v>
      </c>
      <c r="N96" s="319">
        <v>2275000</v>
      </c>
      <c r="O96" s="320">
        <v>7.9119628118774307E-2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521.25</v>
      </c>
      <c r="E97" s="316">
        <v>525.9666666666667</v>
      </c>
      <c r="F97" s="317">
        <v>505.93333333333339</v>
      </c>
      <c r="G97" s="317">
        <v>490.61666666666667</v>
      </c>
      <c r="H97" s="317">
        <v>470.58333333333337</v>
      </c>
      <c r="I97" s="317">
        <v>541.28333333333342</v>
      </c>
      <c r="J97" s="317">
        <v>561.31666666666672</v>
      </c>
      <c r="K97" s="317">
        <v>576.63333333333344</v>
      </c>
      <c r="L97" s="304">
        <v>546</v>
      </c>
      <c r="M97" s="304">
        <v>510.65</v>
      </c>
      <c r="N97" s="319">
        <v>17152500</v>
      </c>
      <c r="O97" s="320">
        <v>-3.1069058042649342E-2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599.4</v>
      </c>
      <c r="E98" s="316">
        <v>604.33333333333337</v>
      </c>
      <c r="F98" s="317">
        <v>586.9666666666667</v>
      </c>
      <c r="G98" s="317">
        <v>574.5333333333333</v>
      </c>
      <c r="H98" s="317">
        <v>557.16666666666663</v>
      </c>
      <c r="I98" s="317">
        <v>616.76666666666677</v>
      </c>
      <c r="J98" s="317">
        <v>634.13333333333333</v>
      </c>
      <c r="K98" s="317">
        <v>646.56666666666683</v>
      </c>
      <c r="L98" s="304">
        <v>621.70000000000005</v>
      </c>
      <c r="M98" s="304">
        <v>591.9</v>
      </c>
      <c r="N98" s="319">
        <v>1755000</v>
      </c>
      <c r="O98" s="320">
        <v>-4.1193181818181816E-2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885.2</v>
      </c>
      <c r="E99" s="316">
        <v>901.23333333333323</v>
      </c>
      <c r="F99" s="317">
        <v>861.96666666666647</v>
      </c>
      <c r="G99" s="317">
        <v>838.73333333333323</v>
      </c>
      <c r="H99" s="317">
        <v>799.46666666666647</v>
      </c>
      <c r="I99" s="317">
        <v>924.46666666666647</v>
      </c>
      <c r="J99" s="317">
        <v>963.73333333333312</v>
      </c>
      <c r="K99" s="317">
        <v>986.96666666666647</v>
      </c>
      <c r="L99" s="304">
        <v>940.5</v>
      </c>
      <c r="M99" s="304">
        <v>878</v>
      </c>
      <c r="N99" s="319">
        <v>1588200</v>
      </c>
      <c r="O99" s="320">
        <v>-1.5088645794039985E-3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1270.7</v>
      </c>
      <c r="E100" s="316">
        <v>1286.1666666666667</v>
      </c>
      <c r="F100" s="317">
        <v>1248.5333333333335</v>
      </c>
      <c r="G100" s="317">
        <v>1226.3666666666668</v>
      </c>
      <c r="H100" s="317">
        <v>1188.7333333333336</v>
      </c>
      <c r="I100" s="317">
        <v>1308.3333333333335</v>
      </c>
      <c r="J100" s="317">
        <v>1345.9666666666667</v>
      </c>
      <c r="K100" s="317">
        <v>1368.1333333333334</v>
      </c>
      <c r="L100" s="304">
        <v>1323.8</v>
      </c>
      <c r="M100" s="304">
        <v>1264</v>
      </c>
      <c r="N100" s="319">
        <v>2102400</v>
      </c>
      <c r="O100" s="320">
        <v>2.4162120031176928E-2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114.4</v>
      </c>
      <c r="E101" s="316">
        <v>116.96666666666668</v>
      </c>
      <c r="F101" s="317">
        <v>110.73333333333336</v>
      </c>
      <c r="G101" s="317">
        <v>107.06666666666668</v>
      </c>
      <c r="H101" s="317">
        <v>100.83333333333336</v>
      </c>
      <c r="I101" s="317">
        <v>120.63333333333337</v>
      </c>
      <c r="J101" s="317">
        <v>126.86666666666669</v>
      </c>
      <c r="K101" s="317">
        <v>130.53333333333336</v>
      </c>
      <c r="L101" s="304">
        <v>123.2</v>
      </c>
      <c r="M101" s="304">
        <v>113.3</v>
      </c>
      <c r="N101" s="319">
        <v>22337000</v>
      </c>
      <c r="O101" s="320">
        <v>-9.1142124750783246E-2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58140.05</v>
      </c>
      <c r="E102" s="316">
        <v>58369.799999999996</v>
      </c>
      <c r="F102" s="317">
        <v>57699.599999999991</v>
      </c>
      <c r="G102" s="317">
        <v>57259.149999999994</v>
      </c>
      <c r="H102" s="317">
        <v>56588.94999999999</v>
      </c>
      <c r="I102" s="317">
        <v>58810.249999999993</v>
      </c>
      <c r="J102" s="317">
        <v>59480.44999999999</v>
      </c>
      <c r="K102" s="317">
        <v>59920.899999999994</v>
      </c>
      <c r="L102" s="304">
        <v>59040</v>
      </c>
      <c r="M102" s="304">
        <v>57929.35</v>
      </c>
      <c r="N102" s="319">
        <v>41180</v>
      </c>
      <c r="O102" s="320">
        <v>-5.8742857142857145E-2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1045.25</v>
      </c>
      <c r="E103" s="316">
        <v>1068.1166666666666</v>
      </c>
      <c r="F103" s="317">
        <v>1014.6333333333332</v>
      </c>
      <c r="G103" s="317">
        <v>984.01666666666665</v>
      </c>
      <c r="H103" s="317">
        <v>930.5333333333333</v>
      </c>
      <c r="I103" s="317">
        <v>1098.7333333333331</v>
      </c>
      <c r="J103" s="317">
        <v>1152.2166666666662</v>
      </c>
      <c r="K103" s="317">
        <v>1182.833333333333</v>
      </c>
      <c r="L103" s="304">
        <v>1121.5999999999999</v>
      </c>
      <c r="M103" s="304">
        <v>1037.5</v>
      </c>
      <c r="N103" s="319">
        <v>4260000</v>
      </c>
      <c r="O103" s="320">
        <v>1.6827783745076978E-2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33.1</v>
      </c>
      <c r="E104" s="316">
        <v>33.68333333333333</v>
      </c>
      <c r="F104" s="317">
        <v>32.216666666666661</v>
      </c>
      <c r="G104" s="317">
        <v>31.333333333333329</v>
      </c>
      <c r="H104" s="317">
        <v>29.86666666666666</v>
      </c>
      <c r="I104" s="317">
        <v>34.566666666666663</v>
      </c>
      <c r="J104" s="317">
        <v>36.033333333333331</v>
      </c>
      <c r="K104" s="317">
        <v>36.916666666666664</v>
      </c>
      <c r="L104" s="304">
        <v>35.15</v>
      </c>
      <c r="M104" s="304">
        <v>32.799999999999997</v>
      </c>
      <c r="N104" s="319">
        <v>44234000</v>
      </c>
      <c r="O104" s="320">
        <v>-1.3646702047005308E-2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3398.45</v>
      </c>
      <c r="E105" s="316">
        <v>3449.3333333333335</v>
      </c>
      <c r="F105" s="317">
        <v>3314.3666666666668</v>
      </c>
      <c r="G105" s="317">
        <v>3230.2833333333333</v>
      </c>
      <c r="H105" s="317">
        <v>3095.3166666666666</v>
      </c>
      <c r="I105" s="317">
        <v>3533.416666666667</v>
      </c>
      <c r="J105" s="317">
        <v>3668.3833333333332</v>
      </c>
      <c r="K105" s="317">
        <v>3752.4666666666672</v>
      </c>
      <c r="L105" s="304">
        <v>3584.3</v>
      </c>
      <c r="M105" s="304">
        <v>3365.25</v>
      </c>
      <c r="N105" s="319">
        <v>576750</v>
      </c>
      <c r="O105" s="320">
        <v>-2.5348542458808618E-2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15444.05</v>
      </c>
      <c r="E106" s="316">
        <v>15558.099999999999</v>
      </c>
      <c r="F106" s="317">
        <v>15080.799999999997</v>
      </c>
      <c r="G106" s="317">
        <v>14717.55</v>
      </c>
      <c r="H106" s="317">
        <v>14240.249999999998</v>
      </c>
      <c r="I106" s="317">
        <v>15921.349999999997</v>
      </c>
      <c r="J106" s="317">
        <v>16398.650000000001</v>
      </c>
      <c r="K106" s="317">
        <v>16761.899999999994</v>
      </c>
      <c r="L106" s="304">
        <v>16035.4</v>
      </c>
      <c r="M106" s="304">
        <v>15194.85</v>
      </c>
      <c r="N106" s="319">
        <v>450950</v>
      </c>
      <c r="O106" s="320">
        <v>4.0373745530049604E-2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83.4</v>
      </c>
      <c r="E107" s="316">
        <v>84.433333333333323</v>
      </c>
      <c r="F107" s="317">
        <v>81.566666666666649</v>
      </c>
      <c r="G107" s="317">
        <v>79.73333333333332</v>
      </c>
      <c r="H107" s="317">
        <v>76.866666666666646</v>
      </c>
      <c r="I107" s="317">
        <v>86.266666666666652</v>
      </c>
      <c r="J107" s="317">
        <v>89.133333333333326</v>
      </c>
      <c r="K107" s="317">
        <v>90.966666666666654</v>
      </c>
      <c r="L107" s="304">
        <v>87.3</v>
      </c>
      <c r="M107" s="304">
        <v>82.6</v>
      </c>
      <c r="N107" s="319">
        <v>42524900</v>
      </c>
      <c r="O107" s="320">
        <v>-2.1732429099876695E-2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88.45</v>
      </c>
      <c r="E108" s="316">
        <v>89.05</v>
      </c>
      <c r="F108" s="317">
        <v>86.85</v>
      </c>
      <c r="G108" s="317">
        <v>85.25</v>
      </c>
      <c r="H108" s="317">
        <v>83.05</v>
      </c>
      <c r="I108" s="317">
        <v>90.649999999999991</v>
      </c>
      <c r="J108" s="317">
        <v>92.850000000000009</v>
      </c>
      <c r="K108" s="317">
        <v>94.449999999999989</v>
      </c>
      <c r="L108" s="304">
        <v>91.25</v>
      </c>
      <c r="M108" s="304">
        <v>87.45</v>
      </c>
      <c r="N108" s="319">
        <v>44517000</v>
      </c>
      <c r="O108" s="320">
        <v>-5.2222646796586426E-3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71.25</v>
      </c>
      <c r="E109" s="316">
        <v>72.033333333333331</v>
      </c>
      <c r="F109" s="317">
        <v>70.11666666666666</v>
      </c>
      <c r="G109" s="317">
        <v>68.983333333333334</v>
      </c>
      <c r="H109" s="317">
        <v>67.066666666666663</v>
      </c>
      <c r="I109" s="317">
        <v>73.166666666666657</v>
      </c>
      <c r="J109" s="317">
        <v>75.083333333333343</v>
      </c>
      <c r="K109" s="317">
        <v>76.216666666666654</v>
      </c>
      <c r="L109" s="304">
        <v>73.95</v>
      </c>
      <c r="M109" s="304">
        <v>70.900000000000006</v>
      </c>
      <c r="N109" s="319">
        <v>54215700</v>
      </c>
      <c r="O109" s="320">
        <v>-3.6798905608755129E-2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18335.849999999999</v>
      </c>
      <c r="E110" s="316">
        <v>18460.866666666665</v>
      </c>
      <c r="F110" s="317">
        <v>18065.48333333333</v>
      </c>
      <c r="G110" s="317">
        <v>17795.116666666665</v>
      </c>
      <c r="H110" s="317">
        <v>17399.73333333333</v>
      </c>
      <c r="I110" s="317">
        <v>18731.23333333333</v>
      </c>
      <c r="J110" s="317">
        <v>19126.616666666669</v>
      </c>
      <c r="K110" s="317">
        <v>19396.98333333333</v>
      </c>
      <c r="L110" s="304">
        <v>18856.25</v>
      </c>
      <c r="M110" s="304">
        <v>18190.5</v>
      </c>
      <c r="N110" s="319">
        <v>139800</v>
      </c>
      <c r="O110" s="320">
        <v>-3.3195020746887967E-2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1274.9000000000001</v>
      </c>
      <c r="E111" s="316">
        <v>1297.3666666666668</v>
      </c>
      <c r="F111" s="317">
        <v>1236.7333333333336</v>
      </c>
      <c r="G111" s="317">
        <v>1198.5666666666668</v>
      </c>
      <c r="H111" s="317">
        <v>1137.9333333333336</v>
      </c>
      <c r="I111" s="317">
        <v>1335.5333333333335</v>
      </c>
      <c r="J111" s="317">
        <v>1396.1666666666667</v>
      </c>
      <c r="K111" s="317">
        <v>1434.3333333333335</v>
      </c>
      <c r="L111" s="304">
        <v>1358</v>
      </c>
      <c r="M111" s="304">
        <v>1259.2</v>
      </c>
      <c r="N111" s="319">
        <v>3109150</v>
      </c>
      <c r="O111" s="320">
        <v>-6.1742738589211615E-2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224.5</v>
      </c>
      <c r="E112" s="316">
        <v>225.26666666666665</v>
      </c>
      <c r="F112" s="317">
        <v>221.73333333333329</v>
      </c>
      <c r="G112" s="317">
        <v>218.96666666666664</v>
      </c>
      <c r="H112" s="317">
        <v>215.43333333333328</v>
      </c>
      <c r="I112" s="317">
        <v>228.0333333333333</v>
      </c>
      <c r="J112" s="317">
        <v>231.56666666666666</v>
      </c>
      <c r="K112" s="317">
        <v>234.33333333333331</v>
      </c>
      <c r="L112" s="304">
        <v>228.8</v>
      </c>
      <c r="M112" s="304">
        <v>222.5</v>
      </c>
      <c r="N112" s="319">
        <v>11709000</v>
      </c>
      <c r="O112" s="320">
        <v>-1.9839276745354094E-2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88.7</v>
      </c>
      <c r="E113" s="316">
        <v>90.05</v>
      </c>
      <c r="F113" s="317">
        <v>86.75</v>
      </c>
      <c r="G113" s="317">
        <v>84.8</v>
      </c>
      <c r="H113" s="317">
        <v>81.5</v>
      </c>
      <c r="I113" s="317">
        <v>92</v>
      </c>
      <c r="J113" s="317">
        <v>95.299999999999983</v>
      </c>
      <c r="K113" s="317">
        <v>97.25</v>
      </c>
      <c r="L113" s="304">
        <v>93.35</v>
      </c>
      <c r="M113" s="304">
        <v>88.1</v>
      </c>
      <c r="N113" s="319">
        <v>46896800</v>
      </c>
      <c r="O113" s="320">
        <v>-5.9140491523196215E-3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1442.85</v>
      </c>
      <c r="E114" s="316">
        <v>1434.9833333333333</v>
      </c>
      <c r="F114" s="317">
        <v>1416.9666666666667</v>
      </c>
      <c r="G114" s="317">
        <v>1391.0833333333333</v>
      </c>
      <c r="H114" s="317">
        <v>1373.0666666666666</v>
      </c>
      <c r="I114" s="317">
        <v>1460.8666666666668</v>
      </c>
      <c r="J114" s="317">
        <v>1478.8833333333337</v>
      </c>
      <c r="K114" s="317">
        <v>1504.7666666666669</v>
      </c>
      <c r="L114" s="304">
        <v>1453</v>
      </c>
      <c r="M114" s="304">
        <v>1409.1</v>
      </c>
      <c r="N114" s="319">
        <v>3099500</v>
      </c>
      <c r="O114" s="320">
        <v>9.938090583251874E-3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30.65</v>
      </c>
      <c r="E115" s="316">
        <v>31.216666666666669</v>
      </c>
      <c r="F115" s="317">
        <v>29.933333333333337</v>
      </c>
      <c r="G115" s="317">
        <v>29.216666666666669</v>
      </c>
      <c r="H115" s="317">
        <v>27.933333333333337</v>
      </c>
      <c r="I115" s="317">
        <v>31.933333333333337</v>
      </c>
      <c r="J115" s="317">
        <v>33.216666666666669</v>
      </c>
      <c r="K115" s="317">
        <v>33.933333333333337</v>
      </c>
      <c r="L115" s="304">
        <v>32.5</v>
      </c>
      <c r="M115" s="304">
        <v>30.5</v>
      </c>
      <c r="N115" s="319">
        <v>59500000</v>
      </c>
      <c r="O115" s="320">
        <v>4.1922039715616574E-2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170.45</v>
      </c>
      <c r="E116" s="316">
        <v>169.9</v>
      </c>
      <c r="F116" s="317">
        <v>168.35000000000002</v>
      </c>
      <c r="G116" s="317">
        <v>166.25000000000003</v>
      </c>
      <c r="H116" s="317">
        <v>164.70000000000005</v>
      </c>
      <c r="I116" s="317">
        <v>172</v>
      </c>
      <c r="J116" s="317">
        <v>173.55</v>
      </c>
      <c r="K116" s="317">
        <v>175.64999999999998</v>
      </c>
      <c r="L116" s="304">
        <v>171.45</v>
      </c>
      <c r="M116" s="304">
        <v>167.8</v>
      </c>
      <c r="N116" s="319">
        <v>14016000</v>
      </c>
      <c r="O116" s="320">
        <v>-3.1294452347083927E-3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1118.25</v>
      </c>
      <c r="E117" s="316">
        <v>1146.6499999999999</v>
      </c>
      <c r="F117" s="317">
        <v>1078.4499999999998</v>
      </c>
      <c r="G117" s="317">
        <v>1038.6499999999999</v>
      </c>
      <c r="H117" s="317">
        <v>970.44999999999982</v>
      </c>
      <c r="I117" s="317">
        <v>1186.4499999999998</v>
      </c>
      <c r="J117" s="317">
        <v>1254.6500000000001</v>
      </c>
      <c r="K117" s="317">
        <v>1294.4499999999998</v>
      </c>
      <c r="L117" s="304">
        <v>1214.8499999999999</v>
      </c>
      <c r="M117" s="304">
        <v>1106.8499999999999</v>
      </c>
      <c r="N117" s="319">
        <v>2192916</v>
      </c>
      <c r="O117" s="320">
        <v>-1.642935377875137E-2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720.25</v>
      </c>
      <c r="E118" s="316">
        <v>729.15</v>
      </c>
      <c r="F118" s="317">
        <v>702.4</v>
      </c>
      <c r="G118" s="317">
        <v>684.55</v>
      </c>
      <c r="H118" s="317">
        <v>657.8</v>
      </c>
      <c r="I118" s="317">
        <v>747</v>
      </c>
      <c r="J118" s="317">
        <v>773.75</v>
      </c>
      <c r="K118" s="317">
        <v>791.6</v>
      </c>
      <c r="L118" s="304">
        <v>755.9</v>
      </c>
      <c r="M118" s="304">
        <v>711.3</v>
      </c>
      <c r="N118" s="319">
        <v>1139850</v>
      </c>
      <c r="O118" s="320">
        <v>-5.6298381421534129E-2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168.9</v>
      </c>
      <c r="E119" s="316">
        <v>172.9</v>
      </c>
      <c r="F119" s="317">
        <v>163.95000000000002</v>
      </c>
      <c r="G119" s="317">
        <v>159</v>
      </c>
      <c r="H119" s="317">
        <v>150.05000000000001</v>
      </c>
      <c r="I119" s="317">
        <v>177.85000000000002</v>
      </c>
      <c r="J119" s="317">
        <v>186.8</v>
      </c>
      <c r="K119" s="317">
        <v>191.75000000000003</v>
      </c>
      <c r="L119" s="304">
        <v>181.85</v>
      </c>
      <c r="M119" s="304">
        <v>167.95</v>
      </c>
      <c r="N119" s="319">
        <v>21166600</v>
      </c>
      <c r="O119" s="320">
        <v>4.1981313195955459E-2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102.55</v>
      </c>
      <c r="E120" s="316">
        <v>104.15000000000002</v>
      </c>
      <c r="F120" s="317">
        <v>100.30000000000004</v>
      </c>
      <c r="G120" s="317">
        <v>98.050000000000026</v>
      </c>
      <c r="H120" s="317">
        <v>94.200000000000045</v>
      </c>
      <c r="I120" s="317">
        <v>106.40000000000003</v>
      </c>
      <c r="J120" s="317">
        <v>110.25000000000003</v>
      </c>
      <c r="K120" s="317">
        <v>112.50000000000003</v>
      </c>
      <c r="L120" s="304">
        <v>108</v>
      </c>
      <c r="M120" s="304">
        <v>101.9</v>
      </c>
      <c r="N120" s="319">
        <v>17610000</v>
      </c>
      <c r="O120" s="320">
        <v>2.407536636427076E-2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2259.85</v>
      </c>
      <c r="E121" s="316">
        <v>2283.5333333333333</v>
      </c>
      <c r="F121" s="317">
        <v>2228.3166666666666</v>
      </c>
      <c r="G121" s="317">
        <v>2196.7833333333333</v>
      </c>
      <c r="H121" s="317">
        <v>2141.5666666666666</v>
      </c>
      <c r="I121" s="317">
        <v>2315.0666666666666</v>
      </c>
      <c r="J121" s="317">
        <v>2370.2833333333328</v>
      </c>
      <c r="K121" s="317">
        <v>2401.8166666666666</v>
      </c>
      <c r="L121" s="304">
        <v>2338.75</v>
      </c>
      <c r="M121" s="304">
        <v>2252</v>
      </c>
      <c r="N121" s="319">
        <v>32366460</v>
      </c>
      <c r="O121" s="320">
        <v>-8.9989794971704236E-3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35.25</v>
      </c>
      <c r="E122" s="316">
        <v>36.116666666666667</v>
      </c>
      <c r="F122" s="317">
        <v>34.033333333333331</v>
      </c>
      <c r="G122" s="317">
        <v>32.816666666666663</v>
      </c>
      <c r="H122" s="317">
        <v>30.733333333333327</v>
      </c>
      <c r="I122" s="317">
        <v>37.333333333333336</v>
      </c>
      <c r="J122" s="317">
        <v>39.416666666666664</v>
      </c>
      <c r="K122" s="317">
        <v>40.63333333333334</v>
      </c>
      <c r="L122" s="304">
        <v>38.200000000000003</v>
      </c>
      <c r="M122" s="304">
        <v>34.9</v>
      </c>
      <c r="N122" s="319">
        <v>49704000</v>
      </c>
      <c r="O122" s="320">
        <v>-0.14397905759162305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839.45</v>
      </c>
      <c r="E123" s="316">
        <v>842.18333333333339</v>
      </c>
      <c r="F123" s="317">
        <v>833.31666666666683</v>
      </c>
      <c r="G123" s="317">
        <v>827.18333333333339</v>
      </c>
      <c r="H123" s="317">
        <v>818.31666666666683</v>
      </c>
      <c r="I123" s="317">
        <v>848.31666666666683</v>
      </c>
      <c r="J123" s="317">
        <v>857.18333333333339</v>
      </c>
      <c r="K123" s="317">
        <v>863.31666666666683</v>
      </c>
      <c r="L123" s="304">
        <v>851.05</v>
      </c>
      <c r="M123" s="304">
        <v>836.05</v>
      </c>
      <c r="N123" s="319">
        <v>6381750</v>
      </c>
      <c r="O123" s="320">
        <v>1.3700262091970455E-2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185.9</v>
      </c>
      <c r="E124" s="316">
        <v>187.93333333333331</v>
      </c>
      <c r="F124" s="317">
        <v>182.16666666666663</v>
      </c>
      <c r="G124" s="317">
        <v>178.43333333333331</v>
      </c>
      <c r="H124" s="317">
        <v>172.66666666666663</v>
      </c>
      <c r="I124" s="317">
        <v>191.66666666666663</v>
      </c>
      <c r="J124" s="317">
        <v>197.43333333333334</v>
      </c>
      <c r="K124" s="317">
        <v>201.16666666666663</v>
      </c>
      <c r="L124" s="304">
        <v>193.7</v>
      </c>
      <c r="M124" s="304">
        <v>184.2</v>
      </c>
      <c r="N124" s="319">
        <v>129966000</v>
      </c>
      <c r="O124" s="320">
        <v>-3.7942373582909835E-3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18909.7</v>
      </c>
      <c r="E125" s="316">
        <v>19087.516666666666</v>
      </c>
      <c r="F125" s="317">
        <v>18543.233333333334</v>
      </c>
      <c r="G125" s="317">
        <v>18176.766666666666</v>
      </c>
      <c r="H125" s="317">
        <v>17632.483333333334</v>
      </c>
      <c r="I125" s="317">
        <v>19453.983333333334</v>
      </c>
      <c r="J125" s="317">
        <v>19998.266666666666</v>
      </c>
      <c r="K125" s="317">
        <v>20364.733333333334</v>
      </c>
      <c r="L125" s="304">
        <v>19631.8</v>
      </c>
      <c r="M125" s="304">
        <v>18721.05</v>
      </c>
      <c r="N125" s="319">
        <v>185200</v>
      </c>
      <c r="O125" s="320">
        <v>-2.0882897171556964E-2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1240.3</v>
      </c>
      <c r="E126" s="316">
        <v>1242.9666666666667</v>
      </c>
      <c r="F126" s="317">
        <v>1223.4833333333333</v>
      </c>
      <c r="G126" s="317">
        <v>1206.6666666666667</v>
      </c>
      <c r="H126" s="317">
        <v>1187.1833333333334</v>
      </c>
      <c r="I126" s="317">
        <v>1259.7833333333333</v>
      </c>
      <c r="J126" s="317">
        <v>1279.2666666666669</v>
      </c>
      <c r="K126" s="317">
        <v>1296.0833333333333</v>
      </c>
      <c r="L126" s="304">
        <v>1262.45</v>
      </c>
      <c r="M126" s="304">
        <v>1226.1500000000001</v>
      </c>
      <c r="N126" s="319">
        <v>1697850</v>
      </c>
      <c r="O126" s="320">
        <v>-4.5454545454545456E-2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4163.3999999999996</v>
      </c>
      <c r="E127" s="316">
        <v>4219.2999999999993</v>
      </c>
      <c r="F127" s="317">
        <v>4080.3999999999987</v>
      </c>
      <c r="G127" s="317">
        <v>3997.3999999999996</v>
      </c>
      <c r="H127" s="317">
        <v>3858.4999999999991</v>
      </c>
      <c r="I127" s="317">
        <v>4302.2999999999984</v>
      </c>
      <c r="J127" s="317">
        <v>4441.2</v>
      </c>
      <c r="K127" s="317">
        <v>4524.199999999998</v>
      </c>
      <c r="L127" s="304">
        <v>4358.2</v>
      </c>
      <c r="M127" s="304">
        <v>4136.3</v>
      </c>
      <c r="N127" s="319">
        <v>625750</v>
      </c>
      <c r="O127" s="320">
        <v>-2.796116504854369E-2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636.70000000000005</v>
      </c>
      <c r="E128" s="316">
        <v>640.4666666666667</v>
      </c>
      <c r="F128" s="317">
        <v>627.23333333333335</v>
      </c>
      <c r="G128" s="317">
        <v>617.76666666666665</v>
      </c>
      <c r="H128" s="317">
        <v>604.5333333333333</v>
      </c>
      <c r="I128" s="317">
        <v>649.93333333333339</v>
      </c>
      <c r="J128" s="317">
        <v>663.16666666666674</v>
      </c>
      <c r="K128" s="317">
        <v>672.63333333333344</v>
      </c>
      <c r="L128" s="304">
        <v>653.70000000000005</v>
      </c>
      <c r="M128" s="304">
        <v>631</v>
      </c>
      <c r="N128" s="319">
        <v>4737701</v>
      </c>
      <c r="O128" s="320">
        <v>-9.8832783557472728E-2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503.85</v>
      </c>
      <c r="E129" s="316">
        <v>510.76666666666671</v>
      </c>
      <c r="F129" s="317">
        <v>492.43333333333339</v>
      </c>
      <c r="G129" s="317">
        <v>481.01666666666671</v>
      </c>
      <c r="H129" s="317">
        <v>462.68333333333339</v>
      </c>
      <c r="I129" s="317">
        <v>522.18333333333339</v>
      </c>
      <c r="J129" s="317">
        <v>540.51666666666677</v>
      </c>
      <c r="K129" s="317">
        <v>551.93333333333339</v>
      </c>
      <c r="L129" s="304">
        <v>529.1</v>
      </c>
      <c r="M129" s="304">
        <v>499.35</v>
      </c>
      <c r="N129" s="319">
        <v>33076400</v>
      </c>
      <c r="O129" s="320">
        <v>-1.950531208499336E-2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474.1</v>
      </c>
      <c r="E130" s="316">
        <v>483.83333333333331</v>
      </c>
      <c r="F130" s="317">
        <v>460.81666666666661</v>
      </c>
      <c r="G130" s="317">
        <v>447.5333333333333</v>
      </c>
      <c r="H130" s="317">
        <v>424.51666666666659</v>
      </c>
      <c r="I130" s="317">
        <v>497.11666666666662</v>
      </c>
      <c r="J130" s="317">
        <v>520.13333333333344</v>
      </c>
      <c r="K130" s="317">
        <v>533.41666666666663</v>
      </c>
      <c r="L130" s="304">
        <v>506.85</v>
      </c>
      <c r="M130" s="304">
        <v>470.55</v>
      </c>
      <c r="N130" s="319">
        <v>4770000</v>
      </c>
      <c r="O130" s="320">
        <v>-8.5944236849669439E-2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286.85000000000002</v>
      </c>
      <c r="E131" s="316">
        <v>290</v>
      </c>
      <c r="F131" s="317">
        <v>281.35000000000002</v>
      </c>
      <c r="G131" s="317">
        <v>275.85000000000002</v>
      </c>
      <c r="H131" s="317">
        <v>267.20000000000005</v>
      </c>
      <c r="I131" s="317">
        <v>295.5</v>
      </c>
      <c r="J131" s="317">
        <v>304.14999999999998</v>
      </c>
      <c r="K131" s="317">
        <v>309.64999999999998</v>
      </c>
      <c r="L131" s="304">
        <v>298.64999999999998</v>
      </c>
      <c r="M131" s="304">
        <v>284.5</v>
      </c>
      <c r="N131" s="319">
        <v>6198000</v>
      </c>
      <c r="O131" s="320">
        <v>-0.13892747985551543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507.75</v>
      </c>
      <c r="E132" s="316">
        <v>517.68333333333328</v>
      </c>
      <c r="F132" s="317">
        <v>492.56666666666661</v>
      </c>
      <c r="G132" s="317">
        <v>477.38333333333333</v>
      </c>
      <c r="H132" s="317">
        <v>452.26666666666665</v>
      </c>
      <c r="I132" s="317">
        <v>532.86666666666656</v>
      </c>
      <c r="J132" s="317">
        <v>557.98333333333312</v>
      </c>
      <c r="K132" s="317">
        <v>573.16666666666652</v>
      </c>
      <c r="L132" s="304">
        <v>542.79999999999995</v>
      </c>
      <c r="M132" s="304">
        <v>502.5</v>
      </c>
      <c r="N132" s="319">
        <v>14874300</v>
      </c>
      <c r="O132" s="320">
        <v>3.4942701484125496E-2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137.19999999999999</v>
      </c>
      <c r="E133" s="316">
        <v>140.1</v>
      </c>
      <c r="F133" s="317">
        <v>132.75</v>
      </c>
      <c r="G133" s="317">
        <v>128.30000000000001</v>
      </c>
      <c r="H133" s="317">
        <v>120.95000000000002</v>
      </c>
      <c r="I133" s="317">
        <v>144.54999999999998</v>
      </c>
      <c r="J133" s="317">
        <v>151.89999999999995</v>
      </c>
      <c r="K133" s="317">
        <v>156.34999999999997</v>
      </c>
      <c r="L133" s="304">
        <v>147.44999999999999</v>
      </c>
      <c r="M133" s="304">
        <v>135.65</v>
      </c>
      <c r="N133" s="319">
        <v>71660400</v>
      </c>
      <c r="O133" s="320">
        <v>-3.758707800658348E-2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53</v>
      </c>
      <c r="E134" s="316">
        <v>53.9</v>
      </c>
      <c r="F134" s="317">
        <v>51.65</v>
      </c>
      <c r="G134" s="317">
        <v>50.3</v>
      </c>
      <c r="H134" s="317">
        <v>48.05</v>
      </c>
      <c r="I134" s="317">
        <v>55.25</v>
      </c>
      <c r="J134" s="317">
        <v>57.5</v>
      </c>
      <c r="K134" s="317">
        <v>58.85</v>
      </c>
      <c r="L134" s="304">
        <v>56.15</v>
      </c>
      <c r="M134" s="304">
        <v>52.55</v>
      </c>
      <c r="N134" s="319">
        <v>74884500</v>
      </c>
      <c r="O134" s="320">
        <v>5.2761434807363825E-2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373.5</v>
      </c>
      <c r="E135" s="316">
        <v>380.90000000000003</v>
      </c>
      <c r="F135" s="317">
        <v>362.80000000000007</v>
      </c>
      <c r="G135" s="317">
        <v>352.1</v>
      </c>
      <c r="H135" s="317">
        <v>334.00000000000006</v>
      </c>
      <c r="I135" s="317">
        <v>391.60000000000008</v>
      </c>
      <c r="J135" s="317">
        <v>409.7000000000001</v>
      </c>
      <c r="K135" s="317">
        <v>420.40000000000009</v>
      </c>
      <c r="L135" s="304">
        <v>399</v>
      </c>
      <c r="M135" s="304">
        <v>370.2</v>
      </c>
      <c r="N135" s="319">
        <v>24534400</v>
      </c>
      <c r="O135" s="320">
        <v>-1.1168208290510448E-2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2468.1</v>
      </c>
      <c r="E136" s="316">
        <v>2478.2833333333333</v>
      </c>
      <c r="F136" s="317">
        <v>2447.8166666666666</v>
      </c>
      <c r="G136" s="317">
        <v>2427.5333333333333</v>
      </c>
      <c r="H136" s="317">
        <v>2397.0666666666666</v>
      </c>
      <c r="I136" s="317">
        <v>2498.5666666666666</v>
      </c>
      <c r="J136" s="317">
        <v>2529.0333333333328</v>
      </c>
      <c r="K136" s="317">
        <v>2549.3166666666666</v>
      </c>
      <c r="L136" s="304">
        <v>2508.75</v>
      </c>
      <c r="M136" s="304">
        <v>2458</v>
      </c>
      <c r="N136" s="319">
        <v>9685800</v>
      </c>
      <c r="O136" s="320">
        <v>-5.1611197603031463E-2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789.05</v>
      </c>
      <c r="E137" s="316">
        <v>801.65</v>
      </c>
      <c r="F137" s="317">
        <v>773.5</v>
      </c>
      <c r="G137" s="317">
        <v>757.95</v>
      </c>
      <c r="H137" s="317">
        <v>729.80000000000007</v>
      </c>
      <c r="I137" s="317">
        <v>817.19999999999993</v>
      </c>
      <c r="J137" s="317">
        <v>845.3499999999998</v>
      </c>
      <c r="K137" s="317">
        <v>860.89999999999986</v>
      </c>
      <c r="L137" s="304">
        <v>829.8</v>
      </c>
      <c r="M137" s="304">
        <v>786.1</v>
      </c>
      <c r="N137" s="319">
        <v>10069200</v>
      </c>
      <c r="O137" s="320">
        <v>-4.744395682599929E-3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1123.05</v>
      </c>
      <c r="E138" s="316">
        <v>1137.8666666666668</v>
      </c>
      <c r="F138" s="317">
        <v>1102.7333333333336</v>
      </c>
      <c r="G138" s="317">
        <v>1082.4166666666667</v>
      </c>
      <c r="H138" s="317">
        <v>1047.2833333333335</v>
      </c>
      <c r="I138" s="317">
        <v>1158.1833333333336</v>
      </c>
      <c r="J138" s="317">
        <v>1193.3166666666668</v>
      </c>
      <c r="K138" s="317">
        <v>1213.6333333333337</v>
      </c>
      <c r="L138" s="304">
        <v>1173</v>
      </c>
      <c r="M138" s="304">
        <v>1117.55</v>
      </c>
      <c r="N138" s="319">
        <v>5953500</v>
      </c>
      <c r="O138" s="320">
        <v>4.5161290322580643E-2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2707.1</v>
      </c>
      <c r="E139" s="316">
        <v>2762.2166666666672</v>
      </c>
      <c r="F139" s="317">
        <v>2634.4333333333343</v>
      </c>
      <c r="G139" s="317">
        <v>2561.7666666666673</v>
      </c>
      <c r="H139" s="317">
        <v>2433.9833333333345</v>
      </c>
      <c r="I139" s="317">
        <v>2834.8833333333341</v>
      </c>
      <c r="J139" s="317">
        <v>2962.666666666667</v>
      </c>
      <c r="K139" s="317">
        <v>3035.3333333333339</v>
      </c>
      <c r="L139" s="304">
        <v>2890</v>
      </c>
      <c r="M139" s="304">
        <v>2689.55</v>
      </c>
      <c r="N139" s="319">
        <v>929500</v>
      </c>
      <c r="O139" s="320">
        <v>-9.3612871769868364E-2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328.25</v>
      </c>
      <c r="E140" s="316">
        <v>325.26666666666671</v>
      </c>
      <c r="F140" s="317">
        <v>319.33333333333343</v>
      </c>
      <c r="G140" s="317">
        <v>310.41666666666674</v>
      </c>
      <c r="H140" s="317">
        <v>304.48333333333346</v>
      </c>
      <c r="I140" s="317">
        <v>334.18333333333339</v>
      </c>
      <c r="J140" s="317">
        <v>340.11666666666667</v>
      </c>
      <c r="K140" s="317">
        <v>349.03333333333336</v>
      </c>
      <c r="L140" s="304">
        <v>331.2</v>
      </c>
      <c r="M140" s="304">
        <v>316.35000000000002</v>
      </c>
      <c r="N140" s="319">
        <v>2088000</v>
      </c>
      <c r="O140" s="320">
        <v>-0.21088435374149661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451.65</v>
      </c>
      <c r="E141" s="316">
        <v>452.51666666666671</v>
      </c>
      <c r="F141" s="317">
        <v>445.98333333333341</v>
      </c>
      <c r="G141" s="317">
        <v>440.31666666666672</v>
      </c>
      <c r="H141" s="317">
        <v>433.78333333333342</v>
      </c>
      <c r="I141" s="317">
        <v>458.18333333333339</v>
      </c>
      <c r="J141" s="317">
        <v>464.7166666666667</v>
      </c>
      <c r="K141" s="317">
        <v>470.38333333333338</v>
      </c>
      <c r="L141" s="304">
        <v>459.05</v>
      </c>
      <c r="M141" s="304">
        <v>446.85</v>
      </c>
      <c r="N141" s="319">
        <v>6231400</v>
      </c>
      <c r="O141" s="320">
        <v>2.9370952821461609E-2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984.3</v>
      </c>
      <c r="E142" s="316">
        <v>993.38333333333333</v>
      </c>
      <c r="F142" s="317">
        <v>963.51666666666665</v>
      </c>
      <c r="G142" s="317">
        <v>942.73333333333335</v>
      </c>
      <c r="H142" s="317">
        <v>912.86666666666667</v>
      </c>
      <c r="I142" s="317">
        <v>1014.1666666666666</v>
      </c>
      <c r="J142" s="317">
        <v>1044.0333333333333</v>
      </c>
      <c r="K142" s="317">
        <v>1064.8166666666666</v>
      </c>
      <c r="L142" s="304">
        <v>1023.25</v>
      </c>
      <c r="M142" s="304">
        <v>972.6</v>
      </c>
      <c r="N142" s="319">
        <v>1508500</v>
      </c>
      <c r="O142" s="320">
        <v>-5.6479859894921193E-2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3874.85</v>
      </c>
      <c r="E143" s="316">
        <v>3907.6999999999994</v>
      </c>
      <c r="F143" s="317">
        <v>3807.0999999999985</v>
      </c>
      <c r="G143" s="317">
        <v>3739.349999999999</v>
      </c>
      <c r="H143" s="317">
        <v>3638.7499999999982</v>
      </c>
      <c r="I143" s="317">
        <v>3975.4499999999989</v>
      </c>
      <c r="J143" s="317">
        <v>4076.05</v>
      </c>
      <c r="K143" s="317">
        <v>4143.7999999999993</v>
      </c>
      <c r="L143" s="304">
        <v>4008.3</v>
      </c>
      <c r="M143" s="304">
        <v>3839.95</v>
      </c>
      <c r="N143" s="319">
        <v>1827000</v>
      </c>
      <c r="O143" s="320">
        <v>-4.4256120527306965E-2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531.5</v>
      </c>
      <c r="E144" s="316">
        <v>533.0333333333333</v>
      </c>
      <c r="F144" s="317">
        <v>520.11666666666656</v>
      </c>
      <c r="G144" s="317">
        <v>508.73333333333323</v>
      </c>
      <c r="H144" s="317">
        <v>495.81666666666649</v>
      </c>
      <c r="I144" s="317">
        <v>544.41666666666663</v>
      </c>
      <c r="J144" s="317">
        <v>557.33333333333337</v>
      </c>
      <c r="K144" s="317">
        <v>568.7166666666667</v>
      </c>
      <c r="L144" s="304">
        <v>545.95000000000005</v>
      </c>
      <c r="M144" s="304">
        <v>521.65</v>
      </c>
      <c r="N144" s="319">
        <v>8101600</v>
      </c>
      <c r="O144" s="320">
        <v>-7.9604194358292718E-2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129</v>
      </c>
      <c r="E145" s="316">
        <v>130.13333333333333</v>
      </c>
      <c r="F145" s="317">
        <v>125.86666666666665</v>
      </c>
      <c r="G145" s="317">
        <v>122.73333333333332</v>
      </c>
      <c r="H145" s="317">
        <v>118.46666666666664</v>
      </c>
      <c r="I145" s="317">
        <v>133.26666666666665</v>
      </c>
      <c r="J145" s="317">
        <v>137.5333333333333</v>
      </c>
      <c r="K145" s="317">
        <v>140.66666666666666</v>
      </c>
      <c r="L145" s="304">
        <v>134.4</v>
      </c>
      <c r="M145" s="304">
        <v>127</v>
      </c>
      <c r="N145" s="319">
        <v>111556600</v>
      </c>
      <c r="O145" s="320">
        <v>-4.2365213688860502E-2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669.8</v>
      </c>
      <c r="E146" s="316">
        <v>673.25</v>
      </c>
      <c r="F146" s="317">
        <v>657.55</v>
      </c>
      <c r="G146" s="317">
        <v>645.29999999999995</v>
      </c>
      <c r="H146" s="317">
        <v>629.59999999999991</v>
      </c>
      <c r="I146" s="317">
        <v>685.5</v>
      </c>
      <c r="J146" s="317">
        <v>701.2</v>
      </c>
      <c r="K146" s="317">
        <v>713.45</v>
      </c>
      <c r="L146" s="304">
        <v>688.95</v>
      </c>
      <c r="M146" s="304">
        <v>661</v>
      </c>
      <c r="N146" s="319">
        <v>2548000</v>
      </c>
      <c r="O146" s="320">
        <v>-1.7354415734670267E-2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312.25</v>
      </c>
      <c r="E147" s="316">
        <v>315.95</v>
      </c>
      <c r="F147" s="317">
        <v>307.04999999999995</v>
      </c>
      <c r="G147" s="317">
        <v>301.84999999999997</v>
      </c>
      <c r="H147" s="317">
        <v>292.94999999999993</v>
      </c>
      <c r="I147" s="317">
        <v>321.14999999999998</v>
      </c>
      <c r="J147" s="317">
        <v>330.04999999999995</v>
      </c>
      <c r="K147" s="317">
        <v>335.25</v>
      </c>
      <c r="L147" s="304">
        <v>324.85000000000002</v>
      </c>
      <c r="M147" s="304">
        <v>310.75</v>
      </c>
      <c r="N147" s="319">
        <v>24572800</v>
      </c>
      <c r="O147" s="320">
        <v>-4.4900497512437812E-2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210.3</v>
      </c>
      <c r="E148" s="316">
        <v>213.28333333333333</v>
      </c>
      <c r="F148" s="317">
        <v>201.41666666666666</v>
      </c>
      <c r="G148" s="317">
        <v>192.53333333333333</v>
      </c>
      <c r="H148" s="317">
        <v>180.66666666666666</v>
      </c>
      <c r="I148" s="317">
        <v>222.16666666666666</v>
      </c>
      <c r="J148" s="317">
        <v>234.03333333333333</v>
      </c>
      <c r="K148" s="317">
        <v>242.91666666666666</v>
      </c>
      <c r="L148" s="304">
        <v>225.15</v>
      </c>
      <c r="M148" s="304">
        <v>204.4</v>
      </c>
      <c r="N148" s="319">
        <v>28644000</v>
      </c>
      <c r="O148" s="320">
        <v>-5.7825143082691925E-2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36" sqref="F3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44096</v>
      </c>
    </row>
    <row r="7" spans="1:15">
      <c r="A7"/>
    </row>
    <row r="8" spans="1:15" ht="28.5" customHeight="1">
      <c r="A8" s="572" t="s">
        <v>16</v>
      </c>
      <c r="B8" s="573" t="s">
        <v>18</v>
      </c>
      <c r="C8" s="571" t="s">
        <v>19</v>
      </c>
      <c r="D8" s="571" t="s">
        <v>20</v>
      </c>
      <c r="E8" s="571" t="s">
        <v>21</v>
      </c>
      <c r="F8" s="571"/>
      <c r="G8" s="571"/>
      <c r="H8" s="571" t="s">
        <v>22</v>
      </c>
      <c r="I8" s="571"/>
      <c r="J8" s="571"/>
      <c r="K8" s="274"/>
      <c r="L8" s="282"/>
      <c r="M8" s="282"/>
    </row>
    <row r="9" spans="1:15" ht="36" customHeight="1">
      <c r="A9" s="567"/>
      <c r="B9" s="569"/>
      <c r="C9" s="574" t="s">
        <v>23</v>
      </c>
      <c r="D9" s="574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11250.55</v>
      </c>
      <c r="D10" s="303">
        <v>11334.766666666668</v>
      </c>
      <c r="E10" s="303">
        <v>11134.283333333336</v>
      </c>
      <c r="F10" s="303">
        <v>11018.016666666668</v>
      </c>
      <c r="G10" s="303">
        <v>10817.533333333336</v>
      </c>
      <c r="H10" s="303">
        <v>11451.033333333336</v>
      </c>
      <c r="I10" s="303">
        <v>11651.51666666667</v>
      </c>
      <c r="J10" s="303">
        <v>11767.783333333336</v>
      </c>
      <c r="K10" s="302">
        <v>11535.25</v>
      </c>
      <c r="L10" s="302">
        <v>11218.5</v>
      </c>
      <c r="M10" s="307"/>
    </row>
    <row r="11" spans="1:15">
      <c r="A11" s="301">
        <v>2</v>
      </c>
      <c r="B11" s="277" t="s">
        <v>220</v>
      </c>
      <c r="C11" s="304">
        <v>21366.799999999999</v>
      </c>
      <c r="D11" s="279">
        <v>21579.983333333334</v>
      </c>
      <c r="E11" s="279">
        <v>21061.116666666669</v>
      </c>
      <c r="F11" s="279">
        <v>20755.433333333334</v>
      </c>
      <c r="G11" s="279">
        <v>20236.566666666669</v>
      </c>
      <c r="H11" s="279">
        <v>21885.666666666668</v>
      </c>
      <c r="I11" s="279">
        <v>22404.533333333329</v>
      </c>
      <c r="J11" s="279">
        <v>22710.216666666667</v>
      </c>
      <c r="K11" s="304">
        <v>22098.85</v>
      </c>
      <c r="L11" s="304">
        <v>21274.3</v>
      </c>
      <c r="M11" s="307"/>
    </row>
    <row r="12" spans="1:15">
      <c r="A12" s="301">
        <v>3</v>
      </c>
      <c r="B12" s="285" t="s">
        <v>221</v>
      </c>
      <c r="C12" s="304">
        <v>1368</v>
      </c>
      <c r="D12" s="279">
        <v>1379.6499999999999</v>
      </c>
      <c r="E12" s="279">
        <v>1350.2999999999997</v>
      </c>
      <c r="F12" s="279">
        <v>1332.6</v>
      </c>
      <c r="G12" s="279">
        <v>1303.2499999999998</v>
      </c>
      <c r="H12" s="279">
        <v>1397.3499999999997</v>
      </c>
      <c r="I12" s="279">
        <v>1426.6999999999996</v>
      </c>
      <c r="J12" s="279">
        <v>1444.3999999999996</v>
      </c>
      <c r="K12" s="304">
        <v>1409</v>
      </c>
      <c r="L12" s="304">
        <v>1361.95</v>
      </c>
      <c r="M12" s="307"/>
    </row>
    <row r="13" spans="1:15">
      <c r="A13" s="301">
        <v>4</v>
      </c>
      <c r="B13" s="277" t="s">
        <v>222</v>
      </c>
      <c r="C13" s="304">
        <v>3123.55</v>
      </c>
      <c r="D13" s="279">
        <v>3150.6166666666668</v>
      </c>
      <c r="E13" s="279">
        <v>3081.8333333333335</v>
      </c>
      <c r="F13" s="279">
        <v>3040.1166666666668</v>
      </c>
      <c r="G13" s="279">
        <v>2971.3333333333335</v>
      </c>
      <c r="H13" s="279">
        <v>3192.3333333333335</v>
      </c>
      <c r="I13" s="279">
        <v>3261.1166666666663</v>
      </c>
      <c r="J13" s="279">
        <v>3302.8333333333335</v>
      </c>
      <c r="K13" s="304">
        <v>3219.4</v>
      </c>
      <c r="L13" s="304">
        <v>3108.9</v>
      </c>
      <c r="M13" s="307"/>
    </row>
    <row r="14" spans="1:15">
      <c r="A14" s="301">
        <v>5</v>
      </c>
      <c r="B14" s="277" t="s">
        <v>223</v>
      </c>
      <c r="C14" s="304">
        <v>19728.95</v>
      </c>
      <c r="D14" s="279">
        <v>19914.8</v>
      </c>
      <c r="E14" s="279">
        <v>19498</v>
      </c>
      <c r="F14" s="279">
        <v>19267.05</v>
      </c>
      <c r="G14" s="279">
        <v>18850.25</v>
      </c>
      <c r="H14" s="279">
        <v>20145.75</v>
      </c>
      <c r="I14" s="279">
        <v>20562.549999999996</v>
      </c>
      <c r="J14" s="279">
        <v>20793.5</v>
      </c>
      <c r="K14" s="304">
        <v>20331.599999999999</v>
      </c>
      <c r="L14" s="304">
        <v>19683.849999999999</v>
      </c>
      <c r="M14" s="307"/>
    </row>
    <row r="15" spans="1:15">
      <c r="A15" s="301">
        <v>6</v>
      </c>
      <c r="B15" s="277" t="s">
        <v>224</v>
      </c>
      <c r="C15" s="304">
        <v>2369.5500000000002</v>
      </c>
      <c r="D15" s="279">
        <v>2391.9</v>
      </c>
      <c r="E15" s="279">
        <v>2336.7000000000003</v>
      </c>
      <c r="F15" s="279">
        <v>2303.8500000000004</v>
      </c>
      <c r="G15" s="279">
        <v>2248.6500000000005</v>
      </c>
      <c r="H15" s="279">
        <v>2424.75</v>
      </c>
      <c r="I15" s="279">
        <v>2479.9499999999998</v>
      </c>
      <c r="J15" s="279">
        <v>2512.7999999999997</v>
      </c>
      <c r="K15" s="304">
        <v>2447.1</v>
      </c>
      <c r="L15" s="304">
        <v>2359.0500000000002</v>
      </c>
      <c r="M15" s="307"/>
    </row>
    <row r="16" spans="1:15">
      <c r="A16" s="301">
        <v>7</v>
      </c>
      <c r="B16" s="277" t="s">
        <v>225</v>
      </c>
      <c r="C16" s="304">
        <v>4572.8500000000004</v>
      </c>
      <c r="D16" s="279">
        <v>4633.333333333333</v>
      </c>
      <c r="E16" s="279">
        <v>4484.3166666666657</v>
      </c>
      <c r="F16" s="279">
        <v>4395.7833333333328</v>
      </c>
      <c r="G16" s="279">
        <v>4246.7666666666655</v>
      </c>
      <c r="H16" s="279">
        <v>4721.8666666666659</v>
      </c>
      <c r="I16" s="279">
        <v>4870.8833333333341</v>
      </c>
      <c r="J16" s="279">
        <v>4959.4166666666661</v>
      </c>
      <c r="K16" s="304">
        <v>4782.3500000000004</v>
      </c>
      <c r="L16" s="304">
        <v>4544.8</v>
      </c>
      <c r="M16" s="307"/>
    </row>
    <row r="17" spans="1:13">
      <c r="A17" s="301">
        <v>8</v>
      </c>
      <c r="B17" s="277" t="s">
        <v>802</v>
      </c>
      <c r="C17" s="277">
        <v>1048.05</v>
      </c>
      <c r="D17" s="279">
        <v>1056.5166666666667</v>
      </c>
      <c r="E17" s="279">
        <v>1016.4333333333334</v>
      </c>
      <c r="F17" s="279">
        <v>984.81666666666683</v>
      </c>
      <c r="G17" s="279">
        <v>944.73333333333358</v>
      </c>
      <c r="H17" s="279">
        <v>1088.1333333333332</v>
      </c>
      <c r="I17" s="279">
        <v>1128.2166666666667</v>
      </c>
      <c r="J17" s="279">
        <v>1159.833333333333</v>
      </c>
      <c r="K17" s="277">
        <v>1096.5999999999999</v>
      </c>
      <c r="L17" s="277">
        <v>1024.9000000000001</v>
      </c>
      <c r="M17" s="277">
        <v>2.4066900000000002</v>
      </c>
    </row>
    <row r="18" spans="1:13">
      <c r="A18" s="301">
        <v>9</v>
      </c>
      <c r="B18" s="277" t="s">
        <v>295</v>
      </c>
      <c r="C18" s="277">
        <v>15890.15</v>
      </c>
      <c r="D18" s="279">
        <v>16116.716666666667</v>
      </c>
      <c r="E18" s="279">
        <v>15433.433333333334</v>
      </c>
      <c r="F18" s="279">
        <v>14976.716666666667</v>
      </c>
      <c r="G18" s="279">
        <v>14293.433333333334</v>
      </c>
      <c r="H18" s="279">
        <v>16573.433333333334</v>
      </c>
      <c r="I18" s="279">
        <v>17256.716666666667</v>
      </c>
      <c r="J18" s="279">
        <v>17713.433333333334</v>
      </c>
      <c r="K18" s="277">
        <v>16800</v>
      </c>
      <c r="L18" s="277">
        <v>15660</v>
      </c>
      <c r="M18" s="277">
        <v>0.23230000000000001</v>
      </c>
    </row>
    <row r="19" spans="1:13">
      <c r="A19" s="301">
        <v>10</v>
      </c>
      <c r="B19" s="277" t="s">
        <v>227</v>
      </c>
      <c r="C19" s="277">
        <v>64.599999999999994</v>
      </c>
      <c r="D19" s="279">
        <v>66.350000000000009</v>
      </c>
      <c r="E19" s="279">
        <v>62.250000000000014</v>
      </c>
      <c r="F19" s="279">
        <v>59.900000000000006</v>
      </c>
      <c r="G19" s="279">
        <v>55.800000000000011</v>
      </c>
      <c r="H19" s="279">
        <v>68.700000000000017</v>
      </c>
      <c r="I19" s="279">
        <v>72.800000000000011</v>
      </c>
      <c r="J19" s="279">
        <v>75.15000000000002</v>
      </c>
      <c r="K19" s="277">
        <v>70.45</v>
      </c>
      <c r="L19" s="277">
        <v>64</v>
      </c>
      <c r="M19" s="277">
        <v>25.14668</v>
      </c>
    </row>
    <row r="20" spans="1:13">
      <c r="A20" s="301">
        <v>11</v>
      </c>
      <c r="B20" s="277" t="s">
        <v>228</v>
      </c>
      <c r="C20" s="277">
        <v>126.6</v>
      </c>
      <c r="D20" s="279">
        <v>128.1</v>
      </c>
      <c r="E20" s="279">
        <v>121.85</v>
      </c>
      <c r="F20" s="279">
        <v>117.1</v>
      </c>
      <c r="G20" s="279">
        <v>110.85</v>
      </c>
      <c r="H20" s="279">
        <v>132.85</v>
      </c>
      <c r="I20" s="279">
        <v>139.1</v>
      </c>
      <c r="J20" s="279">
        <v>143.85</v>
      </c>
      <c r="K20" s="277">
        <v>134.35</v>
      </c>
      <c r="L20" s="277">
        <v>123.35</v>
      </c>
      <c r="M20" s="277">
        <v>14.42459</v>
      </c>
    </row>
    <row r="21" spans="1:13">
      <c r="A21" s="301">
        <v>12</v>
      </c>
      <c r="B21" s="277" t="s">
        <v>38</v>
      </c>
      <c r="C21" s="277">
        <v>1377.75</v>
      </c>
      <c r="D21" s="279">
        <v>1391.7833333333335</v>
      </c>
      <c r="E21" s="279">
        <v>1352.166666666667</v>
      </c>
      <c r="F21" s="279">
        <v>1326.5833333333335</v>
      </c>
      <c r="G21" s="279">
        <v>1286.9666666666669</v>
      </c>
      <c r="H21" s="279">
        <v>1417.366666666667</v>
      </c>
      <c r="I21" s="279">
        <v>1456.9833333333333</v>
      </c>
      <c r="J21" s="279">
        <v>1482.5666666666671</v>
      </c>
      <c r="K21" s="277">
        <v>1431.4</v>
      </c>
      <c r="L21" s="277">
        <v>1366.2</v>
      </c>
      <c r="M21" s="277">
        <v>4.3737199999999996</v>
      </c>
    </row>
    <row r="22" spans="1:13">
      <c r="A22" s="301">
        <v>13</v>
      </c>
      <c r="B22" s="277" t="s">
        <v>296</v>
      </c>
      <c r="C22" s="277">
        <v>186.3</v>
      </c>
      <c r="D22" s="279">
        <v>188.43333333333331</v>
      </c>
      <c r="E22" s="279">
        <v>180.16666666666663</v>
      </c>
      <c r="F22" s="279">
        <v>174.03333333333333</v>
      </c>
      <c r="G22" s="279">
        <v>165.76666666666665</v>
      </c>
      <c r="H22" s="279">
        <v>194.56666666666661</v>
      </c>
      <c r="I22" s="279">
        <v>202.83333333333331</v>
      </c>
      <c r="J22" s="279">
        <v>208.96666666666658</v>
      </c>
      <c r="K22" s="277">
        <v>196.7</v>
      </c>
      <c r="L22" s="277">
        <v>182.3</v>
      </c>
      <c r="M22" s="277">
        <v>22.061350000000001</v>
      </c>
    </row>
    <row r="23" spans="1:13">
      <c r="A23" s="301">
        <v>14</v>
      </c>
      <c r="B23" s="277" t="s">
        <v>41</v>
      </c>
      <c r="C23" s="277">
        <v>347.85</v>
      </c>
      <c r="D23" s="279">
        <v>350.26666666666665</v>
      </c>
      <c r="E23" s="279">
        <v>341.5333333333333</v>
      </c>
      <c r="F23" s="279">
        <v>335.21666666666664</v>
      </c>
      <c r="G23" s="279">
        <v>326.48333333333329</v>
      </c>
      <c r="H23" s="279">
        <v>356.58333333333331</v>
      </c>
      <c r="I23" s="279">
        <v>365.31666666666666</v>
      </c>
      <c r="J23" s="279">
        <v>371.63333333333333</v>
      </c>
      <c r="K23" s="277">
        <v>359</v>
      </c>
      <c r="L23" s="277">
        <v>343.95</v>
      </c>
      <c r="M23" s="277">
        <v>30.86223</v>
      </c>
    </row>
    <row r="24" spans="1:13">
      <c r="A24" s="301">
        <v>15</v>
      </c>
      <c r="B24" s="277" t="s">
        <v>43</v>
      </c>
      <c r="C24" s="277">
        <v>37</v>
      </c>
      <c r="D24" s="279">
        <v>37.199999999999996</v>
      </c>
      <c r="E24" s="279">
        <v>36.599999999999994</v>
      </c>
      <c r="F24" s="279">
        <v>36.199999999999996</v>
      </c>
      <c r="G24" s="279">
        <v>35.599999999999994</v>
      </c>
      <c r="H24" s="279">
        <v>37.599999999999994</v>
      </c>
      <c r="I24" s="279">
        <v>38.200000000000003</v>
      </c>
      <c r="J24" s="279">
        <v>38.599999999999994</v>
      </c>
      <c r="K24" s="277">
        <v>37.799999999999997</v>
      </c>
      <c r="L24" s="277">
        <v>36.799999999999997</v>
      </c>
      <c r="M24" s="277">
        <v>23.226330000000001</v>
      </c>
    </row>
    <row r="25" spans="1:13">
      <c r="A25" s="301">
        <v>16</v>
      </c>
      <c r="B25" s="277" t="s">
        <v>298</v>
      </c>
      <c r="C25" s="277">
        <v>245.6</v>
      </c>
      <c r="D25" s="279">
        <v>249.83333333333334</v>
      </c>
      <c r="E25" s="279">
        <v>239.91666666666669</v>
      </c>
      <c r="F25" s="279">
        <v>234.23333333333335</v>
      </c>
      <c r="G25" s="279">
        <v>224.31666666666669</v>
      </c>
      <c r="H25" s="279">
        <v>255.51666666666668</v>
      </c>
      <c r="I25" s="279">
        <v>265.43333333333339</v>
      </c>
      <c r="J25" s="279">
        <v>271.11666666666667</v>
      </c>
      <c r="K25" s="277">
        <v>259.75</v>
      </c>
      <c r="L25" s="277">
        <v>244.15</v>
      </c>
      <c r="M25" s="277">
        <v>2.6983600000000001</v>
      </c>
    </row>
    <row r="26" spans="1:13">
      <c r="A26" s="301">
        <v>17</v>
      </c>
      <c r="B26" s="277" t="s">
        <v>229</v>
      </c>
      <c r="C26" s="277">
        <v>1590.65</v>
      </c>
      <c r="D26" s="279">
        <v>1590.4833333333333</v>
      </c>
      <c r="E26" s="279">
        <v>1525.1666666666667</v>
      </c>
      <c r="F26" s="279">
        <v>1459.6833333333334</v>
      </c>
      <c r="G26" s="279">
        <v>1394.3666666666668</v>
      </c>
      <c r="H26" s="279">
        <v>1655.9666666666667</v>
      </c>
      <c r="I26" s="279">
        <v>1721.2833333333333</v>
      </c>
      <c r="J26" s="279">
        <v>1786.7666666666667</v>
      </c>
      <c r="K26" s="277">
        <v>1655.8</v>
      </c>
      <c r="L26" s="277">
        <v>1525</v>
      </c>
      <c r="M26" s="277">
        <v>3.4662600000000001</v>
      </c>
    </row>
    <row r="27" spans="1:13">
      <c r="A27" s="301">
        <v>18</v>
      </c>
      <c r="B27" s="277" t="s">
        <v>230</v>
      </c>
      <c r="C27" s="277">
        <v>2863.4</v>
      </c>
      <c r="D27" s="279">
        <v>2864.4333333333329</v>
      </c>
      <c r="E27" s="279">
        <v>2828.766666666666</v>
      </c>
      <c r="F27" s="279">
        <v>2794.1333333333332</v>
      </c>
      <c r="G27" s="279">
        <v>2758.4666666666662</v>
      </c>
      <c r="H27" s="279">
        <v>2899.0666666666657</v>
      </c>
      <c r="I27" s="279">
        <v>2934.7333333333327</v>
      </c>
      <c r="J27" s="279">
        <v>2969.3666666666654</v>
      </c>
      <c r="K27" s="277">
        <v>2900.1</v>
      </c>
      <c r="L27" s="277">
        <v>2829.8</v>
      </c>
      <c r="M27" s="277">
        <v>1.45194</v>
      </c>
    </row>
    <row r="28" spans="1:13">
      <c r="A28" s="301">
        <v>19</v>
      </c>
      <c r="B28" s="277" t="s">
        <v>45</v>
      </c>
      <c r="C28" s="277">
        <v>725.4</v>
      </c>
      <c r="D28" s="279">
        <v>734.1</v>
      </c>
      <c r="E28" s="279">
        <v>710.30000000000007</v>
      </c>
      <c r="F28" s="279">
        <v>695.2</v>
      </c>
      <c r="G28" s="279">
        <v>671.40000000000009</v>
      </c>
      <c r="H28" s="279">
        <v>749.2</v>
      </c>
      <c r="I28" s="279">
        <v>773</v>
      </c>
      <c r="J28" s="279">
        <v>788.1</v>
      </c>
      <c r="K28" s="277">
        <v>757.9</v>
      </c>
      <c r="L28" s="277">
        <v>719</v>
      </c>
      <c r="M28" s="277">
        <v>8.1600999999999999</v>
      </c>
    </row>
    <row r="29" spans="1:13">
      <c r="A29" s="301">
        <v>20</v>
      </c>
      <c r="B29" s="277" t="s">
        <v>46</v>
      </c>
      <c r="C29" s="277">
        <v>209.75</v>
      </c>
      <c r="D29" s="279">
        <v>212.56666666666669</v>
      </c>
      <c r="E29" s="279">
        <v>204.88333333333338</v>
      </c>
      <c r="F29" s="279">
        <v>200.01666666666668</v>
      </c>
      <c r="G29" s="279">
        <v>192.33333333333337</v>
      </c>
      <c r="H29" s="279">
        <v>217.43333333333339</v>
      </c>
      <c r="I29" s="279">
        <v>225.11666666666673</v>
      </c>
      <c r="J29" s="279">
        <v>229.98333333333341</v>
      </c>
      <c r="K29" s="277">
        <v>220.25</v>
      </c>
      <c r="L29" s="277">
        <v>207.7</v>
      </c>
      <c r="M29" s="277">
        <v>24.12725</v>
      </c>
    </row>
    <row r="30" spans="1:13">
      <c r="A30" s="301">
        <v>21</v>
      </c>
      <c r="B30" s="277" t="s">
        <v>47</v>
      </c>
      <c r="C30" s="277">
        <v>1831.55</v>
      </c>
      <c r="D30" s="279">
        <v>1847.5</v>
      </c>
      <c r="E30" s="279">
        <v>1795</v>
      </c>
      <c r="F30" s="279">
        <v>1758.45</v>
      </c>
      <c r="G30" s="279">
        <v>1705.95</v>
      </c>
      <c r="H30" s="279">
        <v>1884.05</v>
      </c>
      <c r="I30" s="279">
        <v>1936.55</v>
      </c>
      <c r="J30" s="279">
        <v>1973.1</v>
      </c>
      <c r="K30" s="277">
        <v>1900</v>
      </c>
      <c r="L30" s="277">
        <v>1810.95</v>
      </c>
      <c r="M30" s="277">
        <v>22.207450000000001</v>
      </c>
    </row>
    <row r="31" spans="1:13">
      <c r="A31" s="301">
        <v>22</v>
      </c>
      <c r="B31" s="277" t="s">
        <v>48</v>
      </c>
      <c r="C31" s="277">
        <v>124.85</v>
      </c>
      <c r="D31" s="279">
        <v>127</v>
      </c>
      <c r="E31" s="279">
        <v>120.9</v>
      </c>
      <c r="F31" s="279">
        <v>116.95</v>
      </c>
      <c r="G31" s="279">
        <v>110.85000000000001</v>
      </c>
      <c r="H31" s="279">
        <v>130.94999999999999</v>
      </c>
      <c r="I31" s="279">
        <v>137.05000000000001</v>
      </c>
      <c r="J31" s="279">
        <v>141</v>
      </c>
      <c r="K31" s="277">
        <v>133.1</v>
      </c>
      <c r="L31" s="277">
        <v>123.05</v>
      </c>
      <c r="M31" s="277">
        <v>60.401179999999997</v>
      </c>
    </row>
    <row r="32" spans="1:13">
      <c r="A32" s="301">
        <v>23</v>
      </c>
      <c r="B32" s="277" t="s">
        <v>49</v>
      </c>
      <c r="C32" s="277">
        <v>74.599999999999994</v>
      </c>
      <c r="D32" s="279">
        <v>76.416666666666671</v>
      </c>
      <c r="E32" s="279">
        <v>71.88333333333334</v>
      </c>
      <c r="F32" s="279">
        <v>69.166666666666671</v>
      </c>
      <c r="G32" s="279">
        <v>64.63333333333334</v>
      </c>
      <c r="H32" s="279">
        <v>79.13333333333334</v>
      </c>
      <c r="I32" s="279">
        <v>83.666666666666671</v>
      </c>
      <c r="J32" s="279">
        <v>86.38333333333334</v>
      </c>
      <c r="K32" s="277">
        <v>80.95</v>
      </c>
      <c r="L32" s="277">
        <v>73.7</v>
      </c>
      <c r="M32" s="277">
        <v>582.38202000000001</v>
      </c>
    </row>
    <row r="33" spans="1:13">
      <c r="A33" s="301">
        <v>24</v>
      </c>
      <c r="B33" s="277" t="s">
        <v>51</v>
      </c>
      <c r="C33" s="277">
        <v>1972.55</v>
      </c>
      <c r="D33" s="279">
        <v>1997.2833333333335</v>
      </c>
      <c r="E33" s="279">
        <v>1937.5666666666671</v>
      </c>
      <c r="F33" s="279">
        <v>1902.5833333333335</v>
      </c>
      <c r="G33" s="279">
        <v>1842.866666666667</v>
      </c>
      <c r="H33" s="279">
        <v>2032.2666666666671</v>
      </c>
      <c r="I33" s="279">
        <v>2091.9833333333336</v>
      </c>
      <c r="J33" s="279">
        <v>2126.9666666666672</v>
      </c>
      <c r="K33" s="277">
        <v>2057</v>
      </c>
      <c r="L33" s="277">
        <v>1962.3</v>
      </c>
      <c r="M33" s="277">
        <v>25.18364</v>
      </c>
    </row>
    <row r="34" spans="1:13">
      <c r="A34" s="301">
        <v>25</v>
      </c>
      <c r="B34" s="277" t="s">
        <v>226</v>
      </c>
      <c r="C34" s="277">
        <v>695.75</v>
      </c>
      <c r="D34" s="279">
        <v>706.94999999999993</v>
      </c>
      <c r="E34" s="279">
        <v>679.89999999999986</v>
      </c>
      <c r="F34" s="279">
        <v>664.05</v>
      </c>
      <c r="G34" s="279">
        <v>636.99999999999989</v>
      </c>
      <c r="H34" s="279">
        <v>722.79999999999984</v>
      </c>
      <c r="I34" s="279">
        <v>749.8499999999998</v>
      </c>
      <c r="J34" s="279">
        <v>765.69999999999982</v>
      </c>
      <c r="K34" s="277">
        <v>734</v>
      </c>
      <c r="L34" s="277">
        <v>691.1</v>
      </c>
      <c r="M34" s="277">
        <v>3.2718099999999999</v>
      </c>
    </row>
    <row r="35" spans="1:13">
      <c r="A35" s="301">
        <v>26</v>
      </c>
      <c r="B35" s="277" t="s">
        <v>53</v>
      </c>
      <c r="C35" s="277">
        <v>792.35</v>
      </c>
      <c r="D35" s="279">
        <v>812.01666666666677</v>
      </c>
      <c r="E35" s="279">
        <v>766.13333333333355</v>
      </c>
      <c r="F35" s="279">
        <v>739.91666666666674</v>
      </c>
      <c r="G35" s="279">
        <v>694.03333333333353</v>
      </c>
      <c r="H35" s="279">
        <v>838.23333333333358</v>
      </c>
      <c r="I35" s="279">
        <v>884.11666666666679</v>
      </c>
      <c r="J35" s="279">
        <v>910.3333333333336</v>
      </c>
      <c r="K35" s="277">
        <v>857.9</v>
      </c>
      <c r="L35" s="277">
        <v>785.8</v>
      </c>
      <c r="M35" s="277">
        <v>75.971959999999996</v>
      </c>
    </row>
    <row r="36" spans="1:13">
      <c r="A36" s="301">
        <v>27</v>
      </c>
      <c r="B36" s="277" t="s">
        <v>55</v>
      </c>
      <c r="C36" s="277">
        <v>423.35</v>
      </c>
      <c r="D36" s="279">
        <v>429.3</v>
      </c>
      <c r="E36" s="279">
        <v>414.6</v>
      </c>
      <c r="F36" s="279">
        <v>405.85</v>
      </c>
      <c r="G36" s="279">
        <v>391.15000000000003</v>
      </c>
      <c r="H36" s="279">
        <v>438.05</v>
      </c>
      <c r="I36" s="279">
        <v>452.74999999999994</v>
      </c>
      <c r="J36" s="279">
        <v>461.5</v>
      </c>
      <c r="K36" s="277">
        <v>444</v>
      </c>
      <c r="L36" s="277">
        <v>420.55</v>
      </c>
      <c r="M36" s="277">
        <v>190.14198999999999</v>
      </c>
    </row>
    <row r="37" spans="1:13">
      <c r="A37" s="301">
        <v>28</v>
      </c>
      <c r="B37" s="277" t="s">
        <v>56</v>
      </c>
      <c r="C37" s="277">
        <v>2986.7</v>
      </c>
      <c r="D37" s="279">
        <v>2997.5833333333335</v>
      </c>
      <c r="E37" s="279">
        <v>2949.2166666666672</v>
      </c>
      <c r="F37" s="279">
        <v>2911.7333333333336</v>
      </c>
      <c r="G37" s="279">
        <v>2863.3666666666672</v>
      </c>
      <c r="H37" s="279">
        <v>3035.0666666666671</v>
      </c>
      <c r="I37" s="279">
        <v>3083.4333333333329</v>
      </c>
      <c r="J37" s="279">
        <v>3120.916666666667</v>
      </c>
      <c r="K37" s="277">
        <v>3045.95</v>
      </c>
      <c r="L37" s="277">
        <v>2960.1</v>
      </c>
      <c r="M37" s="277">
        <v>7.7949900000000003</v>
      </c>
    </row>
    <row r="38" spans="1:13">
      <c r="A38" s="301">
        <v>29</v>
      </c>
      <c r="B38" s="277" t="s">
        <v>58</v>
      </c>
      <c r="C38" s="277">
        <v>5712.25</v>
      </c>
      <c r="D38" s="279">
        <v>5751.05</v>
      </c>
      <c r="E38" s="279">
        <v>5592.2000000000007</v>
      </c>
      <c r="F38" s="279">
        <v>5472.1500000000005</v>
      </c>
      <c r="G38" s="279">
        <v>5313.3000000000011</v>
      </c>
      <c r="H38" s="279">
        <v>5871.1</v>
      </c>
      <c r="I38" s="279">
        <v>6029.9500000000007</v>
      </c>
      <c r="J38" s="279">
        <v>6150</v>
      </c>
      <c r="K38" s="277">
        <v>5909.9</v>
      </c>
      <c r="L38" s="277">
        <v>5631</v>
      </c>
      <c r="M38" s="277">
        <v>4.9213699999999996</v>
      </c>
    </row>
    <row r="39" spans="1:13">
      <c r="A39" s="301">
        <v>30</v>
      </c>
      <c r="B39" s="277" t="s">
        <v>232</v>
      </c>
      <c r="C39" s="277">
        <v>2516.4</v>
      </c>
      <c r="D39" s="279">
        <v>2540.4666666666667</v>
      </c>
      <c r="E39" s="279">
        <v>2465.9333333333334</v>
      </c>
      <c r="F39" s="279">
        <v>2415.4666666666667</v>
      </c>
      <c r="G39" s="279">
        <v>2340.9333333333334</v>
      </c>
      <c r="H39" s="279">
        <v>2590.9333333333334</v>
      </c>
      <c r="I39" s="279">
        <v>2665.4666666666672</v>
      </c>
      <c r="J39" s="279">
        <v>2715.9333333333334</v>
      </c>
      <c r="K39" s="277">
        <v>2615</v>
      </c>
      <c r="L39" s="277">
        <v>2490</v>
      </c>
      <c r="M39" s="277">
        <v>0.20393</v>
      </c>
    </row>
    <row r="40" spans="1:13">
      <c r="A40" s="301">
        <v>31</v>
      </c>
      <c r="B40" s="277" t="s">
        <v>59</v>
      </c>
      <c r="C40" s="277">
        <v>3330.15</v>
      </c>
      <c r="D40" s="279">
        <v>3370.4666666666667</v>
      </c>
      <c r="E40" s="279">
        <v>3273.9333333333334</v>
      </c>
      <c r="F40" s="279">
        <v>3217.7166666666667</v>
      </c>
      <c r="G40" s="279">
        <v>3121.1833333333334</v>
      </c>
      <c r="H40" s="279">
        <v>3426.6833333333334</v>
      </c>
      <c r="I40" s="279">
        <v>3523.2166666666672</v>
      </c>
      <c r="J40" s="279">
        <v>3579.4333333333334</v>
      </c>
      <c r="K40" s="277">
        <v>3467</v>
      </c>
      <c r="L40" s="277">
        <v>3314.25</v>
      </c>
      <c r="M40" s="277">
        <v>36.275849999999998</v>
      </c>
    </row>
    <row r="41" spans="1:13">
      <c r="A41" s="301">
        <v>32</v>
      </c>
      <c r="B41" s="277" t="s">
        <v>60</v>
      </c>
      <c r="C41" s="277">
        <v>1318.45</v>
      </c>
      <c r="D41" s="279">
        <v>1351.1166666666668</v>
      </c>
      <c r="E41" s="279">
        <v>1270.3333333333335</v>
      </c>
      <c r="F41" s="279">
        <v>1222.2166666666667</v>
      </c>
      <c r="G41" s="279">
        <v>1141.4333333333334</v>
      </c>
      <c r="H41" s="279">
        <v>1399.2333333333336</v>
      </c>
      <c r="I41" s="279">
        <v>1480.0166666666669</v>
      </c>
      <c r="J41" s="279">
        <v>1528.1333333333337</v>
      </c>
      <c r="K41" s="277">
        <v>1431.9</v>
      </c>
      <c r="L41" s="277">
        <v>1303</v>
      </c>
      <c r="M41" s="277">
        <v>13.806089999999999</v>
      </c>
    </row>
    <row r="42" spans="1:13">
      <c r="A42" s="301">
        <v>33</v>
      </c>
      <c r="B42" s="277" t="s">
        <v>233</v>
      </c>
      <c r="C42" s="277">
        <v>277.2</v>
      </c>
      <c r="D42" s="279">
        <v>282.76666666666671</v>
      </c>
      <c r="E42" s="279">
        <v>267.53333333333342</v>
      </c>
      <c r="F42" s="279">
        <v>257.86666666666673</v>
      </c>
      <c r="G42" s="279">
        <v>242.63333333333344</v>
      </c>
      <c r="H42" s="279">
        <v>292.43333333333339</v>
      </c>
      <c r="I42" s="279">
        <v>307.66666666666663</v>
      </c>
      <c r="J42" s="279">
        <v>317.33333333333337</v>
      </c>
      <c r="K42" s="277">
        <v>298</v>
      </c>
      <c r="L42" s="277">
        <v>273.10000000000002</v>
      </c>
      <c r="M42" s="277">
        <v>115.75082999999999</v>
      </c>
    </row>
    <row r="43" spans="1:13">
      <c r="A43" s="301">
        <v>34</v>
      </c>
      <c r="B43" s="277" t="s">
        <v>61</v>
      </c>
      <c r="C43" s="277">
        <v>42.85</v>
      </c>
      <c r="D43" s="279">
        <v>43.550000000000004</v>
      </c>
      <c r="E43" s="279">
        <v>41.800000000000011</v>
      </c>
      <c r="F43" s="279">
        <v>40.750000000000007</v>
      </c>
      <c r="G43" s="279">
        <v>39.000000000000014</v>
      </c>
      <c r="H43" s="279">
        <v>44.600000000000009</v>
      </c>
      <c r="I43" s="279">
        <v>46.349999999999994</v>
      </c>
      <c r="J43" s="279">
        <v>47.400000000000006</v>
      </c>
      <c r="K43" s="277">
        <v>45.3</v>
      </c>
      <c r="L43" s="277">
        <v>42.5</v>
      </c>
      <c r="M43" s="277">
        <v>233.85146</v>
      </c>
    </row>
    <row r="44" spans="1:13">
      <c r="A44" s="301">
        <v>35</v>
      </c>
      <c r="B44" s="277" t="s">
        <v>62</v>
      </c>
      <c r="C44" s="277">
        <v>42.1</v>
      </c>
      <c r="D44" s="279">
        <v>42.716666666666669</v>
      </c>
      <c r="E44" s="279">
        <v>40.533333333333339</v>
      </c>
      <c r="F44" s="279">
        <v>38.966666666666669</v>
      </c>
      <c r="G44" s="279">
        <v>36.783333333333339</v>
      </c>
      <c r="H44" s="279">
        <v>44.283333333333339</v>
      </c>
      <c r="I44" s="279">
        <v>46.466666666666676</v>
      </c>
      <c r="J44" s="279">
        <v>48.033333333333339</v>
      </c>
      <c r="K44" s="277">
        <v>44.9</v>
      </c>
      <c r="L44" s="277">
        <v>41.15</v>
      </c>
      <c r="M44" s="277">
        <v>34.074339999999999</v>
      </c>
    </row>
    <row r="45" spans="1:13">
      <c r="A45" s="301">
        <v>36</v>
      </c>
      <c r="B45" s="277" t="s">
        <v>63</v>
      </c>
      <c r="C45" s="277">
        <v>1323.3</v>
      </c>
      <c r="D45" s="279">
        <v>1330.3999999999999</v>
      </c>
      <c r="E45" s="279">
        <v>1306.8999999999996</v>
      </c>
      <c r="F45" s="279">
        <v>1290.4999999999998</v>
      </c>
      <c r="G45" s="279">
        <v>1266.9999999999995</v>
      </c>
      <c r="H45" s="279">
        <v>1346.7999999999997</v>
      </c>
      <c r="I45" s="279">
        <v>1370.3000000000002</v>
      </c>
      <c r="J45" s="279">
        <v>1386.6999999999998</v>
      </c>
      <c r="K45" s="277">
        <v>1353.9</v>
      </c>
      <c r="L45" s="277">
        <v>1314</v>
      </c>
      <c r="M45" s="277">
        <v>12.888070000000001</v>
      </c>
    </row>
    <row r="46" spans="1:13">
      <c r="A46" s="301">
        <v>37</v>
      </c>
      <c r="B46" s="277" t="s">
        <v>234</v>
      </c>
      <c r="C46" s="277">
        <v>1352.35</v>
      </c>
      <c r="D46" s="279">
        <v>1371.3833333333332</v>
      </c>
      <c r="E46" s="279">
        <v>1323.7666666666664</v>
      </c>
      <c r="F46" s="279">
        <v>1295.1833333333332</v>
      </c>
      <c r="G46" s="279">
        <v>1247.5666666666664</v>
      </c>
      <c r="H46" s="279">
        <v>1399.9666666666665</v>
      </c>
      <c r="I46" s="279">
        <v>1447.5833333333333</v>
      </c>
      <c r="J46" s="279">
        <v>1476.1666666666665</v>
      </c>
      <c r="K46" s="277">
        <v>1419</v>
      </c>
      <c r="L46" s="277">
        <v>1342.8</v>
      </c>
      <c r="M46" s="277">
        <v>1.24603</v>
      </c>
    </row>
    <row r="47" spans="1:13">
      <c r="A47" s="301">
        <v>38</v>
      </c>
      <c r="B47" s="277" t="s">
        <v>65</v>
      </c>
      <c r="C47" s="277">
        <v>96.3</v>
      </c>
      <c r="D47" s="279">
        <v>98.399999999999991</v>
      </c>
      <c r="E47" s="279">
        <v>92.999999999999986</v>
      </c>
      <c r="F47" s="279">
        <v>89.699999999999989</v>
      </c>
      <c r="G47" s="279">
        <v>84.299999999999983</v>
      </c>
      <c r="H47" s="279">
        <v>101.69999999999999</v>
      </c>
      <c r="I47" s="279">
        <v>107.1</v>
      </c>
      <c r="J47" s="279">
        <v>110.39999999999999</v>
      </c>
      <c r="K47" s="277">
        <v>103.8</v>
      </c>
      <c r="L47" s="277">
        <v>95.1</v>
      </c>
      <c r="M47" s="277">
        <v>136.09243000000001</v>
      </c>
    </row>
    <row r="48" spans="1:13">
      <c r="A48" s="301">
        <v>39</v>
      </c>
      <c r="B48" s="277" t="s">
        <v>66</v>
      </c>
      <c r="C48" s="277">
        <v>569.85</v>
      </c>
      <c r="D48" s="279">
        <v>572.65</v>
      </c>
      <c r="E48" s="279">
        <v>562.29999999999995</v>
      </c>
      <c r="F48" s="279">
        <v>554.75</v>
      </c>
      <c r="G48" s="279">
        <v>544.4</v>
      </c>
      <c r="H48" s="279">
        <v>580.19999999999993</v>
      </c>
      <c r="I48" s="279">
        <v>590.55000000000007</v>
      </c>
      <c r="J48" s="279">
        <v>598.09999999999991</v>
      </c>
      <c r="K48" s="277">
        <v>583</v>
      </c>
      <c r="L48" s="277">
        <v>565.1</v>
      </c>
      <c r="M48" s="277">
        <v>11.47611</v>
      </c>
    </row>
    <row r="49" spans="1:13">
      <c r="A49" s="301">
        <v>40</v>
      </c>
      <c r="B49" s="277" t="s">
        <v>67</v>
      </c>
      <c r="C49" s="277">
        <v>455.05</v>
      </c>
      <c r="D49" s="279">
        <v>463.3</v>
      </c>
      <c r="E49" s="279">
        <v>442.8</v>
      </c>
      <c r="F49" s="279">
        <v>430.55</v>
      </c>
      <c r="G49" s="279">
        <v>410.05</v>
      </c>
      <c r="H49" s="279">
        <v>475.55</v>
      </c>
      <c r="I49" s="279">
        <v>496.05</v>
      </c>
      <c r="J49" s="279">
        <v>508.3</v>
      </c>
      <c r="K49" s="277">
        <v>483.8</v>
      </c>
      <c r="L49" s="277">
        <v>451.05</v>
      </c>
      <c r="M49" s="277">
        <v>20.379190000000001</v>
      </c>
    </row>
    <row r="50" spans="1:13">
      <c r="A50" s="301">
        <v>41</v>
      </c>
      <c r="B50" s="277" t="s">
        <v>69</v>
      </c>
      <c r="C50" s="277">
        <v>467.75</v>
      </c>
      <c r="D50" s="279">
        <v>475</v>
      </c>
      <c r="E50" s="279">
        <v>454</v>
      </c>
      <c r="F50" s="279">
        <v>440.25</v>
      </c>
      <c r="G50" s="279">
        <v>419.25</v>
      </c>
      <c r="H50" s="279">
        <v>488.75</v>
      </c>
      <c r="I50" s="279">
        <v>509.75</v>
      </c>
      <c r="J50" s="279">
        <v>523.5</v>
      </c>
      <c r="K50" s="277">
        <v>496</v>
      </c>
      <c r="L50" s="277">
        <v>461.25</v>
      </c>
      <c r="M50" s="277">
        <v>227.37774999999999</v>
      </c>
    </row>
    <row r="51" spans="1:13">
      <c r="A51" s="301">
        <v>42</v>
      </c>
      <c r="B51" s="277" t="s">
        <v>70</v>
      </c>
      <c r="C51" s="277">
        <v>34.25</v>
      </c>
      <c r="D51" s="279">
        <v>34.6</v>
      </c>
      <c r="E51" s="279">
        <v>33.650000000000006</v>
      </c>
      <c r="F51" s="279">
        <v>33.050000000000004</v>
      </c>
      <c r="G51" s="279">
        <v>32.100000000000009</v>
      </c>
      <c r="H51" s="279">
        <v>35.200000000000003</v>
      </c>
      <c r="I51" s="279">
        <v>36.150000000000006</v>
      </c>
      <c r="J51" s="279">
        <v>36.75</v>
      </c>
      <c r="K51" s="277">
        <v>35.549999999999997</v>
      </c>
      <c r="L51" s="277">
        <v>34</v>
      </c>
      <c r="M51" s="277">
        <v>392.28356000000002</v>
      </c>
    </row>
    <row r="52" spans="1:13">
      <c r="A52" s="301">
        <v>43</v>
      </c>
      <c r="B52" s="277" t="s">
        <v>71</v>
      </c>
      <c r="C52" s="277">
        <v>429.35</v>
      </c>
      <c r="D52" s="279">
        <v>436.2166666666667</v>
      </c>
      <c r="E52" s="279">
        <v>418.48333333333341</v>
      </c>
      <c r="F52" s="279">
        <v>407.61666666666673</v>
      </c>
      <c r="G52" s="279">
        <v>389.88333333333344</v>
      </c>
      <c r="H52" s="279">
        <v>447.08333333333337</v>
      </c>
      <c r="I52" s="279">
        <v>464.81666666666672</v>
      </c>
      <c r="J52" s="279">
        <v>475.68333333333334</v>
      </c>
      <c r="K52" s="277">
        <v>453.95</v>
      </c>
      <c r="L52" s="277">
        <v>425.35</v>
      </c>
      <c r="M52" s="277">
        <v>42.583260000000003</v>
      </c>
    </row>
    <row r="53" spans="1:13">
      <c r="A53" s="301">
        <v>44</v>
      </c>
      <c r="B53" s="277" t="s">
        <v>72</v>
      </c>
      <c r="C53" s="277">
        <v>12925.6</v>
      </c>
      <c r="D53" s="279">
        <v>12930.199999999999</v>
      </c>
      <c r="E53" s="279">
        <v>12745.399999999998</v>
      </c>
      <c r="F53" s="279">
        <v>12565.199999999999</v>
      </c>
      <c r="G53" s="279">
        <v>12380.399999999998</v>
      </c>
      <c r="H53" s="279">
        <v>13110.399999999998</v>
      </c>
      <c r="I53" s="279">
        <v>13295.199999999997</v>
      </c>
      <c r="J53" s="279">
        <v>13475.399999999998</v>
      </c>
      <c r="K53" s="277">
        <v>13115</v>
      </c>
      <c r="L53" s="277">
        <v>12750</v>
      </c>
      <c r="M53" s="277">
        <v>0.87236000000000002</v>
      </c>
    </row>
    <row r="54" spans="1:13">
      <c r="A54" s="301">
        <v>45</v>
      </c>
      <c r="B54" s="277" t="s">
        <v>74</v>
      </c>
      <c r="C54" s="277">
        <v>401.45</v>
      </c>
      <c r="D54" s="279">
        <v>405.40000000000003</v>
      </c>
      <c r="E54" s="279">
        <v>395.10000000000008</v>
      </c>
      <c r="F54" s="279">
        <v>388.75000000000006</v>
      </c>
      <c r="G54" s="279">
        <v>378.4500000000001</v>
      </c>
      <c r="H54" s="279">
        <v>411.75000000000006</v>
      </c>
      <c r="I54" s="279">
        <v>422.05</v>
      </c>
      <c r="J54" s="279">
        <v>428.40000000000003</v>
      </c>
      <c r="K54" s="277">
        <v>415.7</v>
      </c>
      <c r="L54" s="277">
        <v>399.05</v>
      </c>
      <c r="M54" s="277">
        <v>58.532879999999999</v>
      </c>
    </row>
    <row r="55" spans="1:13">
      <c r="A55" s="301">
        <v>46</v>
      </c>
      <c r="B55" s="277" t="s">
        <v>75</v>
      </c>
      <c r="C55" s="277">
        <v>3629.3</v>
      </c>
      <c r="D55" s="279">
        <v>3679.2666666666664</v>
      </c>
      <c r="E55" s="279">
        <v>3563.5333333333328</v>
      </c>
      <c r="F55" s="279">
        <v>3497.7666666666664</v>
      </c>
      <c r="G55" s="279">
        <v>3382.0333333333328</v>
      </c>
      <c r="H55" s="279">
        <v>3745.0333333333328</v>
      </c>
      <c r="I55" s="279">
        <v>3860.7666666666664</v>
      </c>
      <c r="J55" s="279">
        <v>3926.5333333333328</v>
      </c>
      <c r="K55" s="277">
        <v>3795</v>
      </c>
      <c r="L55" s="277">
        <v>3613.5</v>
      </c>
      <c r="M55" s="277">
        <v>6.0428199999999999</v>
      </c>
    </row>
    <row r="56" spans="1:13">
      <c r="A56" s="301">
        <v>47</v>
      </c>
      <c r="B56" s="277" t="s">
        <v>76</v>
      </c>
      <c r="C56" s="277">
        <v>396.1</v>
      </c>
      <c r="D56" s="279">
        <v>401.2</v>
      </c>
      <c r="E56" s="279">
        <v>385.45</v>
      </c>
      <c r="F56" s="279">
        <v>374.8</v>
      </c>
      <c r="G56" s="279">
        <v>359.05</v>
      </c>
      <c r="H56" s="279">
        <v>411.84999999999997</v>
      </c>
      <c r="I56" s="279">
        <v>427.59999999999997</v>
      </c>
      <c r="J56" s="279">
        <v>438.24999999999994</v>
      </c>
      <c r="K56" s="277">
        <v>416.95</v>
      </c>
      <c r="L56" s="277">
        <v>390.55</v>
      </c>
      <c r="M56" s="277">
        <v>88.939430000000002</v>
      </c>
    </row>
    <row r="57" spans="1:13">
      <c r="A57" s="301">
        <v>48</v>
      </c>
      <c r="B57" s="277" t="s">
        <v>77</v>
      </c>
      <c r="C57" s="277">
        <v>95.65</v>
      </c>
      <c r="D57" s="279">
        <v>96.533333333333346</v>
      </c>
      <c r="E57" s="279">
        <v>94.116666666666688</v>
      </c>
      <c r="F57" s="279">
        <v>92.583333333333343</v>
      </c>
      <c r="G57" s="279">
        <v>90.166666666666686</v>
      </c>
      <c r="H57" s="279">
        <v>98.066666666666691</v>
      </c>
      <c r="I57" s="279">
        <v>100.48333333333335</v>
      </c>
      <c r="J57" s="279">
        <v>102.01666666666669</v>
      </c>
      <c r="K57" s="277">
        <v>98.95</v>
      </c>
      <c r="L57" s="277">
        <v>95</v>
      </c>
      <c r="M57" s="277">
        <v>50.01426</v>
      </c>
    </row>
    <row r="58" spans="1:13">
      <c r="A58" s="301">
        <v>49</v>
      </c>
      <c r="B58" s="277" t="s">
        <v>78</v>
      </c>
      <c r="C58" s="277">
        <v>115.1</v>
      </c>
      <c r="D58" s="279">
        <v>116.5</v>
      </c>
      <c r="E58" s="279">
        <v>113.15</v>
      </c>
      <c r="F58" s="279">
        <v>111.2</v>
      </c>
      <c r="G58" s="279">
        <v>107.85000000000001</v>
      </c>
      <c r="H58" s="279">
        <v>118.45</v>
      </c>
      <c r="I58" s="279">
        <v>121.8</v>
      </c>
      <c r="J58" s="279">
        <v>123.75</v>
      </c>
      <c r="K58" s="277">
        <v>119.85</v>
      </c>
      <c r="L58" s="277">
        <v>114.55</v>
      </c>
      <c r="M58" s="277">
        <v>13.1181</v>
      </c>
    </row>
    <row r="59" spans="1:13">
      <c r="A59" s="301">
        <v>50</v>
      </c>
      <c r="B59" s="277" t="s">
        <v>81</v>
      </c>
      <c r="C59" s="277">
        <v>647.29999999999995</v>
      </c>
      <c r="D59" s="279">
        <v>655.76666666666665</v>
      </c>
      <c r="E59" s="279">
        <v>611.5333333333333</v>
      </c>
      <c r="F59" s="279">
        <v>575.76666666666665</v>
      </c>
      <c r="G59" s="279">
        <v>531.5333333333333</v>
      </c>
      <c r="H59" s="279">
        <v>691.5333333333333</v>
      </c>
      <c r="I59" s="279">
        <v>735.76666666666665</v>
      </c>
      <c r="J59" s="279">
        <v>771.5333333333333</v>
      </c>
      <c r="K59" s="277">
        <v>700</v>
      </c>
      <c r="L59" s="277">
        <v>620</v>
      </c>
      <c r="M59" s="277">
        <v>10.76172</v>
      </c>
    </row>
    <row r="60" spans="1:13">
      <c r="A60" s="301">
        <v>51</v>
      </c>
      <c r="B60" s="277" t="s">
        <v>82</v>
      </c>
      <c r="C60" s="277">
        <v>231.25</v>
      </c>
      <c r="D60" s="279">
        <v>234.13333333333333</v>
      </c>
      <c r="E60" s="279">
        <v>225.36666666666665</v>
      </c>
      <c r="F60" s="279">
        <v>219.48333333333332</v>
      </c>
      <c r="G60" s="279">
        <v>210.71666666666664</v>
      </c>
      <c r="H60" s="279">
        <v>240.01666666666665</v>
      </c>
      <c r="I60" s="279">
        <v>248.7833333333333</v>
      </c>
      <c r="J60" s="279">
        <v>254.66666666666666</v>
      </c>
      <c r="K60" s="277">
        <v>242.9</v>
      </c>
      <c r="L60" s="277">
        <v>228.25</v>
      </c>
      <c r="M60" s="277">
        <v>41.28528</v>
      </c>
    </row>
    <row r="61" spans="1:13">
      <c r="A61" s="301">
        <v>52</v>
      </c>
      <c r="B61" s="277" t="s">
        <v>83</v>
      </c>
      <c r="C61" s="277">
        <v>768.1</v>
      </c>
      <c r="D61" s="279">
        <v>780.68333333333339</v>
      </c>
      <c r="E61" s="279">
        <v>749.41666666666674</v>
      </c>
      <c r="F61" s="279">
        <v>730.73333333333335</v>
      </c>
      <c r="G61" s="279">
        <v>699.4666666666667</v>
      </c>
      <c r="H61" s="279">
        <v>799.36666666666679</v>
      </c>
      <c r="I61" s="279">
        <v>830.63333333333344</v>
      </c>
      <c r="J61" s="279">
        <v>849.31666666666683</v>
      </c>
      <c r="K61" s="277">
        <v>811.95</v>
      </c>
      <c r="L61" s="277">
        <v>762</v>
      </c>
      <c r="M61" s="277">
        <v>125.76401</v>
      </c>
    </row>
    <row r="62" spans="1:13">
      <c r="A62" s="301">
        <v>53</v>
      </c>
      <c r="B62" s="277" t="s">
        <v>84</v>
      </c>
      <c r="C62" s="277">
        <v>121.65</v>
      </c>
      <c r="D62" s="279">
        <v>122.3</v>
      </c>
      <c r="E62" s="279">
        <v>120.44999999999999</v>
      </c>
      <c r="F62" s="279">
        <v>119.24999999999999</v>
      </c>
      <c r="G62" s="279">
        <v>117.39999999999998</v>
      </c>
      <c r="H62" s="279">
        <v>123.5</v>
      </c>
      <c r="I62" s="279">
        <v>125.35</v>
      </c>
      <c r="J62" s="279">
        <v>126.55000000000001</v>
      </c>
      <c r="K62" s="277">
        <v>124.15</v>
      </c>
      <c r="L62" s="277">
        <v>121.1</v>
      </c>
      <c r="M62" s="277">
        <v>95.736339999999998</v>
      </c>
    </row>
    <row r="63" spans="1:13">
      <c r="A63" s="301">
        <v>54</v>
      </c>
      <c r="B63" s="277" t="s">
        <v>3642</v>
      </c>
      <c r="C63" s="277">
        <v>2102.75</v>
      </c>
      <c r="D63" s="279">
        <v>2150.65</v>
      </c>
      <c r="E63" s="279">
        <v>2035.8000000000002</v>
      </c>
      <c r="F63" s="279">
        <v>1968.85</v>
      </c>
      <c r="G63" s="279">
        <v>1854</v>
      </c>
      <c r="H63" s="279">
        <v>2217.6000000000004</v>
      </c>
      <c r="I63" s="279">
        <v>2332.4499999999998</v>
      </c>
      <c r="J63" s="279">
        <v>2399.4000000000005</v>
      </c>
      <c r="K63" s="277">
        <v>2265.5</v>
      </c>
      <c r="L63" s="277">
        <v>2083.6999999999998</v>
      </c>
      <c r="M63" s="277">
        <v>7.43398</v>
      </c>
    </row>
    <row r="64" spans="1:13">
      <c r="A64" s="301">
        <v>55</v>
      </c>
      <c r="B64" s="277" t="s">
        <v>85</v>
      </c>
      <c r="C64" s="277">
        <v>1367.4</v>
      </c>
      <c r="D64" s="279">
        <v>1368.2833333333335</v>
      </c>
      <c r="E64" s="279">
        <v>1351.116666666667</v>
      </c>
      <c r="F64" s="279">
        <v>1334.8333333333335</v>
      </c>
      <c r="G64" s="279">
        <v>1317.666666666667</v>
      </c>
      <c r="H64" s="279">
        <v>1384.5666666666671</v>
      </c>
      <c r="I64" s="279">
        <v>1401.7333333333336</v>
      </c>
      <c r="J64" s="279">
        <v>1418.0166666666671</v>
      </c>
      <c r="K64" s="277">
        <v>1385.45</v>
      </c>
      <c r="L64" s="277">
        <v>1352</v>
      </c>
      <c r="M64" s="277">
        <v>8.7259399999999996</v>
      </c>
    </row>
    <row r="65" spans="1:13">
      <c r="A65" s="301">
        <v>56</v>
      </c>
      <c r="B65" s="277" t="s">
        <v>86</v>
      </c>
      <c r="C65" s="277">
        <v>378.55</v>
      </c>
      <c r="D65" s="279">
        <v>379.5333333333333</v>
      </c>
      <c r="E65" s="279">
        <v>371.06666666666661</v>
      </c>
      <c r="F65" s="279">
        <v>363.58333333333331</v>
      </c>
      <c r="G65" s="279">
        <v>355.11666666666662</v>
      </c>
      <c r="H65" s="279">
        <v>387.01666666666659</v>
      </c>
      <c r="I65" s="279">
        <v>395.48333333333329</v>
      </c>
      <c r="J65" s="279">
        <v>402.96666666666658</v>
      </c>
      <c r="K65" s="277">
        <v>388</v>
      </c>
      <c r="L65" s="277">
        <v>372.05</v>
      </c>
      <c r="M65" s="277">
        <v>18.332350000000002</v>
      </c>
    </row>
    <row r="66" spans="1:13">
      <c r="A66" s="301">
        <v>57</v>
      </c>
      <c r="B66" s="277" t="s">
        <v>236</v>
      </c>
      <c r="C66" s="277">
        <v>800</v>
      </c>
      <c r="D66" s="279">
        <v>803.01666666666677</v>
      </c>
      <c r="E66" s="279">
        <v>787.03333333333353</v>
      </c>
      <c r="F66" s="279">
        <v>774.06666666666672</v>
      </c>
      <c r="G66" s="279">
        <v>758.08333333333348</v>
      </c>
      <c r="H66" s="279">
        <v>815.98333333333358</v>
      </c>
      <c r="I66" s="279">
        <v>831.96666666666692</v>
      </c>
      <c r="J66" s="279">
        <v>844.93333333333362</v>
      </c>
      <c r="K66" s="277">
        <v>819</v>
      </c>
      <c r="L66" s="277">
        <v>790.05</v>
      </c>
      <c r="M66" s="277">
        <v>8.0589499999999994</v>
      </c>
    </row>
    <row r="67" spans="1:13">
      <c r="A67" s="301">
        <v>58</v>
      </c>
      <c r="B67" s="277" t="s">
        <v>237</v>
      </c>
      <c r="C67" s="277">
        <v>269.25</v>
      </c>
      <c r="D67" s="279">
        <v>272.9666666666667</v>
      </c>
      <c r="E67" s="279">
        <v>263.08333333333337</v>
      </c>
      <c r="F67" s="279">
        <v>256.91666666666669</v>
      </c>
      <c r="G67" s="279">
        <v>247.03333333333336</v>
      </c>
      <c r="H67" s="279">
        <v>279.13333333333338</v>
      </c>
      <c r="I67" s="279">
        <v>289.01666666666671</v>
      </c>
      <c r="J67" s="279">
        <v>295.18333333333339</v>
      </c>
      <c r="K67" s="277">
        <v>282.85000000000002</v>
      </c>
      <c r="L67" s="277">
        <v>266.8</v>
      </c>
      <c r="M67" s="277">
        <v>4.0286</v>
      </c>
    </row>
    <row r="68" spans="1:13">
      <c r="A68" s="301">
        <v>59</v>
      </c>
      <c r="B68" s="277" t="s">
        <v>235</v>
      </c>
      <c r="C68" s="277">
        <v>139.15</v>
      </c>
      <c r="D68" s="279">
        <v>139.73333333333335</v>
      </c>
      <c r="E68" s="279">
        <v>135.26666666666671</v>
      </c>
      <c r="F68" s="279">
        <v>131.38333333333335</v>
      </c>
      <c r="G68" s="279">
        <v>126.91666666666671</v>
      </c>
      <c r="H68" s="279">
        <v>143.6166666666667</v>
      </c>
      <c r="I68" s="279">
        <v>148.08333333333334</v>
      </c>
      <c r="J68" s="279">
        <v>151.9666666666667</v>
      </c>
      <c r="K68" s="277">
        <v>144.19999999999999</v>
      </c>
      <c r="L68" s="277">
        <v>135.85</v>
      </c>
      <c r="M68" s="277">
        <v>8.11205</v>
      </c>
    </row>
    <row r="69" spans="1:13">
      <c r="A69" s="301">
        <v>60</v>
      </c>
      <c r="B69" s="277" t="s">
        <v>87</v>
      </c>
      <c r="C69" s="277">
        <v>467.65</v>
      </c>
      <c r="D69" s="279">
        <v>470.84999999999997</v>
      </c>
      <c r="E69" s="279">
        <v>458.29999999999995</v>
      </c>
      <c r="F69" s="279">
        <v>448.95</v>
      </c>
      <c r="G69" s="279">
        <v>436.4</v>
      </c>
      <c r="H69" s="279">
        <v>480.19999999999993</v>
      </c>
      <c r="I69" s="279">
        <v>492.75</v>
      </c>
      <c r="J69" s="279">
        <v>502.09999999999991</v>
      </c>
      <c r="K69" s="277">
        <v>483.4</v>
      </c>
      <c r="L69" s="277">
        <v>461.5</v>
      </c>
      <c r="M69" s="277">
        <v>15.00947</v>
      </c>
    </row>
    <row r="70" spans="1:13">
      <c r="A70" s="301">
        <v>61</v>
      </c>
      <c r="B70" s="277" t="s">
        <v>88</v>
      </c>
      <c r="C70" s="277">
        <v>490.7</v>
      </c>
      <c r="D70" s="279">
        <v>496.63333333333338</v>
      </c>
      <c r="E70" s="279">
        <v>481.31666666666678</v>
      </c>
      <c r="F70" s="279">
        <v>471.93333333333339</v>
      </c>
      <c r="G70" s="279">
        <v>456.61666666666679</v>
      </c>
      <c r="H70" s="279">
        <v>506.01666666666677</v>
      </c>
      <c r="I70" s="279">
        <v>521.33333333333337</v>
      </c>
      <c r="J70" s="279">
        <v>530.7166666666667</v>
      </c>
      <c r="K70" s="277">
        <v>511.95</v>
      </c>
      <c r="L70" s="277">
        <v>487.25</v>
      </c>
      <c r="M70" s="277">
        <v>24.050429999999999</v>
      </c>
    </row>
    <row r="71" spans="1:13">
      <c r="A71" s="301">
        <v>62</v>
      </c>
      <c r="B71" s="277" t="s">
        <v>238</v>
      </c>
      <c r="C71" s="277">
        <v>756.4</v>
      </c>
      <c r="D71" s="279">
        <v>765.5333333333333</v>
      </c>
      <c r="E71" s="279">
        <v>742.01666666666665</v>
      </c>
      <c r="F71" s="279">
        <v>727.63333333333333</v>
      </c>
      <c r="G71" s="279">
        <v>704.11666666666667</v>
      </c>
      <c r="H71" s="279">
        <v>779.91666666666663</v>
      </c>
      <c r="I71" s="279">
        <v>803.43333333333328</v>
      </c>
      <c r="J71" s="279">
        <v>817.81666666666661</v>
      </c>
      <c r="K71" s="277">
        <v>789.05</v>
      </c>
      <c r="L71" s="277">
        <v>751.15</v>
      </c>
      <c r="M71" s="277">
        <v>1.2726999999999999</v>
      </c>
    </row>
    <row r="72" spans="1:13">
      <c r="A72" s="301">
        <v>63</v>
      </c>
      <c r="B72" s="277" t="s">
        <v>91</v>
      </c>
      <c r="C72" s="277">
        <v>3158.8</v>
      </c>
      <c r="D72" s="279">
        <v>3217.7000000000003</v>
      </c>
      <c r="E72" s="279">
        <v>3061.1500000000005</v>
      </c>
      <c r="F72" s="279">
        <v>2963.5000000000005</v>
      </c>
      <c r="G72" s="279">
        <v>2806.9500000000007</v>
      </c>
      <c r="H72" s="279">
        <v>3315.3500000000004</v>
      </c>
      <c r="I72" s="279">
        <v>3471.9000000000005</v>
      </c>
      <c r="J72" s="279">
        <v>3569.55</v>
      </c>
      <c r="K72" s="277">
        <v>3374.25</v>
      </c>
      <c r="L72" s="277">
        <v>3120.05</v>
      </c>
      <c r="M72" s="277">
        <v>15.854789999999999</v>
      </c>
    </row>
    <row r="73" spans="1:13">
      <c r="A73" s="301">
        <v>64</v>
      </c>
      <c r="B73" s="277" t="s">
        <v>93</v>
      </c>
      <c r="C73" s="277">
        <v>151.9</v>
      </c>
      <c r="D73" s="279">
        <v>154.78333333333333</v>
      </c>
      <c r="E73" s="279">
        <v>147.11666666666667</v>
      </c>
      <c r="F73" s="279">
        <v>142.33333333333334</v>
      </c>
      <c r="G73" s="279">
        <v>134.66666666666669</v>
      </c>
      <c r="H73" s="279">
        <v>159.56666666666666</v>
      </c>
      <c r="I73" s="279">
        <v>167.23333333333335</v>
      </c>
      <c r="J73" s="279">
        <v>172.01666666666665</v>
      </c>
      <c r="K73" s="277">
        <v>162.44999999999999</v>
      </c>
      <c r="L73" s="277">
        <v>150</v>
      </c>
      <c r="M73" s="277">
        <v>151.59128999999999</v>
      </c>
    </row>
    <row r="74" spans="1:13">
      <c r="A74" s="301">
        <v>65</v>
      </c>
      <c r="B74" s="277" t="s">
        <v>231</v>
      </c>
      <c r="C74" s="277">
        <v>2097.4499999999998</v>
      </c>
      <c r="D74" s="279">
        <v>2110.15</v>
      </c>
      <c r="E74" s="279">
        <v>2043.3000000000002</v>
      </c>
      <c r="F74" s="279">
        <v>1989.15</v>
      </c>
      <c r="G74" s="279">
        <v>1922.3000000000002</v>
      </c>
      <c r="H74" s="279">
        <v>2164.3000000000002</v>
      </c>
      <c r="I74" s="279">
        <v>2231.1499999999996</v>
      </c>
      <c r="J74" s="279">
        <v>2285.3000000000002</v>
      </c>
      <c r="K74" s="277">
        <v>2177</v>
      </c>
      <c r="L74" s="277">
        <v>2056</v>
      </c>
      <c r="M74" s="277">
        <v>11.402240000000001</v>
      </c>
    </row>
    <row r="75" spans="1:13">
      <c r="A75" s="301">
        <v>66</v>
      </c>
      <c r="B75" s="277" t="s">
        <v>94</v>
      </c>
      <c r="C75" s="277">
        <v>5142</v>
      </c>
      <c r="D75" s="279">
        <v>5255.3</v>
      </c>
      <c r="E75" s="279">
        <v>4997.9500000000007</v>
      </c>
      <c r="F75" s="279">
        <v>4853.9000000000005</v>
      </c>
      <c r="G75" s="279">
        <v>4596.5500000000011</v>
      </c>
      <c r="H75" s="279">
        <v>5399.35</v>
      </c>
      <c r="I75" s="279">
        <v>5656.7000000000007</v>
      </c>
      <c r="J75" s="279">
        <v>5800.75</v>
      </c>
      <c r="K75" s="277">
        <v>5512.65</v>
      </c>
      <c r="L75" s="277">
        <v>5111.25</v>
      </c>
      <c r="M75" s="277">
        <v>127.43499</v>
      </c>
    </row>
    <row r="76" spans="1:13">
      <c r="A76" s="301">
        <v>67</v>
      </c>
      <c r="B76" s="277" t="s">
        <v>239</v>
      </c>
      <c r="C76" s="277">
        <v>64.2</v>
      </c>
      <c r="D76" s="279">
        <v>65.600000000000009</v>
      </c>
      <c r="E76" s="279">
        <v>62.800000000000011</v>
      </c>
      <c r="F76" s="279">
        <v>61.400000000000006</v>
      </c>
      <c r="G76" s="279">
        <v>58.600000000000009</v>
      </c>
      <c r="H76" s="279">
        <v>67.000000000000014</v>
      </c>
      <c r="I76" s="279">
        <v>69.8</v>
      </c>
      <c r="J76" s="279">
        <v>71.200000000000017</v>
      </c>
      <c r="K76" s="277">
        <v>68.400000000000006</v>
      </c>
      <c r="L76" s="277">
        <v>64.2</v>
      </c>
      <c r="M76" s="277">
        <v>9.5928100000000001</v>
      </c>
    </row>
    <row r="77" spans="1:13">
      <c r="A77" s="301">
        <v>68</v>
      </c>
      <c r="B77" s="277" t="s">
        <v>95</v>
      </c>
      <c r="C77" s="277">
        <v>2102.9499999999998</v>
      </c>
      <c r="D77" s="279">
        <v>2117.3166666666671</v>
      </c>
      <c r="E77" s="279">
        <v>2073.733333333334</v>
      </c>
      <c r="F77" s="279">
        <v>2044.5166666666669</v>
      </c>
      <c r="G77" s="279">
        <v>2000.9333333333338</v>
      </c>
      <c r="H77" s="279">
        <v>2146.5333333333342</v>
      </c>
      <c r="I77" s="279">
        <v>2190.1166666666672</v>
      </c>
      <c r="J77" s="279">
        <v>2219.3333333333344</v>
      </c>
      <c r="K77" s="277">
        <v>2160.9</v>
      </c>
      <c r="L77" s="277">
        <v>2088.1</v>
      </c>
      <c r="M77" s="277">
        <v>19.444780000000002</v>
      </c>
    </row>
    <row r="78" spans="1:13">
      <c r="A78" s="301">
        <v>69</v>
      </c>
      <c r="B78" s="277" t="s">
        <v>240</v>
      </c>
      <c r="C78" s="277">
        <v>362.8</v>
      </c>
      <c r="D78" s="279">
        <v>365.2166666666667</v>
      </c>
      <c r="E78" s="279">
        <v>357.58333333333337</v>
      </c>
      <c r="F78" s="279">
        <v>352.36666666666667</v>
      </c>
      <c r="G78" s="279">
        <v>344.73333333333335</v>
      </c>
      <c r="H78" s="279">
        <v>370.43333333333339</v>
      </c>
      <c r="I78" s="279">
        <v>378.06666666666672</v>
      </c>
      <c r="J78" s="279">
        <v>383.28333333333342</v>
      </c>
      <c r="K78" s="277">
        <v>372.85</v>
      </c>
      <c r="L78" s="277">
        <v>360</v>
      </c>
      <c r="M78" s="277">
        <v>1.9999499999999999</v>
      </c>
    </row>
    <row r="79" spans="1:13">
      <c r="A79" s="301">
        <v>70</v>
      </c>
      <c r="B79" s="277" t="s">
        <v>241</v>
      </c>
      <c r="C79" s="277">
        <v>1086.75</v>
      </c>
      <c r="D79" s="279">
        <v>1109.8833333333332</v>
      </c>
      <c r="E79" s="279">
        <v>1054.8166666666664</v>
      </c>
      <c r="F79" s="279">
        <v>1022.8833333333332</v>
      </c>
      <c r="G79" s="279">
        <v>967.81666666666638</v>
      </c>
      <c r="H79" s="279">
        <v>1141.8166666666664</v>
      </c>
      <c r="I79" s="279">
        <v>1196.883333333333</v>
      </c>
      <c r="J79" s="279">
        <v>1228.8166666666664</v>
      </c>
      <c r="K79" s="277">
        <v>1164.95</v>
      </c>
      <c r="L79" s="277">
        <v>1077.95</v>
      </c>
      <c r="M79" s="277">
        <v>0.31686999999999999</v>
      </c>
    </row>
    <row r="80" spans="1:13">
      <c r="A80" s="301">
        <v>71</v>
      </c>
      <c r="B80" s="277" t="s">
        <v>97</v>
      </c>
      <c r="C80" s="277">
        <v>1213.3499999999999</v>
      </c>
      <c r="D80" s="279">
        <v>1223.8</v>
      </c>
      <c r="E80" s="279">
        <v>1188.5999999999999</v>
      </c>
      <c r="F80" s="279">
        <v>1163.8499999999999</v>
      </c>
      <c r="G80" s="279">
        <v>1128.6499999999999</v>
      </c>
      <c r="H80" s="279">
        <v>1248.55</v>
      </c>
      <c r="I80" s="279">
        <v>1283.7500000000002</v>
      </c>
      <c r="J80" s="279">
        <v>1308.5</v>
      </c>
      <c r="K80" s="277">
        <v>1259</v>
      </c>
      <c r="L80" s="277">
        <v>1199.05</v>
      </c>
      <c r="M80" s="277">
        <v>19.40457</v>
      </c>
    </row>
    <row r="81" spans="1:13">
      <c r="A81" s="301">
        <v>72</v>
      </c>
      <c r="B81" s="277" t="s">
        <v>98</v>
      </c>
      <c r="C81" s="277">
        <v>159.85</v>
      </c>
      <c r="D81" s="279">
        <v>161.31666666666666</v>
      </c>
      <c r="E81" s="279">
        <v>155.73333333333332</v>
      </c>
      <c r="F81" s="279">
        <v>151.61666666666665</v>
      </c>
      <c r="G81" s="279">
        <v>146.0333333333333</v>
      </c>
      <c r="H81" s="279">
        <v>165.43333333333334</v>
      </c>
      <c r="I81" s="279">
        <v>171.01666666666671</v>
      </c>
      <c r="J81" s="279">
        <v>175.13333333333335</v>
      </c>
      <c r="K81" s="277">
        <v>166.9</v>
      </c>
      <c r="L81" s="277">
        <v>157.19999999999999</v>
      </c>
      <c r="M81" s="277">
        <v>35.878129999999999</v>
      </c>
    </row>
    <row r="82" spans="1:13">
      <c r="A82" s="301">
        <v>73</v>
      </c>
      <c r="B82" s="277" t="s">
        <v>99</v>
      </c>
      <c r="C82" s="277">
        <v>49.8</v>
      </c>
      <c r="D82" s="279">
        <v>50.466666666666669</v>
      </c>
      <c r="E82" s="279">
        <v>48.833333333333336</v>
      </c>
      <c r="F82" s="279">
        <v>47.866666666666667</v>
      </c>
      <c r="G82" s="279">
        <v>46.233333333333334</v>
      </c>
      <c r="H82" s="279">
        <v>51.433333333333337</v>
      </c>
      <c r="I82" s="279">
        <v>53.066666666666663</v>
      </c>
      <c r="J82" s="279">
        <v>54.033333333333339</v>
      </c>
      <c r="K82" s="277">
        <v>52.1</v>
      </c>
      <c r="L82" s="277">
        <v>49.5</v>
      </c>
      <c r="M82" s="277">
        <v>334.81267000000003</v>
      </c>
    </row>
    <row r="83" spans="1:13">
      <c r="A83" s="301">
        <v>74</v>
      </c>
      <c r="B83" s="277" t="s">
        <v>370</v>
      </c>
      <c r="C83" s="277">
        <v>131.35</v>
      </c>
      <c r="D83" s="279">
        <v>132.08333333333331</v>
      </c>
      <c r="E83" s="279">
        <v>129.46666666666664</v>
      </c>
      <c r="F83" s="279">
        <v>127.58333333333331</v>
      </c>
      <c r="G83" s="279">
        <v>124.96666666666664</v>
      </c>
      <c r="H83" s="279">
        <v>133.96666666666664</v>
      </c>
      <c r="I83" s="279">
        <v>136.58333333333331</v>
      </c>
      <c r="J83" s="279">
        <v>138.46666666666664</v>
      </c>
      <c r="K83" s="277">
        <v>134.69999999999999</v>
      </c>
      <c r="L83" s="277">
        <v>130.19999999999999</v>
      </c>
      <c r="M83" s="277">
        <v>6.3921700000000001</v>
      </c>
    </row>
    <row r="84" spans="1:13">
      <c r="A84" s="301">
        <v>75</v>
      </c>
      <c r="B84" s="277" t="s">
        <v>244</v>
      </c>
      <c r="C84" s="277">
        <v>95.3</v>
      </c>
      <c r="D84" s="279">
        <v>96.816666666666663</v>
      </c>
      <c r="E84" s="279">
        <v>93.783333333333331</v>
      </c>
      <c r="F84" s="279">
        <v>92.266666666666666</v>
      </c>
      <c r="G84" s="279">
        <v>89.233333333333334</v>
      </c>
      <c r="H84" s="279">
        <v>98.333333333333329</v>
      </c>
      <c r="I84" s="279">
        <v>101.36666666666666</v>
      </c>
      <c r="J84" s="279">
        <v>102.88333333333333</v>
      </c>
      <c r="K84" s="277">
        <v>99.85</v>
      </c>
      <c r="L84" s="277">
        <v>95.3</v>
      </c>
      <c r="M84" s="277">
        <v>34.416730000000001</v>
      </c>
    </row>
    <row r="85" spans="1:13">
      <c r="A85" s="301">
        <v>76</v>
      </c>
      <c r="B85" s="277" t="s">
        <v>100</v>
      </c>
      <c r="C85" s="277">
        <v>88.2</v>
      </c>
      <c r="D85" s="279">
        <v>89.266666666666666</v>
      </c>
      <c r="E85" s="279">
        <v>86.333333333333329</v>
      </c>
      <c r="F85" s="279">
        <v>84.466666666666669</v>
      </c>
      <c r="G85" s="279">
        <v>81.533333333333331</v>
      </c>
      <c r="H85" s="279">
        <v>91.133333333333326</v>
      </c>
      <c r="I85" s="279">
        <v>94.066666666666663</v>
      </c>
      <c r="J85" s="279">
        <v>95.933333333333323</v>
      </c>
      <c r="K85" s="277">
        <v>92.2</v>
      </c>
      <c r="L85" s="277">
        <v>87.4</v>
      </c>
      <c r="M85" s="277">
        <v>151.84392</v>
      </c>
    </row>
    <row r="86" spans="1:13">
      <c r="A86" s="301">
        <v>77</v>
      </c>
      <c r="B86" s="277" t="s">
        <v>245</v>
      </c>
      <c r="C86" s="277">
        <v>124.9</v>
      </c>
      <c r="D86" s="279">
        <v>126.26666666666667</v>
      </c>
      <c r="E86" s="279">
        <v>122.63333333333333</v>
      </c>
      <c r="F86" s="279">
        <v>120.36666666666666</v>
      </c>
      <c r="G86" s="279">
        <v>116.73333333333332</v>
      </c>
      <c r="H86" s="279">
        <v>128.53333333333333</v>
      </c>
      <c r="I86" s="279">
        <v>132.16666666666669</v>
      </c>
      <c r="J86" s="279">
        <v>134.43333333333334</v>
      </c>
      <c r="K86" s="277">
        <v>129.9</v>
      </c>
      <c r="L86" s="277">
        <v>124</v>
      </c>
      <c r="M86" s="277">
        <v>2.6864499999999998</v>
      </c>
    </row>
    <row r="87" spans="1:13">
      <c r="A87" s="301">
        <v>78</v>
      </c>
      <c r="B87" s="277" t="s">
        <v>101</v>
      </c>
      <c r="C87" s="277">
        <v>473.45</v>
      </c>
      <c r="D87" s="279">
        <v>482.98333333333335</v>
      </c>
      <c r="E87" s="279">
        <v>451.9666666666667</v>
      </c>
      <c r="F87" s="279">
        <v>430.48333333333335</v>
      </c>
      <c r="G87" s="279">
        <v>399.4666666666667</v>
      </c>
      <c r="H87" s="279">
        <v>504.4666666666667</v>
      </c>
      <c r="I87" s="279">
        <v>535.48333333333335</v>
      </c>
      <c r="J87" s="279">
        <v>556.9666666666667</v>
      </c>
      <c r="K87" s="277">
        <v>514</v>
      </c>
      <c r="L87" s="277">
        <v>461.5</v>
      </c>
      <c r="M87" s="277">
        <v>41.369079999999997</v>
      </c>
    </row>
    <row r="88" spans="1:13">
      <c r="A88" s="301">
        <v>79</v>
      </c>
      <c r="B88" s="277" t="s">
        <v>103</v>
      </c>
      <c r="C88" s="277">
        <v>23.05</v>
      </c>
      <c r="D88" s="279">
        <v>23.366666666666664</v>
      </c>
      <c r="E88" s="279">
        <v>22.483333333333327</v>
      </c>
      <c r="F88" s="279">
        <v>21.916666666666664</v>
      </c>
      <c r="G88" s="279">
        <v>21.033333333333328</v>
      </c>
      <c r="H88" s="279">
        <v>23.933333333333326</v>
      </c>
      <c r="I88" s="279">
        <v>24.816666666666659</v>
      </c>
      <c r="J88" s="279">
        <v>25.383333333333326</v>
      </c>
      <c r="K88" s="277">
        <v>24.25</v>
      </c>
      <c r="L88" s="277">
        <v>22.8</v>
      </c>
      <c r="M88" s="277">
        <v>188.21185</v>
      </c>
    </row>
    <row r="89" spans="1:13">
      <c r="A89" s="301">
        <v>80</v>
      </c>
      <c r="B89" s="277" t="s">
        <v>246</v>
      </c>
      <c r="C89" s="277">
        <v>503.15</v>
      </c>
      <c r="D89" s="279">
        <v>512.18333333333328</v>
      </c>
      <c r="E89" s="279">
        <v>490.41666666666652</v>
      </c>
      <c r="F89" s="279">
        <v>477.68333333333322</v>
      </c>
      <c r="G89" s="279">
        <v>455.91666666666646</v>
      </c>
      <c r="H89" s="279">
        <v>524.91666666666652</v>
      </c>
      <c r="I89" s="279">
        <v>546.68333333333317</v>
      </c>
      <c r="J89" s="279">
        <v>559.41666666666663</v>
      </c>
      <c r="K89" s="277">
        <v>533.95000000000005</v>
      </c>
      <c r="L89" s="277">
        <v>499.45</v>
      </c>
      <c r="M89" s="277">
        <v>1.0079400000000001</v>
      </c>
    </row>
    <row r="90" spans="1:13">
      <c r="A90" s="301">
        <v>81</v>
      </c>
      <c r="B90" s="277" t="s">
        <v>104</v>
      </c>
      <c r="C90" s="277">
        <v>687.3</v>
      </c>
      <c r="D90" s="279">
        <v>694.76666666666677</v>
      </c>
      <c r="E90" s="279">
        <v>672.58333333333348</v>
      </c>
      <c r="F90" s="279">
        <v>657.86666666666667</v>
      </c>
      <c r="G90" s="279">
        <v>635.68333333333339</v>
      </c>
      <c r="H90" s="279">
        <v>709.48333333333358</v>
      </c>
      <c r="I90" s="279">
        <v>731.66666666666674</v>
      </c>
      <c r="J90" s="279">
        <v>746.38333333333367</v>
      </c>
      <c r="K90" s="277">
        <v>716.95</v>
      </c>
      <c r="L90" s="277">
        <v>680.05</v>
      </c>
      <c r="M90" s="277">
        <v>8.7903099999999998</v>
      </c>
    </row>
    <row r="91" spans="1:13">
      <c r="A91" s="301">
        <v>82</v>
      </c>
      <c r="B91" s="277" t="s">
        <v>247</v>
      </c>
      <c r="C91" s="277">
        <v>397.8</v>
      </c>
      <c r="D91" s="279">
        <v>402.58333333333331</v>
      </c>
      <c r="E91" s="279">
        <v>389.31666666666661</v>
      </c>
      <c r="F91" s="279">
        <v>380.83333333333331</v>
      </c>
      <c r="G91" s="279">
        <v>367.56666666666661</v>
      </c>
      <c r="H91" s="279">
        <v>411.06666666666661</v>
      </c>
      <c r="I91" s="279">
        <v>424.33333333333337</v>
      </c>
      <c r="J91" s="279">
        <v>432.81666666666661</v>
      </c>
      <c r="K91" s="277">
        <v>415.85</v>
      </c>
      <c r="L91" s="277">
        <v>394.1</v>
      </c>
      <c r="M91" s="277">
        <v>0.80696000000000001</v>
      </c>
    </row>
    <row r="92" spans="1:13">
      <c r="A92" s="301">
        <v>83</v>
      </c>
      <c r="B92" s="277" t="s">
        <v>248</v>
      </c>
      <c r="C92" s="277">
        <v>859.6</v>
      </c>
      <c r="D92" s="279">
        <v>878.36666666666667</v>
      </c>
      <c r="E92" s="279">
        <v>832.73333333333335</v>
      </c>
      <c r="F92" s="279">
        <v>805.86666666666667</v>
      </c>
      <c r="G92" s="279">
        <v>760.23333333333335</v>
      </c>
      <c r="H92" s="279">
        <v>905.23333333333335</v>
      </c>
      <c r="I92" s="279">
        <v>950.86666666666679</v>
      </c>
      <c r="J92" s="279">
        <v>977.73333333333335</v>
      </c>
      <c r="K92" s="277">
        <v>924</v>
      </c>
      <c r="L92" s="277">
        <v>851.5</v>
      </c>
      <c r="M92" s="277">
        <v>4.5318899999999998</v>
      </c>
    </row>
    <row r="93" spans="1:13">
      <c r="A93" s="301">
        <v>84</v>
      </c>
      <c r="B93" s="277" t="s">
        <v>105</v>
      </c>
      <c r="C93" s="277">
        <v>716.85</v>
      </c>
      <c r="D93" s="279">
        <v>725.51666666666677</v>
      </c>
      <c r="E93" s="279">
        <v>701.38333333333355</v>
      </c>
      <c r="F93" s="279">
        <v>685.91666666666674</v>
      </c>
      <c r="G93" s="279">
        <v>661.78333333333353</v>
      </c>
      <c r="H93" s="279">
        <v>740.98333333333358</v>
      </c>
      <c r="I93" s="279">
        <v>765.11666666666679</v>
      </c>
      <c r="J93" s="279">
        <v>780.5833333333336</v>
      </c>
      <c r="K93" s="277">
        <v>749.65</v>
      </c>
      <c r="L93" s="277">
        <v>710.05</v>
      </c>
      <c r="M93" s="277">
        <v>24.266580000000001</v>
      </c>
    </row>
    <row r="94" spans="1:13">
      <c r="A94" s="301">
        <v>85</v>
      </c>
      <c r="B94" s="277" t="s">
        <v>250</v>
      </c>
      <c r="C94" s="277">
        <v>204.05</v>
      </c>
      <c r="D94" s="279">
        <v>206.54999999999998</v>
      </c>
      <c r="E94" s="279">
        <v>199.49999999999997</v>
      </c>
      <c r="F94" s="279">
        <v>194.95</v>
      </c>
      <c r="G94" s="279">
        <v>187.89999999999998</v>
      </c>
      <c r="H94" s="279">
        <v>211.09999999999997</v>
      </c>
      <c r="I94" s="279">
        <v>218.14999999999998</v>
      </c>
      <c r="J94" s="279">
        <v>222.69999999999996</v>
      </c>
      <c r="K94" s="277">
        <v>213.6</v>
      </c>
      <c r="L94" s="277">
        <v>202</v>
      </c>
      <c r="M94" s="277">
        <v>4.8024899999999997</v>
      </c>
    </row>
    <row r="95" spans="1:13">
      <c r="A95" s="301">
        <v>86</v>
      </c>
      <c r="B95" s="277" t="s">
        <v>386</v>
      </c>
      <c r="C95" s="277">
        <v>308.64999999999998</v>
      </c>
      <c r="D95" s="279">
        <v>310.5</v>
      </c>
      <c r="E95" s="279">
        <v>302.14999999999998</v>
      </c>
      <c r="F95" s="279">
        <v>295.64999999999998</v>
      </c>
      <c r="G95" s="279">
        <v>287.29999999999995</v>
      </c>
      <c r="H95" s="279">
        <v>317</v>
      </c>
      <c r="I95" s="279">
        <v>325.35000000000002</v>
      </c>
      <c r="J95" s="279">
        <v>331.85</v>
      </c>
      <c r="K95" s="277">
        <v>318.85000000000002</v>
      </c>
      <c r="L95" s="277">
        <v>304</v>
      </c>
      <c r="M95" s="277">
        <v>6.1607399999999997</v>
      </c>
    </row>
    <row r="96" spans="1:13">
      <c r="A96" s="301">
        <v>87</v>
      </c>
      <c r="B96" s="277" t="s">
        <v>106</v>
      </c>
      <c r="C96" s="277">
        <v>669.05</v>
      </c>
      <c r="D96" s="279">
        <v>674.18333333333328</v>
      </c>
      <c r="E96" s="279">
        <v>659.86666666666656</v>
      </c>
      <c r="F96" s="279">
        <v>650.68333333333328</v>
      </c>
      <c r="G96" s="279">
        <v>636.36666666666656</v>
      </c>
      <c r="H96" s="279">
        <v>683.36666666666656</v>
      </c>
      <c r="I96" s="279">
        <v>697.68333333333339</v>
      </c>
      <c r="J96" s="279">
        <v>706.86666666666656</v>
      </c>
      <c r="K96" s="277">
        <v>688.5</v>
      </c>
      <c r="L96" s="277">
        <v>665</v>
      </c>
      <c r="M96" s="277">
        <v>19.074719999999999</v>
      </c>
    </row>
    <row r="97" spans="1:13">
      <c r="A97" s="301">
        <v>88</v>
      </c>
      <c r="B97" s="277" t="s">
        <v>108</v>
      </c>
      <c r="C97" s="277">
        <v>802.6</v>
      </c>
      <c r="D97" s="279">
        <v>815.31666666666661</v>
      </c>
      <c r="E97" s="279">
        <v>780.73333333333323</v>
      </c>
      <c r="F97" s="279">
        <v>758.86666666666667</v>
      </c>
      <c r="G97" s="279">
        <v>724.2833333333333</v>
      </c>
      <c r="H97" s="279">
        <v>837.18333333333317</v>
      </c>
      <c r="I97" s="279">
        <v>871.76666666666665</v>
      </c>
      <c r="J97" s="279">
        <v>893.6333333333331</v>
      </c>
      <c r="K97" s="277">
        <v>849.9</v>
      </c>
      <c r="L97" s="277">
        <v>793.45</v>
      </c>
      <c r="M97" s="277">
        <v>249.11675</v>
      </c>
    </row>
    <row r="98" spans="1:13">
      <c r="A98" s="301">
        <v>89</v>
      </c>
      <c r="B98" s="277" t="s">
        <v>109</v>
      </c>
      <c r="C98" s="277">
        <v>1708.15</v>
      </c>
      <c r="D98" s="279">
        <v>1716.25</v>
      </c>
      <c r="E98" s="279">
        <v>1693.75</v>
      </c>
      <c r="F98" s="279">
        <v>1679.35</v>
      </c>
      <c r="G98" s="279">
        <v>1656.85</v>
      </c>
      <c r="H98" s="279">
        <v>1730.65</v>
      </c>
      <c r="I98" s="279">
        <v>1753.15</v>
      </c>
      <c r="J98" s="279">
        <v>1767.5500000000002</v>
      </c>
      <c r="K98" s="277">
        <v>1738.75</v>
      </c>
      <c r="L98" s="277">
        <v>1701.85</v>
      </c>
      <c r="M98" s="277">
        <v>31.745049999999999</v>
      </c>
    </row>
    <row r="99" spans="1:13">
      <c r="A99" s="301">
        <v>90</v>
      </c>
      <c r="B99" s="277" t="s">
        <v>252</v>
      </c>
      <c r="C99" s="277">
        <v>2164.5500000000002</v>
      </c>
      <c r="D99" s="279">
        <v>2177.1833333333334</v>
      </c>
      <c r="E99" s="279">
        <v>2146.3666666666668</v>
      </c>
      <c r="F99" s="279">
        <v>2128.1833333333334</v>
      </c>
      <c r="G99" s="279">
        <v>2097.3666666666668</v>
      </c>
      <c r="H99" s="279">
        <v>2195.3666666666668</v>
      </c>
      <c r="I99" s="279">
        <v>2226.1833333333334</v>
      </c>
      <c r="J99" s="279">
        <v>2244.3666666666668</v>
      </c>
      <c r="K99" s="277">
        <v>2208</v>
      </c>
      <c r="L99" s="277">
        <v>2159</v>
      </c>
      <c r="M99" s="277">
        <v>4.9015399999999998</v>
      </c>
    </row>
    <row r="100" spans="1:13">
      <c r="A100" s="301">
        <v>91</v>
      </c>
      <c r="B100" s="277" t="s">
        <v>110</v>
      </c>
      <c r="C100" s="277">
        <v>1049.3</v>
      </c>
      <c r="D100" s="279">
        <v>1054.05</v>
      </c>
      <c r="E100" s="279">
        <v>1036.75</v>
      </c>
      <c r="F100" s="279">
        <v>1024.2</v>
      </c>
      <c r="G100" s="279">
        <v>1006.9000000000001</v>
      </c>
      <c r="H100" s="279">
        <v>1066.5999999999999</v>
      </c>
      <c r="I100" s="279">
        <v>1083.8999999999996</v>
      </c>
      <c r="J100" s="279">
        <v>1096.4499999999998</v>
      </c>
      <c r="K100" s="277">
        <v>1071.3499999999999</v>
      </c>
      <c r="L100" s="277">
        <v>1041.5</v>
      </c>
      <c r="M100" s="277">
        <v>99.214389999999995</v>
      </c>
    </row>
    <row r="101" spans="1:13">
      <c r="A101" s="301">
        <v>92</v>
      </c>
      <c r="B101" s="277" t="s">
        <v>253</v>
      </c>
      <c r="C101" s="277">
        <v>579.35</v>
      </c>
      <c r="D101" s="279">
        <v>582.13333333333333</v>
      </c>
      <c r="E101" s="279">
        <v>574.4666666666667</v>
      </c>
      <c r="F101" s="279">
        <v>569.58333333333337</v>
      </c>
      <c r="G101" s="279">
        <v>561.91666666666674</v>
      </c>
      <c r="H101" s="279">
        <v>587.01666666666665</v>
      </c>
      <c r="I101" s="279">
        <v>594.68333333333339</v>
      </c>
      <c r="J101" s="279">
        <v>599.56666666666661</v>
      </c>
      <c r="K101" s="277">
        <v>589.79999999999995</v>
      </c>
      <c r="L101" s="277">
        <v>577.25</v>
      </c>
      <c r="M101" s="277">
        <v>15.66236</v>
      </c>
    </row>
    <row r="102" spans="1:13">
      <c r="A102" s="301">
        <v>93</v>
      </c>
      <c r="B102" s="277" t="s">
        <v>111</v>
      </c>
      <c r="C102" s="277">
        <v>3055.35</v>
      </c>
      <c r="D102" s="279">
        <v>3070.9499999999994</v>
      </c>
      <c r="E102" s="279">
        <v>3017.4499999999989</v>
      </c>
      <c r="F102" s="279">
        <v>2979.5499999999997</v>
      </c>
      <c r="G102" s="279">
        <v>2926.0499999999993</v>
      </c>
      <c r="H102" s="279">
        <v>3108.8499999999985</v>
      </c>
      <c r="I102" s="279">
        <v>3162.3499999999995</v>
      </c>
      <c r="J102" s="279">
        <v>3200.2499999999982</v>
      </c>
      <c r="K102" s="277">
        <v>3124.45</v>
      </c>
      <c r="L102" s="277">
        <v>3033.05</v>
      </c>
      <c r="M102" s="277">
        <v>8.2628199999999996</v>
      </c>
    </row>
    <row r="103" spans="1:13">
      <c r="A103" s="301">
        <v>94</v>
      </c>
      <c r="B103" s="277" t="s">
        <v>112</v>
      </c>
      <c r="C103" s="277">
        <v>457.25</v>
      </c>
      <c r="D103" s="279">
        <v>458.45</v>
      </c>
      <c r="E103" s="279">
        <v>455.9</v>
      </c>
      <c r="F103" s="279">
        <v>454.55</v>
      </c>
      <c r="G103" s="279">
        <v>452</v>
      </c>
      <c r="H103" s="279">
        <v>459.79999999999995</v>
      </c>
      <c r="I103" s="279">
        <v>462.35</v>
      </c>
      <c r="J103" s="279">
        <v>463.69999999999993</v>
      </c>
      <c r="K103" s="277">
        <v>461</v>
      </c>
      <c r="L103" s="277">
        <v>457.1</v>
      </c>
      <c r="M103" s="277">
        <v>3.94224</v>
      </c>
    </row>
    <row r="104" spans="1:13">
      <c r="A104" s="301">
        <v>95</v>
      </c>
      <c r="B104" s="277" t="s">
        <v>114</v>
      </c>
      <c r="C104" s="277">
        <v>167.15</v>
      </c>
      <c r="D104" s="279">
        <v>170.31666666666669</v>
      </c>
      <c r="E104" s="279">
        <v>159.93333333333339</v>
      </c>
      <c r="F104" s="279">
        <v>152.7166666666667</v>
      </c>
      <c r="G104" s="279">
        <v>142.3333333333334</v>
      </c>
      <c r="H104" s="279">
        <v>177.53333333333339</v>
      </c>
      <c r="I104" s="279">
        <v>187.91666666666666</v>
      </c>
      <c r="J104" s="279">
        <v>195.13333333333338</v>
      </c>
      <c r="K104" s="277">
        <v>180.7</v>
      </c>
      <c r="L104" s="277">
        <v>163.1</v>
      </c>
      <c r="M104" s="277">
        <v>261.63751999999999</v>
      </c>
    </row>
    <row r="105" spans="1:13">
      <c r="A105" s="301">
        <v>96</v>
      </c>
      <c r="B105" s="277" t="s">
        <v>115</v>
      </c>
      <c r="C105" s="277">
        <v>189.2</v>
      </c>
      <c r="D105" s="279">
        <v>191.98333333333335</v>
      </c>
      <c r="E105" s="279">
        <v>185.4666666666667</v>
      </c>
      <c r="F105" s="279">
        <v>181.73333333333335</v>
      </c>
      <c r="G105" s="279">
        <v>175.2166666666667</v>
      </c>
      <c r="H105" s="279">
        <v>195.7166666666667</v>
      </c>
      <c r="I105" s="279">
        <v>202.23333333333335</v>
      </c>
      <c r="J105" s="279">
        <v>205.9666666666667</v>
      </c>
      <c r="K105" s="277">
        <v>198.5</v>
      </c>
      <c r="L105" s="277">
        <v>188.25</v>
      </c>
      <c r="M105" s="277">
        <v>99.360709999999997</v>
      </c>
    </row>
    <row r="106" spans="1:13">
      <c r="A106" s="301">
        <v>97</v>
      </c>
      <c r="B106" s="277" t="s">
        <v>116</v>
      </c>
      <c r="C106" s="277">
        <v>2037.8</v>
      </c>
      <c r="D106" s="279">
        <v>2052.9666666666667</v>
      </c>
      <c r="E106" s="279">
        <v>2006.9333333333334</v>
      </c>
      <c r="F106" s="279">
        <v>1976.0666666666666</v>
      </c>
      <c r="G106" s="279">
        <v>1930.0333333333333</v>
      </c>
      <c r="H106" s="279">
        <v>2083.8333333333335</v>
      </c>
      <c r="I106" s="279">
        <v>2129.8666666666672</v>
      </c>
      <c r="J106" s="279">
        <v>2160.7333333333336</v>
      </c>
      <c r="K106" s="277">
        <v>2099</v>
      </c>
      <c r="L106" s="277">
        <v>2022.1</v>
      </c>
      <c r="M106" s="277">
        <v>34.83981</v>
      </c>
    </row>
    <row r="107" spans="1:13">
      <c r="A107" s="301">
        <v>98</v>
      </c>
      <c r="B107" s="277" t="s">
        <v>254</v>
      </c>
      <c r="C107" s="277">
        <v>206</v>
      </c>
      <c r="D107" s="279">
        <v>209.06666666666669</v>
      </c>
      <c r="E107" s="279">
        <v>201.73333333333338</v>
      </c>
      <c r="F107" s="279">
        <v>197.4666666666667</v>
      </c>
      <c r="G107" s="279">
        <v>190.13333333333338</v>
      </c>
      <c r="H107" s="279">
        <v>213.33333333333337</v>
      </c>
      <c r="I107" s="279">
        <v>220.66666666666669</v>
      </c>
      <c r="J107" s="279">
        <v>224.93333333333337</v>
      </c>
      <c r="K107" s="277">
        <v>216.4</v>
      </c>
      <c r="L107" s="277">
        <v>204.8</v>
      </c>
      <c r="M107" s="277">
        <v>5.5624000000000002</v>
      </c>
    </row>
    <row r="108" spans="1:13">
      <c r="A108" s="301">
        <v>99</v>
      </c>
      <c r="B108" s="277" t="s">
        <v>255</v>
      </c>
      <c r="C108" s="277">
        <v>31.6</v>
      </c>
      <c r="D108" s="279">
        <v>32.1</v>
      </c>
      <c r="E108" s="279">
        <v>30.900000000000006</v>
      </c>
      <c r="F108" s="279">
        <v>30.200000000000003</v>
      </c>
      <c r="G108" s="279">
        <v>29.000000000000007</v>
      </c>
      <c r="H108" s="279">
        <v>32.800000000000004</v>
      </c>
      <c r="I108" s="279">
        <v>34.000000000000007</v>
      </c>
      <c r="J108" s="279">
        <v>34.700000000000003</v>
      </c>
      <c r="K108" s="277">
        <v>33.299999999999997</v>
      </c>
      <c r="L108" s="277">
        <v>31.4</v>
      </c>
      <c r="M108" s="277">
        <v>14.002980000000001</v>
      </c>
    </row>
    <row r="109" spans="1:13">
      <c r="A109" s="301">
        <v>100</v>
      </c>
      <c r="B109" s="277" t="s">
        <v>117</v>
      </c>
      <c r="C109" s="277">
        <v>155.19999999999999</v>
      </c>
      <c r="D109" s="279">
        <v>163.01666666666665</v>
      </c>
      <c r="E109" s="279">
        <v>144.0333333333333</v>
      </c>
      <c r="F109" s="279">
        <v>132.86666666666665</v>
      </c>
      <c r="G109" s="279">
        <v>113.8833333333333</v>
      </c>
      <c r="H109" s="279">
        <v>174.18333333333331</v>
      </c>
      <c r="I109" s="279">
        <v>193.16666666666666</v>
      </c>
      <c r="J109" s="279">
        <v>204.33333333333331</v>
      </c>
      <c r="K109" s="277">
        <v>182</v>
      </c>
      <c r="L109" s="277">
        <v>151.85</v>
      </c>
      <c r="M109" s="277">
        <v>560.49581999999998</v>
      </c>
    </row>
    <row r="110" spans="1:13">
      <c r="A110" s="301">
        <v>101</v>
      </c>
      <c r="B110" s="277" t="s">
        <v>258</v>
      </c>
      <c r="C110" s="277">
        <v>218.2</v>
      </c>
      <c r="D110" s="279">
        <v>220.26666666666665</v>
      </c>
      <c r="E110" s="279">
        <v>212.93333333333331</v>
      </c>
      <c r="F110" s="279">
        <v>207.66666666666666</v>
      </c>
      <c r="G110" s="279">
        <v>200.33333333333331</v>
      </c>
      <c r="H110" s="279">
        <v>225.5333333333333</v>
      </c>
      <c r="I110" s="279">
        <v>232.86666666666667</v>
      </c>
      <c r="J110" s="279">
        <v>238.1333333333333</v>
      </c>
      <c r="K110" s="277">
        <v>227.6</v>
      </c>
      <c r="L110" s="277">
        <v>215</v>
      </c>
      <c r="M110" s="277">
        <v>20.586210000000001</v>
      </c>
    </row>
    <row r="111" spans="1:13">
      <c r="A111" s="301">
        <v>102</v>
      </c>
      <c r="B111" s="277" t="s">
        <v>118</v>
      </c>
      <c r="C111" s="277">
        <v>350.7</v>
      </c>
      <c r="D111" s="279">
        <v>355.5333333333333</v>
      </c>
      <c r="E111" s="279">
        <v>343.66666666666663</v>
      </c>
      <c r="F111" s="279">
        <v>336.63333333333333</v>
      </c>
      <c r="G111" s="279">
        <v>324.76666666666665</v>
      </c>
      <c r="H111" s="279">
        <v>362.56666666666661</v>
      </c>
      <c r="I111" s="279">
        <v>374.43333333333328</v>
      </c>
      <c r="J111" s="279">
        <v>381.46666666666658</v>
      </c>
      <c r="K111" s="277">
        <v>367.4</v>
      </c>
      <c r="L111" s="277">
        <v>348.5</v>
      </c>
      <c r="M111" s="277">
        <v>289.33175999999997</v>
      </c>
    </row>
    <row r="112" spans="1:13">
      <c r="A112" s="301">
        <v>103</v>
      </c>
      <c r="B112" s="277" t="s">
        <v>256</v>
      </c>
      <c r="C112" s="277">
        <v>1276</v>
      </c>
      <c r="D112" s="279">
        <v>1284.05</v>
      </c>
      <c r="E112" s="279">
        <v>1252.55</v>
      </c>
      <c r="F112" s="279">
        <v>1229.0999999999999</v>
      </c>
      <c r="G112" s="279">
        <v>1197.5999999999999</v>
      </c>
      <c r="H112" s="279">
        <v>1307.5</v>
      </c>
      <c r="I112" s="279">
        <v>1339</v>
      </c>
      <c r="J112" s="279">
        <v>1362.45</v>
      </c>
      <c r="K112" s="277">
        <v>1315.55</v>
      </c>
      <c r="L112" s="277">
        <v>1260.5999999999999</v>
      </c>
      <c r="M112" s="277">
        <v>3.0105400000000002</v>
      </c>
    </row>
    <row r="113" spans="1:13">
      <c r="A113" s="301">
        <v>104</v>
      </c>
      <c r="B113" s="277" t="s">
        <v>119</v>
      </c>
      <c r="C113" s="277">
        <v>413.2</v>
      </c>
      <c r="D113" s="279">
        <v>415</v>
      </c>
      <c r="E113" s="279">
        <v>406.7</v>
      </c>
      <c r="F113" s="279">
        <v>400.2</v>
      </c>
      <c r="G113" s="279">
        <v>391.9</v>
      </c>
      <c r="H113" s="279">
        <v>421.5</v>
      </c>
      <c r="I113" s="279">
        <v>429.79999999999995</v>
      </c>
      <c r="J113" s="279">
        <v>436.3</v>
      </c>
      <c r="K113" s="277">
        <v>423.3</v>
      </c>
      <c r="L113" s="277">
        <v>408.5</v>
      </c>
      <c r="M113" s="277">
        <v>12.106</v>
      </c>
    </row>
    <row r="114" spans="1:13">
      <c r="A114" s="301">
        <v>105</v>
      </c>
      <c r="B114" s="277" t="s">
        <v>257</v>
      </c>
      <c r="C114" s="277">
        <v>35.950000000000003</v>
      </c>
      <c r="D114" s="279">
        <v>36.916666666666671</v>
      </c>
      <c r="E114" s="279">
        <v>34.733333333333341</v>
      </c>
      <c r="F114" s="279">
        <v>33.516666666666673</v>
      </c>
      <c r="G114" s="279">
        <v>31.333333333333343</v>
      </c>
      <c r="H114" s="279">
        <v>38.13333333333334</v>
      </c>
      <c r="I114" s="279">
        <v>40.316666666666677</v>
      </c>
      <c r="J114" s="279">
        <v>41.533333333333339</v>
      </c>
      <c r="K114" s="277">
        <v>39.1</v>
      </c>
      <c r="L114" s="277">
        <v>35.700000000000003</v>
      </c>
      <c r="M114" s="277">
        <v>16.644349999999999</v>
      </c>
    </row>
    <row r="115" spans="1:13">
      <c r="A115" s="301">
        <v>106</v>
      </c>
      <c r="B115" s="277" t="s">
        <v>120</v>
      </c>
      <c r="C115" s="277">
        <v>10.4</v>
      </c>
      <c r="D115" s="279">
        <v>10.700000000000001</v>
      </c>
      <c r="E115" s="279">
        <v>10.000000000000002</v>
      </c>
      <c r="F115" s="279">
        <v>9.6000000000000014</v>
      </c>
      <c r="G115" s="279">
        <v>8.9000000000000021</v>
      </c>
      <c r="H115" s="279">
        <v>11.100000000000001</v>
      </c>
      <c r="I115" s="279">
        <v>11.8</v>
      </c>
      <c r="J115" s="279">
        <v>12.200000000000001</v>
      </c>
      <c r="K115" s="277">
        <v>11.4</v>
      </c>
      <c r="L115" s="277">
        <v>10.3</v>
      </c>
      <c r="M115" s="277">
        <v>3159.9114500000001</v>
      </c>
    </row>
    <row r="116" spans="1:13">
      <c r="A116" s="301">
        <v>107</v>
      </c>
      <c r="B116" s="277" t="s">
        <v>121</v>
      </c>
      <c r="C116" s="277">
        <v>29.45</v>
      </c>
      <c r="D116" s="279">
        <v>29.916666666666668</v>
      </c>
      <c r="E116" s="279">
        <v>28.633333333333336</v>
      </c>
      <c r="F116" s="279">
        <v>27.81666666666667</v>
      </c>
      <c r="G116" s="279">
        <v>26.533333333333339</v>
      </c>
      <c r="H116" s="279">
        <v>30.733333333333334</v>
      </c>
      <c r="I116" s="279">
        <v>32.016666666666666</v>
      </c>
      <c r="J116" s="279">
        <v>32.833333333333329</v>
      </c>
      <c r="K116" s="277">
        <v>31.2</v>
      </c>
      <c r="L116" s="277">
        <v>29.1</v>
      </c>
      <c r="M116" s="277">
        <v>345.07429999999999</v>
      </c>
    </row>
    <row r="117" spans="1:13">
      <c r="A117" s="301">
        <v>108</v>
      </c>
      <c r="B117" s="277" t="s">
        <v>122</v>
      </c>
      <c r="C117" s="277">
        <v>415.2</v>
      </c>
      <c r="D117" s="279">
        <v>418.76666666666671</v>
      </c>
      <c r="E117" s="279">
        <v>408.53333333333342</v>
      </c>
      <c r="F117" s="279">
        <v>401.86666666666673</v>
      </c>
      <c r="G117" s="279">
        <v>391.63333333333344</v>
      </c>
      <c r="H117" s="279">
        <v>425.43333333333339</v>
      </c>
      <c r="I117" s="279">
        <v>435.66666666666663</v>
      </c>
      <c r="J117" s="279">
        <v>442.33333333333337</v>
      </c>
      <c r="K117" s="277">
        <v>429</v>
      </c>
      <c r="L117" s="277">
        <v>412.1</v>
      </c>
      <c r="M117" s="277">
        <v>59.391579999999998</v>
      </c>
    </row>
    <row r="118" spans="1:13">
      <c r="A118" s="301">
        <v>109</v>
      </c>
      <c r="B118" s="277" t="s">
        <v>260</v>
      </c>
      <c r="C118" s="277">
        <v>95.95</v>
      </c>
      <c r="D118" s="279">
        <v>97.483333333333334</v>
      </c>
      <c r="E118" s="279">
        <v>93.466666666666669</v>
      </c>
      <c r="F118" s="279">
        <v>90.983333333333334</v>
      </c>
      <c r="G118" s="279">
        <v>86.966666666666669</v>
      </c>
      <c r="H118" s="279">
        <v>99.966666666666669</v>
      </c>
      <c r="I118" s="279">
        <v>103.98333333333335</v>
      </c>
      <c r="J118" s="279">
        <v>106.46666666666667</v>
      </c>
      <c r="K118" s="277">
        <v>101.5</v>
      </c>
      <c r="L118" s="277">
        <v>95</v>
      </c>
      <c r="M118" s="277">
        <v>16.945239999999998</v>
      </c>
    </row>
    <row r="119" spans="1:13">
      <c r="A119" s="301">
        <v>110</v>
      </c>
      <c r="B119" s="277" t="s">
        <v>123</v>
      </c>
      <c r="C119" s="277">
        <v>1297.8499999999999</v>
      </c>
      <c r="D119" s="279">
        <v>1311.7499999999998</v>
      </c>
      <c r="E119" s="279">
        <v>1272.6999999999996</v>
      </c>
      <c r="F119" s="279">
        <v>1247.5499999999997</v>
      </c>
      <c r="G119" s="279">
        <v>1208.4999999999995</v>
      </c>
      <c r="H119" s="279">
        <v>1336.8999999999996</v>
      </c>
      <c r="I119" s="279">
        <v>1375.9499999999998</v>
      </c>
      <c r="J119" s="279">
        <v>1401.0999999999997</v>
      </c>
      <c r="K119" s="277">
        <v>1350.8</v>
      </c>
      <c r="L119" s="277">
        <v>1286.5999999999999</v>
      </c>
      <c r="M119" s="277">
        <v>23.608409999999999</v>
      </c>
    </row>
    <row r="120" spans="1:13">
      <c r="A120" s="301">
        <v>111</v>
      </c>
      <c r="B120" s="277" t="s">
        <v>124</v>
      </c>
      <c r="C120" s="277">
        <v>560.6</v>
      </c>
      <c r="D120" s="279">
        <v>577.2833333333333</v>
      </c>
      <c r="E120" s="279">
        <v>537.16666666666663</v>
      </c>
      <c r="F120" s="279">
        <v>513.73333333333335</v>
      </c>
      <c r="G120" s="279">
        <v>473.61666666666667</v>
      </c>
      <c r="H120" s="279">
        <v>600.71666666666658</v>
      </c>
      <c r="I120" s="279">
        <v>640.83333333333337</v>
      </c>
      <c r="J120" s="279">
        <v>664.26666666666654</v>
      </c>
      <c r="K120" s="277">
        <v>617.4</v>
      </c>
      <c r="L120" s="277">
        <v>553.85</v>
      </c>
      <c r="M120" s="277">
        <v>156.49472</v>
      </c>
    </row>
    <row r="121" spans="1:13">
      <c r="A121" s="301">
        <v>112</v>
      </c>
      <c r="B121" s="277" t="s">
        <v>125</v>
      </c>
      <c r="C121" s="277">
        <v>188.75</v>
      </c>
      <c r="D121" s="279">
        <v>191.54999999999998</v>
      </c>
      <c r="E121" s="279">
        <v>183.89999999999998</v>
      </c>
      <c r="F121" s="279">
        <v>179.04999999999998</v>
      </c>
      <c r="G121" s="279">
        <v>171.39999999999998</v>
      </c>
      <c r="H121" s="279">
        <v>196.39999999999998</v>
      </c>
      <c r="I121" s="279">
        <v>204.05</v>
      </c>
      <c r="J121" s="279">
        <v>208.89999999999998</v>
      </c>
      <c r="K121" s="277">
        <v>199.2</v>
      </c>
      <c r="L121" s="277">
        <v>186.7</v>
      </c>
      <c r="M121" s="277">
        <v>78.042959999999994</v>
      </c>
    </row>
    <row r="122" spans="1:13">
      <c r="A122" s="301">
        <v>113</v>
      </c>
      <c r="B122" s="277" t="s">
        <v>126</v>
      </c>
      <c r="C122" s="277">
        <v>1009.9</v>
      </c>
      <c r="D122" s="279">
        <v>1013.8000000000001</v>
      </c>
      <c r="E122" s="279">
        <v>996.60000000000014</v>
      </c>
      <c r="F122" s="279">
        <v>983.30000000000007</v>
      </c>
      <c r="G122" s="279">
        <v>966.10000000000014</v>
      </c>
      <c r="H122" s="279">
        <v>1027.1000000000001</v>
      </c>
      <c r="I122" s="279">
        <v>1044.3000000000002</v>
      </c>
      <c r="J122" s="279">
        <v>1057.6000000000001</v>
      </c>
      <c r="K122" s="277">
        <v>1031</v>
      </c>
      <c r="L122" s="277">
        <v>1000.5</v>
      </c>
      <c r="M122" s="277">
        <v>141.40790000000001</v>
      </c>
    </row>
    <row r="123" spans="1:13">
      <c r="A123" s="301">
        <v>114</v>
      </c>
      <c r="B123" s="277" t="s">
        <v>127</v>
      </c>
      <c r="C123" s="277">
        <v>77.7</v>
      </c>
      <c r="D123" s="279">
        <v>78.566666666666663</v>
      </c>
      <c r="E123" s="279">
        <v>76.133333333333326</v>
      </c>
      <c r="F123" s="279">
        <v>74.566666666666663</v>
      </c>
      <c r="G123" s="279">
        <v>72.133333333333326</v>
      </c>
      <c r="H123" s="279">
        <v>80.133333333333326</v>
      </c>
      <c r="I123" s="279">
        <v>82.566666666666663</v>
      </c>
      <c r="J123" s="279">
        <v>84.133333333333326</v>
      </c>
      <c r="K123" s="277">
        <v>81</v>
      </c>
      <c r="L123" s="277">
        <v>77</v>
      </c>
      <c r="M123" s="277">
        <v>225.23202000000001</v>
      </c>
    </row>
    <row r="124" spans="1:13">
      <c r="A124" s="301">
        <v>115</v>
      </c>
      <c r="B124" s="277" t="s">
        <v>262</v>
      </c>
      <c r="C124" s="277">
        <v>2082.1999999999998</v>
      </c>
      <c r="D124" s="279">
        <v>2102.4333333333334</v>
      </c>
      <c r="E124" s="279">
        <v>2021.4666666666667</v>
      </c>
      <c r="F124" s="279">
        <v>1960.7333333333333</v>
      </c>
      <c r="G124" s="279">
        <v>1879.7666666666667</v>
      </c>
      <c r="H124" s="279">
        <v>2163.166666666667</v>
      </c>
      <c r="I124" s="279">
        <v>2244.1333333333341</v>
      </c>
      <c r="J124" s="279">
        <v>2304.8666666666668</v>
      </c>
      <c r="K124" s="277">
        <v>2183.4</v>
      </c>
      <c r="L124" s="277">
        <v>2041.7</v>
      </c>
      <c r="M124" s="277">
        <v>1.6332899999999999</v>
      </c>
    </row>
    <row r="125" spans="1:13">
      <c r="A125" s="301">
        <v>116</v>
      </c>
      <c r="B125" s="277" t="s">
        <v>2931</v>
      </c>
      <c r="C125" s="277">
        <v>1397.35</v>
      </c>
      <c r="D125" s="279">
        <v>1402.45</v>
      </c>
      <c r="E125" s="279">
        <v>1374.9</v>
      </c>
      <c r="F125" s="279">
        <v>1352.45</v>
      </c>
      <c r="G125" s="279">
        <v>1324.9</v>
      </c>
      <c r="H125" s="279">
        <v>1424.9</v>
      </c>
      <c r="I125" s="279">
        <v>1452.4499999999998</v>
      </c>
      <c r="J125" s="279">
        <v>1474.9</v>
      </c>
      <c r="K125" s="277">
        <v>1430</v>
      </c>
      <c r="L125" s="277">
        <v>1380</v>
      </c>
      <c r="M125" s="277">
        <v>9.4738199999999999</v>
      </c>
    </row>
    <row r="126" spans="1:13">
      <c r="A126" s="301">
        <v>117</v>
      </c>
      <c r="B126" s="277" t="s">
        <v>128</v>
      </c>
      <c r="C126" s="277">
        <v>175.75</v>
      </c>
      <c r="D126" s="279">
        <v>177.13333333333335</v>
      </c>
      <c r="E126" s="279">
        <v>173.66666666666671</v>
      </c>
      <c r="F126" s="279">
        <v>171.58333333333337</v>
      </c>
      <c r="G126" s="279">
        <v>168.11666666666673</v>
      </c>
      <c r="H126" s="279">
        <v>179.2166666666667</v>
      </c>
      <c r="I126" s="279">
        <v>182.68333333333334</v>
      </c>
      <c r="J126" s="279">
        <v>184.76666666666668</v>
      </c>
      <c r="K126" s="277">
        <v>180.6</v>
      </c>
      <c r="L126" s="277">
        <v>175.05</v>
      </c>
      <c r="M126" s="277">
        <v>238.92509999999999</v>
      </c>
    </row>
    <row r="127" spans="1:13">
      <c r="A127" s="301">
        <v>118</v>
      </c>
      <c r="B127" s="277" t="s">
        <v>129</v>
      </c>
      <c r="C127" s="277">
        <v>174.4</v>
      </c>
      <c r="D127" s="279">
        <v>180.51666666666668</v>
      </c>
      <c r="E127" s="279">
        <v>162.48333333333335</v>
      </c>
      <c r="F127" s="279">
        <v>150.56666666666666</v>
      </c>
      <c r="G127" s="279">
        <v>132.53333333333333</v>
      </c>
      <c r="H127" s="279">
        <v>192.43333333333337</v>
      </c>
      <c r="I127" s="279">
        <v>210.46666666666673</v>
      </c>
      <c r="J127" s="279">
        <v>222.38333333333338</v>
      </c>
      <c r="K127" s="277">
        <v>198.55</v>
      </c>
      <c r="L127" s="277">
        <v>168.6</v>
      </c>
      <c r="M127" s="277">
        <v>258.68004000000002</v>
      </c>
    </row>
    <row r="128" spans="1:13">
      <c r="A128" s="301">
        <v>119</v>
      </c>
      <c r="B128" s="277" t="s">
        <v>263</v>
      </c>
      <c r="C128" s="277">
        <v>57.5</v>
      </c>
      <c r="D128" s="279">
        <v>58.166666666666664</v>
      </c>
      <c r="E128" s="279">
        <v>55.533333333333331</v>
      </c>
      <c r="F128" s="279">
        <v>53.56666666666667</v>
      </c>
      <c r="G128" s="279">
        <v>50.933333333333337</v>
      </c>
      <c r="H128" s="279">
        <v>60.133333333333326</v>
      </c>
      <c r="I128" s="279">
        <v>62.766666666666666</v>
      </c>
      <c r="J128" s="279">
        <v>64.73333333333332</v>
      </c>
      <c r="K128" s="277">
        <v>60.8</v>
      </c>
      <c r="L128" s="277">
        <v>56.2</v>
      </c>
      <c r="M128" s="277">
        <v>23.925519999999999</v>
      </c>
    </row>
    <row r="129" spans="1:13">
      <c r="A129" s="301">
        <v>120</v>
      </c>
      <c r="B129" s="277" t="s">
        <v>130</v>
      </c>
      <c r="C129" s="277">
        <v>271.3</v>
      </c>
      <c r="D129" s="279">
        <v>277.2166666666667</v>
      </c>
      <c r="E129" s="279">
        <v>264.13333333333338</v>
      </c>
      <c r="F129" s="279">
        <v>256.9666666666667</v>
      </c>
      <c r="G129" s="279">
        <v>243.88333333333338</v>
      </c>
      <c r="H129" s="279">
        <v>284.38333333333338</v>
      </c>
      <c r="I129" s="279">
        <v>297.46666666666664</v>
      </c>
      <c r="J129" s="279">
        <v>304.63333333333338</v>
      </c>
      <c r="K129" s="277">
        <v>290.3</v>
      </c>
      <c r="L129" s="277">
        <v>270.05</v>
      </c>
      <c r="M129" s="277">
        <v>75.223039999999997</v>
      </c>
    </row>
    <row r="130" spans="1:13">
      <c r="A130" s="301">
        <v>121</v>
      </c>
      <c r="B130" s="277" t="s">
        <v>264</v>
      </c>
      <c r="C130" s="277">
        <v>770.45</v>
      </c>
      <c r="D130" s="279">
        <v>779.7833333333333</v>
      </c>
      <c r="E130" s="279">
        <v>753.66666666666663</v>
      </c>
      <c r="F130" s="279">
        <v>736.88333333333333</v>
      </c>
      <c r="G130" s="279">
        <v>710.76666666666665</v>
      </c>
      <c r="H130" s="279">
        <v>796.56666666666661</v>
      </c>
      <c r="I130" s="279">
        <v>822.68333333333339</v>
      </c>
      <c r="J130" s="279">
        <v>839.46666666666658</v>
      </c>
      <c r="K130" s="277">
        <v>805.9</v>
      </c>
      <c r="L130" s="277">
        <v>763</v>
      </c>
      <c r="M130" s="277">
        <v>5.2456899999999997</v>
      </c>
    </row>
    <row r="131" spans="1:13">
      <c r="A131" s="301">
        <v>122</v>
      </c>
      <c r="B131" s="277" t="s">
        <v>131</v>
      </c>
      <c r="C131" s="277">
        <v>2310.0500000000002</v>
      </c>
      <c r="D131" s="279">
        <v>2321.3333333333335</v>
      </c>
      <c r="E131" s="279">
        <v>2278.7166666666672</v>
      </c>
      <c r="F131" s="279">
        <v>2247.3833333333337</v>
      </c>
      <c r="G131" s="279">
        <v>2204.7666666666673</v>
      </c>
      <c r="H131" s="279">
        <v>2352.666666666667</v>
      </c>
      <c r="I131" s="279">
        <v>2395.2833333333328</v>
      </c>
      <c r="J131" s="279">
        <v>2426.6166666666668</v>
      </c>
      <c r="K131" s="277">
        <v>2363.9499999999998</v>
      </c>
      <c r="L131" s="277">
        <v>2290</v>
      </c>
      <c r="M131" s="277">
        <v>6.4255699999999996</v>
      </c>
    </row>
    <row r="132" spans="1:13">
      <c r="A132" s="301">
        <v>123</v>
      </c>
      <c r="B132" s="277" t="s">
        <v>133</v>
      </c>
      <c r="C132" s="277">
        <v>1287.8499999999999</v>
      </c>
      <c r="D132" s="279">
        <v>1293.4833333333333</v>
      </c>
      <c r="E132" s="279">
        <v>1267.5166666666667</v>
      </c>
      <c r="F132" s="279">
        <v>1247.1833333333334</v>
      </c>
      <c r="G132" s="279">
        <v>1221.2166666666667</v>
      </c>
      <c r="H132" s="279">
        <v>1313.8166666666666</v>
      </c>
      <c r="I132" s="279">
        <v>1339.7833333333333</v>
      </c>
      <c r="J132" s="279">
        <v>1360.1166666666666</v>
      </c>
      <c r="K132" s="277">
        <v>1319.45</v>
      </c>
      <c r="L132" s="277">
        <v>1273.1500000000001</v>
      </c>
      <c r="M132" s="277">
        <v>68.598659999999995</v>
      </c>
    </row>
    <row r="133" spans="1:13">
      <c r="A133" s="301">
        <v>124</v>
      </c>
      <c r="B133" s="277" t="s">
        <v>134</v>
      </c>
      <c r="C133" s="277">
        <v>60.55</v>
      </c>
      <c r="D133" s="279">
        <v>61.566666666666663</v>
      </c>
      <c r="E133" s="279">
        <v>59.233333333333327</v>
      </c>
      <c r="F133" s="279">
        <v>57.916666666666664</v>
      </c>
      <c r="G133" s="279">
        <v>55.583333333333329</v>
      </c>
      <c r="H133" s="279">
        <v>62.883333333333326</v>
      </c>
      <c r="I133" s="279">
        <v>65.216666666666669</v>
      </c>
      <c r="J133" s="279">
        <v>66.533333333333331</v>
      </c>
      <c r="K133" s="277">
        <v>63.9</v>
      </c>
      <c r="L133" s="277">
        <v>60.25</v>
      </c>
      <c r="M133" s="277">
        <v>94.477639999999994</v>
      </c>
    </row>
    <row r="134" spans="1:13">
      <c r="A134" s="301">
        <v>125</v>
      </c>
      <c r="B134" s="277" t="s">
        <v>358</v>
      </c>
      <c r="C134" s="277">
        <v>1884.95</v>
      </c>
      <c r="D134" s="279">
        <v>1902.7</v>
      </c>
      <c r="E134" s="279">
        <v>1799.25</v>
      </c>
      <c r="F134" s="279">
        <v>1713.55</v>
      </c>
      <c r="G134" s="279">
        <v>1610.1</v>
      </c>
      <c r="H134" s="279">
        <v>1988.4</v>
      </c>
      <c r="I134" s="279">
        <v>2091.8500000000004</v>
      </c>
      <c r="J134" s="279">
        <v>2177.5500000000002</v>
      </c>
      <c r="K134" s="277">
        <v>2006.15</v>
      </c>
      <c r="L134" s="277">
        <v>1817</v>
      </c>
      <c r="M134" s="277">
        <v>0.91849000000000003</v>
      </c>
    </row>
    <row r="135" spans="1:13">
      <c r="A135" s="301">
        <v>126</v>
      </c>
      <c r="B135" s="277" t="s">
        <v>135</v>
      </c>
      <c r="C135" s="277">
        <v>291.3</v>
      </c>
      <c r="D135" s="279">
        <v>294.28333333333336</v>
      </c>
      <c r="E135" s="279">
        <v>285.01666666666671</v>
      </c>
      <c r="F135" s="279">
        <v>278.73333333333335</v>
      </c>
      <c r="G135" s="279">
        <v>269.4666666666667</v>
      </c>
      <c r="H135" s="279">
        <v>300.56666666666672</v>
      </c>
      <c r="I135" s="279">
        <v>309.83333333333337</v>
      </c>
      <c r="J135" s="279">
        <v>316.11666666666673</v>
      </c>
      <c r="K135" s="277">
        <v>303.55</v>
      </c>
      <c r="L135" s="277">
        <v>288</v>
      </c>
      <c r="M135" s="277">
        <v>32.968690000000002</v>
      </c>
    </row>
    <row r="136" spans="1:13">
      <c r="A136" s="301">
        <v>127</v>
      </c>
      <c r="B136" s="277" t="s">
        <v>136</v>
      </c>
      <c r="C136" s="277">
        <v>881.85</v>
      </c>
      <c r="D136" s="279">
        <v>886.65</v>
      </c>
      <c r="E136" s="279">
        <v>869.5</v>
      </c>
      <c r="F136" s="279">
        <v>857.15</v>
      </c>
      <c r="G136" s="279">
        <v>840</v>
      </c>
      <c r="H136" s="279">
        <v>899</v>
      </c>
      <c r="I136" s="279">
        <v>916.14999999999986</v>
      </c>
      <c r="J136" s="279">
        <v>928.5</v>
      </c>
      <c r="K136" s="277">
        <v>903.8</v>
      </c>
      <c r="L136" s="277">
        <v>874.3</v>
      </c>
      <c r="M136" s="277">
        <v>45.985529999999997</v>
      </c>
    </row>
    <row r="137" spans="1:13">
      <c r="A137" s="301">
        <v>128</v>
      </c>
      <c r="B137" s="277" t="s">
        <v>266</v>
      </c>
      <c r="C137" s="277">
        <v>2657.05</v>
      </c>
      <c r="D137" s="279">
        <v>2667.6333333333337</v>
      </c>
      <c r="E137" s="279">
        <v>2600.9666666666672</v>
      </c>
      <c r="F137" s="279">
        <v>2544.8833333333337</v>
      </c>
      <c r="G137" s="279">
        <v>2478.2166666666672</v>
      </c>
      <c r="H137" s="279">
        <v>2723.7166666666672</v>
      </c>
      <c r="I137" s="279">
        <v>2790.3833333333341</v>
      </c>
      <c r="J137" s="279">
        <v>2846.4666666666672</v>
      </c>
      <c r="K137" s="277">
        <v>2734.3</v>
      </c>
      <c r="L137" s="277">
        <v>2611.5500000000002</v>
      </c>
      <c r="M137" s="277">
        <v>3.4942600000000001</v>
      </c>
    </row>
    <row r="138" spans="1:13">
      <c r="A138" s="301">
        <v>129</v>
      </c>
      <c r="B138" s="277" t="s">
        <v>265</v>
      </c>
      <c r="C138" s="277">
        <v>1665</v>
      </c>
      <c r="D138" s="279">
        <v>1670.6333333333332</v>
      </c>
      <c r="E138" s="279">
        <v>1657.3666666666663</v>
      </c>
      <c r="F138" s="279">
        <v>1649.7333333333331</v>
      </c>
      <c r="G138" s="279">
        <v>1636.4666666666662</v>
      </c>
      <c r="H138" s="279">
        <v>1678.2666666666664</v>
      </c>
      <c r="I138" s="279">
        <v>1691.5333333333333</v>
      </c>
      <c r="J138" s="279">
        <v>1699.1666666666665</v>
      </c>
      <c r="K138" s="277">
        <v>1683.9</v>
      </c>
      <c r="L138" s="277">
        <v>1663</v>
      </c>
      <c r="M138" s="277">
        <v>7.5877400000000002</v>
      </c>
    </row>
    <row r="139" spans="1:13">
      <c r="A139" s="301">
        <v>130</v>
      </c>
      <c r="B139" s="277" t="s">
        <v>137</v>
      </c>
      <c r="C139" s="277">
        <v>1040.55</v>
      </c>
      <c r="D139" s="279">
        <v>1056.2333333333333</v>
      </c>
      <c r="E139" s="279">
        <v>1014.6166666666668</v>
      </c>
      <c r="F139" s="279">
        <v>988.68333333333339</v>
      </c>
      <c r="G139" s="279">
        <v>947.06666666666683</v>
      </c>
      <c r="H139" s="279">
        <v>1082.1666666666667</v>
      </c>
      <c r="I139" s="279">
        <v>1123.7833333333331</v>
      </c>
      <c r="J139" s="279">
        <v>1149.7166666666667</v>
      </c>
      <c r="K139" s="277">
        <v>1097.8499999999999</v>
      </c>
      <c r="L139" s="277">
        <v>1030.3</v>
      </c>
      <c r="M139" s="277">
        <v>41.189579999999999</v>
      </c>
    </row>
    <row r="140" spans="1:13">
      <c r="A140" s="301">
        <v>131</v>
      </c>
      <c r="B140" s="277" t="s">
        <v>138</v>
      </c>
      <c r="C140" s="277">
        <v>622.45000000000005</v>
      </c>
      <c r="D140" s="279">
        <v>634.83333333333337</v>
      </c>
      <c r="E140" s="279">
        <v>603.06666666666672</v>
      </c>
      <c r="F140" s="279">
        <v>583.68333333333339</v>
      </c>
      <c r="G140" s="279">
        <v>551.91666666666674</v>
      </c>
      <c r="H140" s="279">
        <v>654.2166666666667</v>
      </c>
      <c r="I140" s="279">
        <v>685.98333333333335</v>
      </c>
      <c r="J140" s="279">
        <v>705.36666666666667</v>
      </c>
      <c r="K140" s="277">
        <v>666.6</v>
      </c>
      <c r="L140" s="277">
        <v>615.45000000000005</v>
      </c>
      <c r="M140" s="277">
        <v>93.019689999999997</v>
      </c>
    </row>
    <row r="141" spans="1:13">
      <c r="A141" s="301">
        <v>132</v>
      </c>
      <c r="B141" s="277" t="s">
        <v>139</v>
      </c>
      <c r="C141" s="277">
        <v>125.9</v>
      </c>
      <c r="D141" s="279">
        <v>128.15</v>
      </c>
      <c r="E141" s="279">
        <v>122.55000000000001</v>
      </c>
      <c r="F141" s="279">
        <v>119.2</v>
      </c>
      <c r="G141" s="279">
        <v>113.60000000000001</v>
      </c>
      <c r="H141" s="279">
        <v>131.5</v>
      </c>
      <c r="I141" s="279">
        <v>137.09999999999997</v>
      </c>
      <c r="J141" s="279">
        <v>140.45000000000002</v>
      </c>
      <c r="K141" s="277">
        <v>133.75</v>
      </c>
      <c r="L141" s="277">
        <v>124.8</v>
      </c>
      <c r="M141" s="277">
        <v>112.05028</v>
      </c>
    </row>
    <row r="142" spans="1:13">
      <c r="A142" s="301">
        <v>133</v>
      </c>
      <c r="B142" s="277" t="s">
        <v>140</v>
      </c>
      <c r="C142" s="277">
        <v>156.35</v>
      </c>
      <c r="D142" s="279">
        <v>158.93333333333331</v>
      </c>
      <c r="E142" s="279">
        <v>152.41666666666663</v>
      </c>
      <c r="F142" s="279">
        <v>148.48333333333332</v>
      </c>
      <c r="G142" s="279">
        <v>141.96666666666664</v>
      </c>
      <c r="H142" s="279">
        <v>162.86666666666662</v>
      </c>
      <c r="I142" s="279">
        <v>169.38333333333333</v>
      </c>
      <c r="J142" s="279">
        <v>173.31666666666661</v>
      </c>
      <c r="K142" s="277">
        <v>165.45</v>
      </c>
      <c r="L142" s="277">
        <v>155</v>
      </c>
      <c r="M142" s="277">
        <v>118.73269000000001</v>
      </c>
    </row>
    <row r="143" spans="1:13">
      <c r="A143" s="301">
        <v>134</v>
      </c>
      <c r="B143" s="277" t="s">
        <v>141</v>
      </c>
      <c r="C143" s="277">
        <v>350.3</v>
      </c>
      <c r="D143" s="279">
        <v>353.66666666666669</v>
      </c>
      <c r="E143" s="279">
        <v>344.28333333333336</v>
      </c>
      <c r="F143" s="279">
        <v>338.26666666666665</v>
      </c>
      <c r="G143" s="279">
        <v>328.88333333333333</v>
      </c>
      <c r="H143" s="279">
        <v>359.68333333333339</v>
      </c>
      <c r="I143" s="279">
        <v>369.06666666666672</v>
      </c>
      <c r="J143" s="279">
        <v>375.08333333333343</v>
      </c>
      <c r="K143" s="277">
        <v>363.05</v>
      </c>
      <c r="L143" s="277">
        <v>347.65</v>
      </c>
      <c r="M143" s="277">
        <v>20.6477</v>
      </c>
    </row>
    <row r="144" spans="1:13">
      <c r="A144" s="301">
        <v>135</v>
      </c>
      <c r="B144" s="277" t="s">
        <v>142</v>
      </c>
      <c r="C144" s="277">
        <v>6626.95</v>
      </c>
      <c r="D144" s="279">
        <v>6734.6166666666659</v>
      </c>
      <c r="E144" s="279">
        <v>6482.3333333333321</v>
      </c>
      <c r="F144" s="279">
        <v>6337.7166666666662</v>
      </c>
      <c r="G144" s="279">
        <v>6085.4333333333325</v>
      </c>
      <c r="H144" s="279">
        <v>6879.2333333333318</v>
      </c>
      <c r="I144" s="279">
        <v>7131.5166666666664</v>
      </c>
      <c r="J144" s="279">
        <v>7276.1333333333314</v>
      </c>
      <c r="K144" s="277">
        <v>6986.9</v>
      </c>
      <c r="L144" s="277">
        <v>6590</v>
      </c>
      <c r="M144" s="277">
        <v>12.90483</v>
      </c>
    </row>
    <row r="145" spans="1:13">
      <c r="A145" s="301">
        <v>136</v>
      </c>
      <c r="B145" s="277" t="s">
        <v>143</v>
      </c>
      <c r="C145" s="277">
        <v>522.25</v>
      </c>
      <c r="D145" s="279">
        <v>526.15</v>
      </c>
      <c r="E145" s="279">
        <v>507.29999999999995</v>
      </c>
      <c r="F145" s="279">
        <v>492.34999999999997</v>
      </c>
      <c r="G145" s="279">
        <v>473.49999999999994</v>
      </c>
      <c r="H145" s="279">
        <v>541.09999999999991</v>
      </c>
      <c r="I145" s="279">
        <v>559.95000000000005</v>
      </c>
      <c r="J145" s="279">
        <v>574.9</v>
      </c>
      <c r="K145" s="277">
        <v>545</v>
      </c>
      <c r="L145" s="277">
        <v>511.2</v>
      </c>
      <c r="M145" s="277">
        <v>25.330169999999999</v>
      </c>
    </row>
    <row r="146" spans="1:13">
      <c r="A146" s="301">
        <v>137</v>
      </c>
      <c r="B146" s="277" t="s">
        <v>144</v>
      </c>
      <c r="C146" s="277">
        <v>600.20000000000005</v>
      </c>
      <c r="D146" s="279">
        <v>604.55000000000007</v>
      </c>
      <c r="E146" s="279">
        <v>587.80000000000018</v>
      </c>
      <c r="F146" s="279">
        <v>575.40000000000009</v>
      </c>
      <c r="G146" s="279">
        <v>558.6500000000002</v>
      </c>
      <c r="H146" s="279">
        <v>616.95000000000016</v>
      </c>
      <c r="I146" s="279">
        <v>633.69999999999993</v>
      </c>
      <c r="J146" s="279">
        <v>646.10000000000014</v>
      </c>
      <c r="K146" s="277">
        <v>621.29999999999995</v>
      </c>
      <c r="L146" s="277">
        <v>592.15</v>
      </c>
      <c r="M146" s="277">
        <v>10.27792</v>
      </c>
    </row>
    <row r="147" spans="1:13">
      <c r="A147" s="301">
        <v>138</v>
      </c>
      <c r="B147" s="277" t="s">
        <v>145</v>
      </c>
      <c r="C147" s="277">
        <v>886.4</v>
      </c>
      <c r="D147" s="279">
        <v>901.91666666666663</v>
      </c>
      <c r="E147" s="279">
        <v>862.83333333333326</v>
      </c>
      <c r="F147" s="279">
        <v>839.26666666666665</v>
      </c>
      <c r="G147" s="279">
        <v>800.18333333333328</v>
      </c>
      <c r="H147" s="279">
        <v>925.48333333333323</v>
      </c>
      <c r="I147" s="279">
        <v>964.56666666666649</v>
      </c>
      <c r="J147" s="279">
        <v>988.13333333333321</v>
      </c>
      <c r="K147" s="277">
        <v>941</v>
      </c>
      <c r="L147" s="277">
        <v>878.35</v>
      </c>
      <c r="M147" s="277">
        <v>18.483250000000002</v>
      </c>
    </row>
    <row r="148" spans="1:13">
      <c r="A148" s="301">
        <v>139</v>
      </c>
      <c r="B148" s="277" t="s">
        <v>146</v>
      </c>
      <c r="C148" s="277">
        <v>1271.2</v>
      </c>
      <c r="D148" s="279">
        <v>1285.3999999999999</v>
      </c>
      <c r="E148" s="279">
        <v>1247.7999999999997</v>
      </c>
      <c r="F148" s="279">
        <v>1224.3999999999999</v>
      </c>
      <c r="G148" s="279">
        <v>1186.7999999999997</v>
      </c>
      <c r="H148" s="279">
        <v>1308.7999999999997</v>
      </c>
      <c r="I148" s="279">
        <v>1346.3999999999996</v>
      </c>
      <c r="J148" s="279">
        <v>1369.7999999999997</v>
      </c>
      <c r="K148" s="277">
        <v>1323</v>
      </c>
      <c r="L148" s="277">
        <v>1262</v>
      </c>
      <c r="M148" s="277">
        <v>20.837890000000002</v>
      </c>
    </row>
    <row r="149" spans="1:13">
      <c r="A149" s="301">
        <v>140</v>
      </c>
      <c r="B149" s="277" t="s">
        <v>147</v>
      </c>
      <c r="C149" s="277">
        <v>114.15</v>
      </c>
      <c r="D149" s="279">
        <v>116.71666666666665</v>
      </c>
      <c r="E149" s="279">
        <v>110.33333333333331</v>
      </c>
      <c r="F149" s="279">
        <v>106.51666666666667</v>
      </c>
      <c r="G149" s="279">
        <v>100.13333333333333</v>
      </c>
      <c r="H149" s="279">
        <v>120.5333333333333</v>
      </c>
      <c r="I149" s="279">
        <v>126.91666666666666</v>
      </c>
      <c r="J149" s="279">
        <v>130.73333333333329</v>
      </c>
      <c r="K149" s="277">
        <v>123.1</v>
      </c>
      <c r="L149" s="277">
        <v>112.9</v>
      </c>
      <c r="M149" s="277">
        <v>131.68713</v>
      </c>
    </row>
    <row r="150" spans="1:13">
      <c r="A150" s="301">
        <v>141</v>
      </c>
      <c r="B150" s="277" t="s">
        <v>268</v>
      </c>
      <c r="C150" s="277">
        <v>1384.35</v>
      </c>
      <c r="D150" s="279">
        <v>1385.6833333333334</v>
      </c>
      <c r="E150" s="279">
        <v>1363.6666666666667</v>
      </c>
      <c r="F150" s="279">
        <v>1342.9833333333333</v>
      </c>
      <c r="G150" s="279">
        <v>1320.9666666666667</v>
      </c>
      <c r="H150" s="279">
        <v>1406.3666666666668</v>
      </c>
      <c r="I150" s="279">
        <v>1428.3833333333332</v>
      </c>
      <c r="J150" s="279">
        <v>1449.0666666666668</v>
      </c>
      <c r="K150" s="277">
        <v>1407.7</v>
      </c>
      <c r="L150" s="277">
        <v>1365</v>
      </c>
      <c r="M150" s="277">
        <v>7.4160500000000003</v>
      </c>
    </row>
    <row r="151" spans="1:13">
      <c r="A151" s="301">
        <v>142</v>
      </c>
      <c r="B151" s="277" t="s">
        <v>148</v>
      </c>
      <c r="C151" s="277">
        <v>58159.25</v>
      </c>
      <c r="D151" s="279">
        <v>58368.383333333331</v>
      </c>
      <c r="E151" s="279">
        <v>57656.866666666661</v>
      </c>
      <c r="F151" s="279">
        <v>57154.48333333333</v>
      </c>
      <c r="G151" s="279">
        <v>56442.96666666666</v>
      </c>
      <c r="H151" s="279">
        <v>58870.766666666663</v>
      </c>
      <c r="I151" s="279">
        <v>59582.283333333326</v>
      </c>
      <c r="J151" s="279">
        <v>60084.666666666664</v>
      </c>
      <c r="K151" s="277">
        <v>59079.9</v>
      </c>
      <c r="L151" s="277">
        <v>57866</v>
      </c>
      <c r="M151" s="277">
        <v>0.23225999999999999</v>
      </c>
    </row>
    <row r="152" spans="1:13">
      <c r="A152" s="301">
        <v>143</v>
      </c>
      <c r="B152" s="277" t="s">
        <v>267</v>
      </c>
      <c r="C152" s="277">
        <v>28.1</v>
      </c>
      <c r="D152" s="279">
        <v>28.5</v>
      </c>
      <c r="E152" s="279">
        <v>27.6</v>
      </c>
      <c r="F152" s="279">
        <v>27.1</v>
      </c>
      <c r="G152" s="279">
        <v>26.200000000000003</v>
      </c>
      <c r="H152" s="279">
        <v>29</v>
      </c>
      <c r="I152" s="279">
        <v>29.9</v>
      </c>
      <c r="J152" s="279">
        <v>30.4</v>
      </c>
      <c r="K152" s="277">
        <v>29.4</v>
      </c>
      <c r="L152" s="277">
        <v>28</v>
      </c>
      <c r="M152" s="277">
        <v>8.0213000000000001</v>
      </c>
    </row>
    <row r="153" spans="1:13">
      <c r="A153" s="301">
        <v>144</v>
      </c>
      <c r="B153" s="277" t="s">
        <v>149</v>
      </c>
      <c r="C153" s="277">
        <v>1044.75</v>
      </c>
      <c r="D153" s="279">
        <v>1066.8666666666666</v>
      </c>
      <c r="E153" s="279">
        <v>1013.9833333333331</v>
      </c>
      <c r="F153" s="279">
        <v>983.21666666666647</v>
      </c>
      <c r="G153" s="279">
        <v>930.33333333333303</v>
      </c>
      <c r="H153" s="279">
        <v>1097.6333333333332</v>
      </c>
      <c r="I153" s="279">
        <v>1150.5166666666669</v>
      </c>
      <c r="J153" s="279">
        <v>1181.2833333333333</v>
      </c>
      <c r="K153" s="277">
        <v>1119.75</v>
      </c>
      <c r="L153" s="277">
        <v>1036.0999999999999</v>
      </c>
      <c r="M153" s="277">
        <v>18.390689999999999</v>
      </c>
    </row>
    <row r="154" spans="1:13">
      <c r="A154" s="301">
        <v>145</v>
      </c>
      <c r="B154" s="277" t="s">
        <v>3161</v>
      </c>
      <c r="C154" s="277">
        <v>272.60000000000002</v>
      </c>
      <c r="D154" s="279">
        <v>274.31666666666666</v>
      </c>
      <c r="E154" s="279">
        <v>268.68333333333334</v>
      </c>
      <c r="F154" s="279">
        <v>264.76666666666665</v>
      </c>
      <c r="G154" s="279">
        <v>259.13333333333333</v>
      </c>
      <c r="H154" s="279">
        <v>278.23333333333335</v>
      </c>
      <c r="I154" s="279">
        <v>283.86666666666667</v>
      </c>
      <c r="J154" s="279">
        <v>287.78333333333336</v>
      </c>
      <c r="K154" s="277">
        <v>279.95</v>
      </c>
      <c r="L154" s="277">
        <v>270.39999999999998</v>
      </c>
      <c r="M154" s="277">
        <v>8.0241799999999994</v>
      </c>
    </row>
    <row r="155" spans="1:13">
      <c r="A155" s="301">
        <v>146</v>
      </c>
      <c r="B155" s="277" t="s">
        <v>269</v>
      </c>
      <c r="C155" s="277">
        <v>892.15</v>
      </c>
      <c r="D155" s="279">
        <v>898.98333333333323</v>
      </c>
      <c r="E155" s="279">
        <v>868.16666666666652</v>
      </c>
      <c r="F155" s="279">
        <v>844.18333333333328</v>
      </c>
      <c r="G155" s="279">
        <v>813.36666666666656</v>
      </c>
      <c r="H155" s="279">
        <v>922.96666666666647</v>
      </c>
      <c r="I155" s="279">
        <v>953.7833333333333</v>
      </c>
      <c r="J155" s="279">
        <v>977.76666666666642</v>
      </c>
      <c r="K155" s="277">
        <v>929.8</v>
      </c>
      <c r="L155" s="277">
        <v>875</v>
      </c>
      <c r="M155" s="277">
        <v>24.812090000000001</v>
      </c>
    </row>
    <row r="156" spans="1:13">
      <c r="A156" s="301">
        <v>147</v>
      </c>
      <c r="B156" s="277" t="s">
        <v>150</v>
      </c>
      <c r="C156" s="277">
        <v>33.049999999999997</v>
      </c>
      <c r="D156" s="279">
        <v>33.699999999999996</v>
      </c>
      <c r="E156" s="279">
        <v>32.199999999999989</v>
      </c>
      <c r="F156" s="279">
        <v>31.349999999999994</v>
      </c>
      <c r="G156" s="279">
        <v>29.849999999999987</v>
      </c>
      <c r="H156" s="279">
        <v>34.54999999999999</v>
      </c>
      <c r="I156" s="279">
        <v>36.050000000000004</v>
      </c>
      <c r="J156" s="279">
        <v>36.899999999999991</v>
      </c>
      <c r="K156" s="277">
        <v>35.200000000000003</v>
      </c>
      <c r="L156" s="277">
        <v>32.85</v>
      </c>
      <c r="M156" s="277">
        <v>145.3254</v>
      </c>
    </row>
    <row r="157" spans="1:13">
      <c r="A157" s="301">
        <v>148</v>
      </c>
      <c r="B157" s="277" t="s">
        <v>261</v>
      </c>
      <c r="C157" s="277">
        <v>3402.7</v>
      </c>
      <c r="D157" s="279">
        <v>3449.1166666666668</v>
      </c>
      <c r="E157" s="279">
        <v>3314.6833333333334</v>
      </c>
      <c r="F157" s="279">
        <v>3226.6666666666665</v>
      </c>
      <c r="G157" s="279">
        <v>3092.2333333333331</v>
      </c>
      <c r="H157" s="279">
        <v>3537.1333333333337</v>
      </c>
      <c r="I157" s="279">
        <v>3671.5666666666671</v>
      </c>
      <c r="J157" s="279">
        <v>3759.5833333333339</v>
      </c>
      <c r="K157" s="277">
        <v>3583.55</v>
      </c>
      <c r="L157" s="277">
        <v>3361.1</v>
      </c>
      <c r="M157" s="277">
        <v>5.3036000000000003</v>
      </c>
    </row>
    <row r="158" spans="1:13">
      <c r="A158" s="301">
        <v>149</v>
      </c>
      <c r="B158" s="277" t="s">
        <v>153</v>
      </c>
      <c r="C158" s="277">
        <v>15430.75</v>
      </c>
      <c r="D158" s="279">
        <v>15544.916666666666</v>
      </c>
      <c r="E158" s="279">
        <v>15040.333333333332</v>
      </c>
      <c r="F158" s="279">
        <v>14649.916666666666</v>
      </c>
      <c r="G158" s="279">
        <v>14145.333333333332</v>
      </c>
      <c r="H158" s="279">
        <v>15935.333333333332</v>
      </c>
      <c r="I158" s="279">
        <v>16439.916666666664</v>
      </c>
      <c r="J158" s="279">
        <v>16830.333333333332</v>
      </c>
      <c r="K158" s="277">
        <v>16049.5</v>
      </c>
      <c r="L158" s="277">
        <v>15154.5</v>
      </c>
      <c r="M158" s="277">
        <v>2.77176</v>
      </c>
    </row>
    <row r="159" spans="1:13">
      <c r="A159" s="301">
        <v>150</v>
      </c>
      <c r="B159" s="277" t="s">
        <v>270</v>
      </c>
      <c r="C159" s="277">
        <v>20.45</v>
      </c>
      <c r="D159" s="279">
        <v>20.716666666666665</v>
      </c>
      <c r="E159" s="279">
        <v>20.083333333333329</v>
      </c>
      <c r="F159" s="279">
        <v>19.716666666666665</v>
      </c>
      <c r="G159" s="279">
        <v>19.083333333333329</v>
      </c>
      <c r="H159" s="279">
        <v>21.083333333333329</v>
      </c>
      <c r="I159" s="279">
        <v>21.716666666666661</v>
      </c>
      <c r="J159" s="279">
        <v>22.083333333333329</v>
      </c>
      <c r="K159" s="277">
        <v>21.35</v>
      </c>
      <c r="L159" s="277">
        <v>20.350000000000001</v>
      </c>
      <c r="M159" s="277">
        <v>25.378170000000001</v>
      </c>
    </row>
    <row r="160" spans="1:13">
      <c r="A160" s="301">
        <v>151</v>
      </c>
      <c r="B160" s="277" t="s">
        <v>155</v>
      </c>
      <c r="C160" s="277">
        <v>83.3</v>
      </c>
      <c r="D160" s="279">
        <v>84.399999999999991</v>
      </c>
      <c r="E160" s="279">
        <v>81.449999999999989</v>
      </c>
      <c r="F160" s="279">
        <v>79.599999999999994</v>
      </c>
      <c r="G160" s="279">
        <v>76.649999999999991</v>
      </c>
      <c r="H160" s="279">
        <v>86.249999999999986</v>
      </c>
      <c r="I160" s="279">
        <v>89.2</v>
      </c>
      <c r="J160" s="279">
        <v>91.049999999999983</v>
      </c>
      <c r="K160" s="277">
        <v>87.35</v>
      </c>
      <c r="L160" s="277">
        <v>82.55</v>
      </c>
      <c r="M160" s="277">
        <v>94.999799999999993</v>
      </c>
    </row>
    <row r="161" spans="1:13">
      <c r="A161" s="301">
        <v>152</v>
      </c>
      <c r="B161" s="277" t="s">
        <v>156</v>
      </c>
      <c r="C161" s="277">
        <v>88.3</v>
      </c>
      <c r="D161" s="279">
        <v>89</v>
      </c>
      <c r="E161" s="279">
        <v>86.65</v>
      </c>
      <c r="F161" s="279">
        <v>85</v>
      </c>
      <c r="G161" s="279">
        <v>82.65</v>
      </c>
      <c r="H161" s="279">
        <v>90.65</v>
      </c>
      <c r="I161" s="279">
        <v>93</v>
      </c>
      <c r="J161" s="279">
        <v>94.65</v>
      </c>
      <c r="K161" s="277">
        <v>91.35</v>
      </c>
      <c r="L161" s="277">
        <v>87.35</v>
      </c>
      <c r="M161" s="277">
        <v>177.14798999999999</v>
      </c>
    </row>
    <row r="162" spans="1:13">
      <c r="A162" s="301">
        <v>153</v>
      </c>
      <c r="B162" s="277" t="s">
        <v>271</v>
      </c>
      <c r="C162" s="277">
        <v>412.4</v>
      </c>
      <c r="D162" s="279">
        <v>417.48333333333335</v>
      </c>
      <c r="E162" s="279">
        <v>401.9666666666667</v>
      </c>
      <c r="F162" s="279">
        <v>391.53333333333336</v>
      </c>
      <c r="G162" s="279">
        <v>376.01666666666671</v>
      </c>
      <c r="H162" s="279">
        <v>427.91666666666669</v>
      </c>
      <c r="I162" s="279">
        <v>443.43333333333334</v>
      </c>
      <c r="J162" s="279">
        <v>453.86666666666667</v>
      </c>
      <c r="K162" s="277">
        <v>433</v>
      </c>
      <c r="L162" s="277">
        <v>407.05</v>
      </c>
      <c r="M162" s="277">
        <v>3.5919300000000001</v>
      </c>
    </row>
    <row r="163" spans="1:13">
      <c r="A163" s="301">
        <v>154</v>
      </c>
      <c r="B163" s="277" t="s">
        <v>272</v>
      </c>
      <c r="C163" s="277">
        <v>3045.95</v>
      </c>
      <c r="D163" s="279">
        <v>3080.3166666666671</v>
      </c>
      <c r="E163" s="279">
        <v>2975.6333333333341</v>
      </c>
      <c r="F163" s="279">
        <v>2905.3166666666671</v>
      </c>
      <c r="G163" s="279">
        <v>2800.6333333333341</v>
      </c>
      <c r="H163" s="279">
        <v>3150.6333333333341</v>
      </c>
      <c r="I163" s="279">
        <v>3255.3166666666675</v>
      </c>
      <c r="J163" s="279">
        <v>3325.6333333333341</v>
      </c>
      <c r="K163" s="277">
        <v>3185</v>
      </c>
      <c r="L163" s="277">
        <v>3010</v>
      </c>
      <c r="M163" s="277">
        <v>3.0490400000000002</v>
      </c>
    </row>
    <row r="164" spans="1:13">
      <c r="A164" s="301">
        <v>155</v>
      </c>
      <c r="B164" s="277" t="s">
        <v>157</v>
      </c>
      <c r="C164" s="277">
        <v>92</v>
      </c>
      <c r="D164" s="279">
        <v>93.05</v>
      </c>
      <c r="E164" s="279">
        <v>90</v>
      </c>
      <c r="F164" s="279">
        <v>88</v>
      </c>
      <c r="G164" s="279">
        <v>84.95</v>
      </c>
      <c r="H164" s="279">
        <v>95.05</v>
      </c>
      <c r="I164" s="279">
        <v>98.09999999999998</v>
      </c>
      <c r="J164" s="279">
        <v>100.1</v>
      </c>
      <c r="K164" s="277">
        <v>96.1</v>
      </c>
      <c r="L164" s="277">
        <v>91.05</v>
      </c>
      <c r="M164" s="277">
        <v>4.5699199999999998</v>
      </c>
    </row>
    <row r="165" spans="1:13">
      <c r="A165" s="301">
        <v>156</v>
      </c>
      <c r="B165" s="277" t="s">
        <v>158</v>
      </c>
      <c r="C165" s="277">
        <v>71.150000000000006</v>
      </c>
      <c r="D165" s="279">
        <v>72.05</v>
      </c>
      <c r="E165" s="279">
        <v>70</v>
      </c>
      <c r="F165" s="279">
        <v>68.850000000000009</v>
      </c>
      <c r="G165" s="279">
        <v>66.800000000000011</v>
      </c>
      <c r="H165" s="279">
        <v>73.199999999999989</v>
      </c>
      <c r="I165" s="279">
        <v>75.249999999999972</v>
      </c>
      <c r="J165" s="279">
        <v>76.399999999999977</v>
      </c>
      <c r="K165" s="277">
        <v>74.099999999999994</v>
      </c>
      <c r="L165" s="277">
        <v>70.900000000000006</v>
      </c>
      <c r="M165" s="277">
        <v>136.86790999999999</v>
      </c>
    </row>
    <row r="166" spans="1:13">
      <c r="A166" s="301">
        <v>157</v>
      </c>
      <c r="B166" s="277" t="s">
        <v>159</v>
      </c>
      <c r="C166" s="277">
        <v>18303.75</v>
      </c>
      <c r="D166" s="279">
        <v>18433.283333333333</v>
      </c>
      <c r="E166" s="279">
        <v>17997.816666666666</v>
      </c>
      <c r="F166" s="279">
        <v>17691.883333333331</v>
      </c>
      <c r="G166" s="279">
        <v>17256.416666666664</v>
      </c>
      <c r="H166" s="279">
        <v>18739.216666666667</v>
      </c>
      <c r="I166" s="279">
        <v>19174.683333333334</v>
      </c>
      <c r="J166" s="279">
        <v>19480.616666666669</v>
      </c>
      <c r="K166" s="277">
        <v>18868.75</v>
      </c>
      <c r="L166" s="277">
        <v>18127.349999999999</v>
      </c>
      <c r="M166" s="277">
        <v>0.40753</v>
      </c>
    </row>
    <row r="167" spans="1:13">
      <c r="A167" s="301">
        <v>158</v>
      </c>
      <c r="B167" s="277" t="s">
        <v>160</v>
      </c>
      <c r="C167" s="277">
        <v>1274.3</v>
      </c>
      <c r="D167" s="279">
        <v>1296.4166666666667</v>
      </c>
      <c r="E167" s="279">
        <v>1237.8833333333334</v>
      </c>
      <c r="F167" s="279">
        <v>1201.4666666666667</v>
      </c>
      <c r="G167" s="279">
        <v>1142.9333333333334</v>
      </c>
      <c r="H167" s="279">
        <v>1332.8333333333335</v>
      </c>
      <c r="I167" s="279">
        <v>1391.3666666666668</v>
      </c>
      <c r="J167" s="279">
        <v>1427.7833333333335</v>
      </c>
      <c r="K167" s="277">
        <v>1354.95</v>
      </c>
      <c r="L167" s="277">
        <v>1260</v>
      </c>
      <c r="M167" s="277">
        <v>12.017300000000001</v>
      </c>
    </row>
    <row r="168" spans="1:13">
      <c r="A168" s="301">
        <v>159</v>
      </c>
      <c r="B168" s="277" t="s">
        <v>161</v>
      </c>
      <c r="C168" s="277">
        <v>224.5</v>
      </c>
      <c r="D168" s="279">
        <v>225.16666666666666</v>
      </c>
      <c r="E168" s="279">
        <v>221.83333333333331</v>
      </c>
      <c r="F168" s="279">
        <v>219.16666666666666</v>
      </c>
      <c r="G168" s="279">
        <v>215.83333333333331</v>
      </c>
      <c r="H168" s="279">
        <v>227.83333333333331</v>
      </c>
      <c r="I168" s="279">
        <v>231.16666666666663</v>
      </c>
      <c r="J168" s="279">
        <v>233.83333333333331</v>
      </c>
      <c r="K168" s="277">
        <v>228.5</v>
      </c>
      <c r="L168" s="277">
        <v>222.5</v>
      </c>
      <c r="M168" s="277">
        <v>27.152280000000001</v>
      </c>
    </row>
    <row r="169" spans="1:13">
      <c r="A169" s="301">
        <v>160</v>
      </c>
      <c r="B169" s="277" t="s">
        <v>162</v>
      </c>
      <c r="C169" s="277">
        <v>88.5</v>
      </c>
      <c r="D169" s="279">
        <v>90.116666666666674</v>
      </c>
      <c r="E169" s="279">
        <v>86.233333333333348</v>
      </c>
      <c r="F169" s="279">
        <v>83.966666666666669</v>
      </c>
      <c r="G169" s="279">
        <v>80.083333333333343</v>
      </c>
      <c r="H169" s="279">
        <v>92.383333333333354</v>
      </c>
      <c r="I169" s="279">
        <v>96.26666666666668</v>
      </c>
      <c r="J169" s="279">
        <v>98.53333333333336</v>
      </c>
      <c r="K169" s="277">
        <v>94</v>
      </c>
      <c r="L169" s="277">
        <v>87.85</v>
      </c>
      <c r="M169" s="277">
        <v>84.509569999999997</v>
      </c>
    </row>
    <row r="170" spans="1:13">
      <c r="A170" s="301">
        <v>161</v>
      </c>
      <c r="B170" s="277" t="s">
        <v>275</v>
      </c>
      <c r="C170" s="277">
        <v>4865.55</v>
      </c>
      <c r="D170" s="279">
        <v>4915.416666666667</v>
      </c>
      <c r="E170" s="279">
        <v>4742.8333333333339</v>
      </c>
      <c r="F170" s="279">
        <v>4620.1166666666668</v>
      </c>
      <c r="G170" s="279">
        <v>4447.5333333333338</v>
      </c>
      <c r="H170" s="279">
        <v>5038.1333333333341</v>
      </c>
      <c r="I170" s="279">
        <v>5210.7166666666681</v>
      </c>
      <c r="J170" s="279">
        <v>5333.4333333333343</v>
      </c>
      <c r="K170" s="277">
        <v>5088</v>
      </c>
      <c r="L170" s="277">
        <v>4792.7</v>
      </c>
      <c r="M170" s="277">
        <v>1.04867</v>
      </c>
    </row>
    <row r="171" spans="1:13">
      <c r="A171" s="301">
        <v>162</v>
      </c>
      <c r="B171" s="277" t="s">
        <v>277</v>
      </c>
      <c r="C171" s="277">
        <v>9870.5</v>
      </c>
      <c r="D171" s="279">
        <v>9852.1</v>
      </c>
      <c r="E171" s="279">
        <v>9755.6500000000015</v>
      </c>
      <c r="F171" s="279">
        <v>9640.8000000000011</v>
      </c>
      <c r="G171" s="279">
        <v>9544.3500000000022</v>
      </c>
      <c r="H171" s="279">
        <v>9966.9500000000007</v>
      </c>
      <c r="I171" s="279">
        <v>10063.400000000001</v>
      </c>
      <c r="J171" s="279">
        <v>10178.25</v>
      </c>
      <c r="K171" s="277">
        <v>9948.5499999999993</v>
      </c>
      <c r="L171" s="277">
        <v>9737.25</v>
      </c>
      <c r="M171" s="277">
        <v>8.6019999999999999E-2</v>
      </c>
    </row>
    <row r="172" spans="1:13">
      <c r="A172" s="301">
        <v>163</v>
      </c>
      <c r="B172" s="277" t="s">
        <v>163</v>
      </c>
      <c r="C172" s="277">
        <v>1445.15</v>
      </c>
      <c r="D172" s="279">
        <v>1438.8166666666666</v>
      </c>
      <c r="E172" s="279">
        <v>1416.8833333333332</v>
      </c>
      <c r="F172" s="279">
        <v>1388.6166666666666</v>
      </c>
      <c r="G172" s="279">
        <v>1366.6833333333332</v>
      </c>
      <c r="H172" s="279">
        <v>1467.0833333333333</v>
      </c>
      <c r="I172" s="279">
        <v>1489.0166666666667</v>
      </c>
      <c r="J172" s="279">
        <v>1517.2833333333333</v>
      </c>
      <c r="K172" s="277">
        <v>1460.75</v>
      </c>
      <c r="L172" s="277">
        <v>1410.55</v>
      </c>
      <c r="M172" s="277">
        <v>8.6730099999999997</v>
      </c>
    </row>
    <row r="173" spans="1:13">
      <c r="A173" s="301">
        <v>164</v>
      </c>
      <c r="B173" s="277" t="s">
        <v>273</v>
      </c>
      <c r="C173" s="277">
        <v>1943.65</v>
      </c>
      <c r="D173" s="279">
        <v>1974.0833333333333</v>
      </c>
      <c r="E173" s="279">
        <v>1896.1666666666665</v>
      </c>
      <c r="F173" s="279">
        <v>1848.6833333333332</v>
      </c>
      <c r="G173" s="279">
        <v>1770.7666666666664</v>
      </c>
      <c r="H173" s="279">
        <v>2021.5666666666666</v>
      </c>
      <c r="I173" s="279">
        <v>2099.4833333333331</v>
      </c>
      <c r="J173" s="279">
        <v>2146.9666666666667</v>
      </c>
      <c r="K173" s="277">
        <v>2052</v>
      </c>
      <c r="L173" s="277">
        <v>1926.6</v>
      </c>
      <c r="M173" s="277">
        <v>3.4392399999999999</v>
      </c>
    </row>
    <row r="174" spans="1:13">
      <c r="A174" s="301">
        <v>165</v>
      </c>
      <c r="B174" s="277" t="s">
        <v>164</v>
      </c>
      <c r="C174" s="277">
        <v>30.65</v>
      </c>
      <c r="D174" s="279">
        <v>31.216666666666669</v>
      </c>
      <c r="E174" s="279">
        <v>29.833333333333336</v>
      </c>
      <c r="F174" s="279">
        <v>29.016666666666666</v>
      </c>
      <c r="G174" s="279">
        <v>27.633333333333333</v>
      </c>
      <c r="H174" s="279">
        <v>32.033333333333339</v>
      </c>
      <c r="I174" s="279">
        <v>33.416666666666671</v>
      </c>
      <c r="J174" s="279">
        <v>34.233333333333341</v>
      </c>
      <c r="K174" s="277">
        <v>32.6</v>
      </c>
      <c r="L174" s="277">
        <v>30.4</v>
      </c>
      <c r="M174" s="277">
        <v>283.57673999999997</v>
      </c>
    </row>
    <row r="175" spans="1:13">
      <c r="A175" s="301">
        <v>166</v>
      </c>
      <c r="B175" s="277" t="s">
        <v>274</v>
      </c>
      <c r="C175" s="277">
        <v>314.35000000000002</v>
      </c>
      <c r="D175" s="279">
        <v>319.2</v>
      </c>
      <c r="E175" s="279">
        <v>301.29999999999995</v>
      </c>
      <c r="F175" s="279">
        <v>288.24999999999994</v>
      </c>
      <c r="G175" s="279">
        <v>270.34999999999991</v>
      </c>
      <c r="H175" s="279">
        <v>332.25</v>
      </c>
      <c r="I175" s="279">
        <v>350.15</v>
      </c>
      <c r="J175" s="279">
        <v>363.20000000000005</v>
      </c>
      <c r="K175" s="277">
        <v>337.1</v>
      </c>
      <c r="L175" s="277">
        <v>306.14999999999998</v>
      </c>
      <c r="M175" s="277">
        <v>13.22711</v>
      </c>
    </row>
    <row r="176" spans="1:13">
      <c r="A176" s="301">
        <v>167</v>
      </c>
      <c r="B176" s="277" t="s">
        <v>491</v>
      </c>
      <c r="C176" s="277">
        <v>847.3</v>
      </c>
      <c r="D176" s="279">
        <v>858.05000000000007</v>
      </c>
      <c r="E176" s="279">
        <v>831.10000000000014</v>
      </c>
      <c r="F176" s="279">
        <v>814.90000000000009</v>
      </c>
      <c r="G176" s="279">
        <v>787.95000000000016</v>
      </c>
      <c r="H176" s="279">
        <v>874.25000000000011</v>
      </c>
      <c r="I176" s="279">
        <v>901.20000000000016</v>
      </c>
      <c r="J176" s="279">
        <v>917.40000000000009</v>
      </c>
      <c r="K176" s="277">
        <v>885</v>
      </c>
      <c r="L176" s="277">
        <v>841.85</v>
      </c>
      <c r="M176" s="277">
        <v>1.1968300000000001</v>
      </c>
    </row>
    <row r="177" spans="1:13">
      <c r="A177" s="301">
        <v>168</v>
      </c>
      <c r="B177" s="277" t="s">
        <v>165</v>
      </c>
      <c r="C177" s="277">
        <v>170.5</v>
      </c>
      <c r="D177" s="279">
        <v>169.95000000000002</v>
      </c>
      <c r="E177" s="279">
        <v>168.20000000000005</v>
      </c>
      <c r="F177" s="279">
        <v>165.90000000000003</v>
      </c>
      <c r="G177" s="279">
        <v>164.15000000000006</v>
      </c>
      <c r="H177" s="279">
        <v>172.25000000000003</v>
      </c>
      <c r="I177" s="279">
        <v>173.99999999999997</v>
      </c>
      <c r="J177" s="279">
        <v>176.3</v>
      </c>
      <c r="K177" s="277">
        <v>171.7</v>
      </c>
      <c r="L177" s="277">
        <v>167.65</v>
      </c>
      <c r="M177" s="277">
        <v>74.992249999999999</v>
      </c>
    </row>
    <row r="178" spans="1:13">
      <c r="A178" s="301">
        <v>169</v>
      </c>
      <c r="B178" s="277" t="s">
        <v>276</v>
      </c>
      <c r="C178" s="277">
        <v>242.25</v>
      </c>
      <c r="D178" s="279">
        <v>245.93333333333331</v>
      </c>
      <c r="E178" s="279">
        <v>232.11666666666662</v>
      </c>
      <c r="F178" s="279">
        <v>221.98333333333332</v>
      </c>
      <c r="G178" s="279">
        <v>208.16666666666663</v>
      </c>
      <c r="H178" s="279">
        <v>256.06666666666661</v>
      </c>
      <c r="I178" s="279">
        <v>269.88333333333327</v>
      </c>
      <c r="J178" s="279">
        <v>280.01666666666659</v>
      </c>
      <c r="K178" s="277">
        <v>259.75</v>
      </c>
      <c r="L178" s="277">
        <v>235.8</v>
      </c>
      <c r="M178" s="277">
        <v>3.91466</v>
      </c>
    </row>
    <row r="179" spans="1:13">
      <c r="A179" s="301">
        <v>170</v>
      </c>
      <c r="B179" s="277" t="s">
        <v>278</v>
      </c>
      <c r="C179" s="277">
        <v>408.35</v>
      </c>
      <c r="D179" s="279">
        <v>415.45</v>
      </c>
      <c r="E179" s="279">
        <v>392.9</v>
      </c>
      <c r="F179" s="279">
        <v>377.45</v>
      </c>
      <c r="G179" s="279">
        <v>354.9</v>
      </c>
      <c r="H179" s="279">
        <v>430.9</v>
      </c>
      <c r="I179" s="279">
        <v>453.45000000000005</v>
      </c>
      <c r="J179" s="279">
        <v>468.9</v>
      </c>
      <c r="K179" s="277">
        <v>438</v>
      </c>
      <c r="L179" s="277">
        <v>400</v>
      </c>
      <c r="M179" s="277">
        <v>2.8723999999999998</v>
      </c>
    </row>
    <row r="180" spans="1:13">
      <c r="A180" s="301">
        <v>171</v>
      </c>
      <c r="B180" s="277" t="s">
        <v>279</v>
      </c>
      <c r="C180" s="277">
        <v>483.95</v>
      </c>
      <c r="D180" s="279">
        <v>497.7833333333333</v>
      </c>
      <c r="E180" s="279">
        <v>458.56666666666661</v>
      </c>
      <c r="F180" s="279">
        <v>433.18333333333328</v>
      </c>
      <c r="G180" s="279">
        <v>393.96666666666658</v>
      </c>
      <c r="H180" s="279">
        <v>523.16666666666663</v>
      </c>
      <c r="I180" s="279">
        <v>562.38333333333333</v>
      </c>
      <c r="J180" s="279">
        <v>587.76666666666665</v>
      </c>
      <c r="K180" s="277">
        <v>537</v>
      </c>
      <c r="L180" s="277">
        <v>472.4</v>
      </c>
      <c r="M180" s="277">
        <v>7.10426</v>
      </c>
    </row>
    <row r="181" spans="1:13">
      <c r="A181" s="301">
        <v>172</v>
      </c>
      <c r="B181" s="277" t="s">
        <v>167</v>
      </c>
      <c r="C181" s="277">
        <v>719.65</v>
      </c>
      <c r="D181" s="279">
        <v>727.86666666666679</v>
      </c>
      <c r="E181" s="279">
        <v>701.23333333333358</v>
      </c>
      <c r="F181" s="279">
        <v>682.81666666666683</v>
      </c>
      <c r="G181" s="279">
        <v>656.18333333333362</v>
      </c>
      <c r="H181" s="279">
        <v>746.28333333333353</v>
      </c>
      <c r="I181" s="279">
        <v>772.91666666666674</v>
      </c>
      <c r="J181" s="279">
        <v>791.33333333333348</v>
      </c>
      <c r="K181" s="277">
        <v>754.5</v>
      </c>
      <c r="L181" s="277">
        <v>709.45</v>
      </c>
      <c r="M181" s="277">
        <v>9.7125900000000005</v>
      </c>
    </row>
    <row r="182" spans="1:13">
      <c r="A182" s="301">
        <v>173</v>
      </c>
      <c r="B182" s="277" t="s">
        <v>168</v>
      </c>
      <c r="C182" s="277">
        <v>169.2</v>
      </c>
      <c r="D182" s="279">
        <v>173.13333333333333</v>
      </c>
      <c r="E182" s="279">
        <v>163.96666666666664</v>
      </c>
      <c r="F182" s="279">
        <v>158.73333333333332</v>
      </c>
      <c r="G182" s="279">
        <v>149.56666666666663</v>
      </c>
      <c r="H182" s="279">
        <v>178.36666666666665</v>
      </c>
      <c r="I182" s="279">
        <v>187.53333333333333</v>
      </c>
      <c r="J182" s="279">
        <v>192.76666666666665</v>
      </c>
      <c r="K182" s="277">
        <v>182.3</v>
      </c>
      <c r="L182" s="277">
        <v>167.9</v>
      </c>
      <c r="M182" s="277">
        <v>142.25597999999999</v>
      </c>
    </row>
    <row r="183" spans="1:13">
      <c r="A183" s="301">
        <v>174</v>
      </c>
      <c r="B183" s="277" t="s">
        <v>169</v>
      </c>
      <c r="C183" s="277">
        <v>102.55</v>
      </c>
      <c r="D183" s="279">
        <v>104.10000000000001</v>
      </c>
      <c r="E183" s="279">
        <v>100.45000000000002</v>
      </c>
      <c r="F183" s="279">
        <v>98.350000000000009</v>
      </c>
      <c r="G183" s="279">
        <v>94.700000000000017</v>
      </c>
      <c r="H183" s="279">
        <v>106.20000000000002</v>
      </c>
      <c r="I183" s="279">
        <v>109.85000000000002</v>
      </c>
      <c r="J183" s="279">
        <v>111.95000000000002</v>
      </c>
      <c r="K183" s="277">
        <v>107.75</v>
      </c>
      <c r="L183" s="277">
        <v>102</v>
      </c>
      <c r="M183" s="277">
        <v>45.939149999999998</v>
      </c>
    </row>
    <row r="184" spans="1:13">
      <c r="A184" s="301">
        <v>175</v>
      </c>
      <c r="B184" s="277" t="s">
        <v>170</v>
      </c>
      <c r="C184" s="277">
        <v>2255.85</v>
      </c>
      <c r="D184" s="279">
        <v>2279.7333333333336</v>
      </c>
      <c r="E184" s="279">
        <v>2223.4666666666672</v>
      </c>
      <c r="F184" s="279">
        <v>2191.0833333333335</v>
      </c>
      <c r="G184" s="279">
        <v>2134.8166666666671</v>
      </c>
      <c r="H184" s="279">
        <v>2312.1166666666672</v>
      </c>
      <c r="I184" s="279">
        <v>2368.3833333333337</v>
      </c>
      <c r="J184" s="279">
        <v>2400.7666666666673</v>
      </c>
      <c r="K184" s="277">
        <v>2336</v>
      </c>
      <c r="L184" s="277">
        <v>2247.35</v>
      </c>
      <c r="M184" s="277">
        <v>155.19433000000001</v>
      </c>
    </row>
    <row r="185" spans="1:13">
      <c r="A185" s="301">
        <v>176</v>
      </c>
      <c r="B185" s="277" t="s">
        <v>171</v>
      </c>
      <c r="C185" s="277">
        <v>35.35</v>
      </c>
      <c r="D185" s="279">
        <v>36.166666666666664</v>
      </c>
      <c r="E185" s="279">
        <v>34.18333333333333</v>
      </c>
      <c r="F185" s="279">
        <v>33.016666666666666</v>
      </c>
      <c r="G185" s="279">
        <v>31.033333333333331</v>
      </c>
      <c r="H185" s="279">
        <v>37.333333333333329</v>
      </c>
      <c r="I185" s="279">
        <v>39.316666666666663</v>
      </c>
      <c r="J185" s="279">
        <v>40.483333333333327</v>
      </c>
      <c r="K185" s="277">
        <v>38.15</v>
      </c>
      <c r="L185" s="277">
        <v>35</v>
      </c>
      <c r="M185" s="277">
        <v>192.27382</v>
      </c>
    </row>
    <row r="186" spans="1:13">
      <c r="A186" s="301">
        <v>177</v>
      </c>
      <c r="B186" s="277" t="s">
        <v>3523</v>
      </c>
      <c r="C186" s="277">
        <v>818.15</v>
      </c>
      <c r="D186" s="279">
        <v>828.7166666666667</v>
      </c>
      <c r="E186" s="279">
        <v>800.43333333333339</v>
      </c>
      <c r="F186" s="279">
        <v>782.7166666666667</v>
      </c>
      <c r="G186" s="279">
        <v>754.43333333333339</v>
      </c>
      <c r="H186" s="279">
        <v>846.43333333333339</v>
      </c>
      <c r="I186" s="279">
        <v>874.7166666666667</v>
      </c>
      <c r="J186" s="279">
        <v>892.43333333333339</v>
      </c>
      <c r="K186" s="277">
        <v>857</v>
      </c>
      <c r="L186" s="277">
        <v>811</v>
      </c>
      <c r="M186" s="277">
        <v>14.64507</v>
      </c>
    </row>
    <row r="187" spans="1:13">
      <c r="A187" s="301">
        <v>178</v>
      </c>
      <c r="B187" s="277" t="s">
        <v>280</v>
      </c>
      <c r="C187" s="277">
        <v>840.1</v>
      </c>
      <c r="D187" s="279">
        <v>842.5</v>
      </c>
      <c r="E187" s="279">
        <v>833.2</v>
      </c>
      <c r="F187" s="279">
        <v>826.30000000000007</v>
      </c>
      <c r="G187" s="279">
        <v>817.00000000000011</v>
      </c>
      <c r="H187" s="279">
        <v>849.4</v>
      </c>
      <c r="I187" s="279">
        <v>858.69999999999993</v>
      </c>
      <c r="J187" s="279">
        <v>865.59999999999991</v>
      </c>
      <c r="K187" s="277">
        <v>851.8</v>
      </c>
      <c r="L187" s="277">
        <v>835.6</v>
      </c>
      <c r="M187" s="277">
        <v>8.7566799999999994</v>
      </c>
    </row>
    <row r="188" spans="1:13">
      <c r="A188" s="301">
        <v>179</v>
      </c>
      <c r="B188" s="277" t="s">
        <v>172</v>
      </c>
      <c r="C188" s="277">
        <v>185.8</v>
      </c>
      <c r="D188" s="279">
        <v>187.85</v>
      </c>
      <c r="E188" s="279">
        <v>182.2</v>
      </c>
      <c r="F188" s="279">
        <v>178.6</v>
      </c>
      <c r="G188" s="279">
        <v>172.95</v>
      </c>
      <c r="H188" s="279">
        <v>191.45</v>
      </c>
      <c r="I188" s="279">
        <v>197.10000000000002</v>
      </c>
      <c r="J188" s="279">
        <v>200.7</v>
      </c>
      <c r="K188" s="277">
        <v>193.5</v>
      </c>
      <c r="L188" s="277">
        <v>184.25</v>
      </c>
      <c r="M188" s="277">
        <v>576.14738999999997</v>
      </c>
    </row>
    <row r="189" spans="1:13">
      <c r="A189" s="301">
        <v>180</v>
      </c>
      <c r="B189" s="277" t="s">
        <v>173</v>
      </c>
      <c r="C189" s="277">
        <v>18903.7</v>
      </c>
      <c r="D189" s="279">
        <v>19070.45</v>
      </c>
      <c r="E189" s="279">
        <v>18540.900000000001</v>
      </c>
      <c r="F189" s="279">
        <v>18178.100000000002</v>
      </c>
      <c r="G189" s="279">
        <v>17648.550000000003</v>
      </c>
      <c r="H189" s="279">
        <v>19433.25</v>
      </c>
      <c r="I189" s="279">
        <v>19962.799999999996</v>
      </c>
      <c r="J189" s="279">
        <v>20325.599999999999</v>
      </c>
      <c r="K189" s="277">
        <v>19600</v>
      </c>
      <c r="L189" s="277">
        <v>18707.650000000001</v>
      </c>
      <c r="M189" s="277">
        <v>0.35929</v>
      </c>
    </row>
    <row r="190" spans="1:13">
      <c r="A190" s="301">
        <v>181</v>
      </c>
      <c r="B190" s="277" t="s">
        <v>174</v>
      </c>
      <c r="C190" s="277">
        <v>1243.5999999999999</v>
      </c>
      <c r="D190" s="279">
        <v>1243.8333333333333</v>
      </c>
      <c r="E190" s="279">
        <v>1227.7666666666664</v>
      </c>
      <c r="F190" s="279">
        <v>1211.9333333333332</v>
      </c>
      <c r="G190" s="279">
        <v>1195.8666666666663</v>
      </c>
      <c r="H190" s="279">
        <v>1259.6666666666665</v>
      </c>
      <c r="I190" s="279">
        <v>1275.7333333333336</v>
      </c>
      <c r="J190" s="279">
        <v>1291.5666666666666</v>
      </c>
      <c r="K190" s="277">
        <v>1259.9000000000001</v>
      </c>
      <c r="L190" s="277">
        <v>1228</v>
      </c>
      <c r="M190" s="277">
        <v>5.3088600000000001</v>
      </c>
    </row>
    <row r="191" spans="1:13">
      <c r="A191" s="301">
        <v>182</v>
      </c>
      <c r="B191" s="277" t="s">
        <v>175</v>
      </c>
      <c r="C191" s="277">
        <v>4159.3999999999996</v>
      </c>
      <c r="D191" s="279">
        <v>4214.6166666666659</v>
      </c>
      <c r="E191" s="279">
        <v>4078.0333333333319</v>
      </c>
      <c r="F191" s="279">
        <v>3996.6666666666661</v>
      </c>
      <c r="G191" s="279">
        <v>3860.0833333333321</v>
      </c>
      <c r="H191" s="279">
        <v>4295.9833333333318</v>
      </c>
      <c r="I191" s="279">
        <v>4432.5666666666657</v>
      </c>
      <c r="J191" s="279">
        <v>4513.9333333333316</v>
      </c>
      <c r="K191" s="277">
        <v>4351.2</v>
      </c>
      <c r="L191" s="277">
        <v>4133.25</v>
      </c>
      <c r="M191" s="277">
        <v>1.6796899999999999</v>
      </c>
    </row>
    <row r="192" spans="1:13">
      <c r="A192" s="301">
        <v>183</v>
      </c>
      <c r="B192" s="277" t="s">
        <v>176</v>
      </c>
      <c r="C192" s="277">
        <v>637.45000000000005</v>
      </c>
      <c r="D192" s="279">
        <v>640.43333333333339</v>
      </c>
      <c r="E192" s="279">
        <v>628.01666666666677</v>
      </c>
      <c r="F192" s="279">
        <v>618.58333333333337</v>
      </c>
      <c r="G192" s="279">
        <v>606.16666666666674</v>
      </c>
      <c r="H192" s="279">
        <v>649.86666666666679</v>
      </c>
      <c r="I192" s="279">
        <v>662.2833333333333</v>
      </c>
      <c r="J192" s="279">
        <v>671.71666666666681</v>
      </c>
      <c r="K192" s="277">
        <v>652.85</v>
      </c>
      <c r="L192" s="277">
        <v>631</v>
      </c>
      <c r="M192" s="277">
        <v>32.207790000000003</v>
      </c>
    </row>
    <row r="193" spans="1:13">
      <c r="A193" s="301">
        <v>184</v>
      </c>
      <c r="B193" s="277" t="s">
        <v>178</v>
      </c>
      <c r="C193" s="277">
        <v>503.65</v>
      </c>
      <c r="D193" s="279">
        <v>510.3</v>
      </c>
      <c r="E193" s="279">
        <v>492.35</v>
      </c>
      <c r="F193" s="279">
        <v>481.05</v>
      </c>
      <c r="G193" s="279">
        <v>463.1</v>
      </c>
      <c r="H193" s="279">
        <v>521.6</v>
      </c>
      <c r="I193" s="279">
        <v>539.54999999999995</v>
      </c>
      <c r="J193" s="279">
        <v>550.85</v>
      </c>
      <c r="K193" s="277">
        <v>528.25</v>
      </c>
      <c r="L193" s="277">
        <v>499</v>
      </c>
      <c r="M193" s="277">
        <v>99.830449999999999</v>
      </c>
    </row>
    <row r="194" spans="1:13">
      <c r="A194" s="301">
        <v>185</v>
      </c>
      <c r="B194" s="277" t="s">
        <v>179</v>
      </c>
      <c r="C194" s="277">
        <v>474.6</v>
      </c>
      <c r="D194" s="279">
        <v>484</v>
      </c>
      <c r="E194" s="279">
        <v>461.1</v>
      </c>
      <c r="F194" s="279">
        <v>447.6</v>
      </c>
      <c r="G194" s="279">
        <v>424.70000000000005</v>
      </c>
      <c r="H194" s="279">
        <v>497.5</v>
      </c>
      <c r="I194" s="279">
        <v>520.4</v>
      </c>
      <c r="J194" s="279">
        <v>533.9</v>
      </c>
      <c r="K194" s="277">
        <v>506.9</v>
      </c>
      <c r="L194" s="277">
        <v>470.5</v>
      </c>
      <c r="M194" s="277">
        <v>54.94706</v>
      </c>
    </row>
    <row r="195" spans="1:13">
      <c r="A195" s="301">
        <v>186</v>
      </c>
      <c r="B195" s="277" t="s">
        <v>282</v>
      </c>
      <c r="C195" s="277">
        <v>559.04999999999995</v>
      </c>
      <c r="D195" s="279">
        <v>559.7833333333333</v>
      </c>
      <c r="E195" s="279">
        <v>544.86666666666656</v>
      </c>
      <c r="F195" s="279">
        <v>530.68333333333328</v>
      </c>
      <c r="G195" s="279">
        <v>515.76666666666654</v>
      </c>
      <c r="H195" s="279">
        <v>573.96666666666658</v>
      </c>
      <c r="I195" s="279">
        <v>588.88333333333333</v>
      </c>
      <c r="J195" s="279">
        <v>603.06666666666661</v>
      </c>
      <c r="K195" s="277">
        <v>574.70000000000005</v>
      </c>
      <c r="L195" s="277">
        <v>545.6</v>
      </c>
      <c r="M195" s="277">
        <v>8.5660100000000003</v>
      </c>
    </row>
    <row r="196" spans="1:13">
      <c r="A196" s="301">
        <v>187</v>
      </c>
      <c r="B196" s="277" t="s">
        <v>3464</v>
      </c>
      <c r="C196" s="277">
        <v>507.75</v>
      </c>
      <c r="D196" s="279">
        <v>517.35</v>
      </c>
      <c r="E196" s="279">
        <v>492.40000000000009</v>
      </c>
      <c r="F196" s="279">
        <v>477.05000000000007</v>
      </c>
      <c r="G196" s="279">
        <v>452.10000000000014</v>
      </c>
      <c r="H196" s="279">
        <v>532.70000000000005</v>
      </c>
      <c r="I196" s="279">
        <v>557.65000000000009</v>
      </c>
      <c r="J196" s="279">
        <v>573</v>
      </c>
      <c r="K196" s="277">
        <v>542.29999999999995</v>
      </c>
      <c r="L196" s="277">
        <v>502</v>
      </c>
      <c r="M196" s="277">
        <v>38.863729999999997</v>
      </c>
    </row>
    <row r="197" spans="1:13">
      <c r="A197" s="301">
        <v>188</v>
      </c>
      <c r="B197" s="268" t="s">
        <v>183</v>
      </c>
      <c r="C197" s="268">
        <v>137.44999999999999</v>
      </c>
      <c r="D197" s="308">
        <v>140.23333333333332</v>
      </c>
      <c r="E197" s="308">
        <v>132.71666666666664</v>
      </c>
      <c r="F197" s="308">
        <v>127.98333333333332</v>
      </c>
      <c r="G197" s="308">
        <v>120.46666666666664</v>
      </c>
      <c r="H197" s="308">
        <v>144.96666666666664</v>
      </c>
      <c r="I197" s="308">
        <v>152.48333333333335</v>
      </c>
      <c r="J197" s="308">
        <v>157.21666666666664</v>
      </c>
      <c r="K197" s="268">
        <v>147.75</v>
      </c>
      <c r="L197" s="268">
        <v>135.5</v>
      </c>
      <c r="M197" s="268">
        <v>647.35433999999998</v>
      </c>
    </row>
    <row r="198" spans="1:13">
      <c r="A198" s="301">
        <v>189</v>
      </c>
      <c r="B198" s="268" t="s">
        <v>185</v>
      </c>
      <c r="C198" s="268">
        <v>53</v>
      </c>
      <c r="D198" s="308">
        <v>53.9</v>
      </c>
      <c r="E198" s="308">
        <v>51.599999999999994</v>
      </c>
      <c r="F198" s="308">
        <v>50.199999999999996</v>
      </c>
      <c r="G198" s="308">
        <v>47.899999999999991</v>
      </c>
      <c r="H198" s="308">
        <v>55.3</v>
      </c>
      <c r="I198" s="308">
        <v>57.599999999999994</v>
      </c>
      <c r="J198" s="308">
        <v>59</v>
      </c>
      <c r="K198" s="268">
        <v>56.2</v>
      </c>
      <c r="L198" s="268">
        <v>52.5</v>
      </c>
      <c r="M198" s="268">
        <v>272.54313999999999</v>
      </c>
    </row>
    <row r="199" spans="1:13">
      <c r="A199" s="301">
        <v>190</v>
      </c>
      <c r="B199" s="268" t="s">
        <v>186</v>
      </c>
      <c r="C199" s="268">
        <v>373.4</v>
      </c>
      <c r="D199" s="308">
        <v>381.2</v>
      </c>
      <c r="E199" s="308">
        <v>363.2</v>
      </c>
      <c r="F199" s="308">
        <v>353</v>
      </c>
      <c r="G199" s="308">
        <v>335</v>
      </c>
      <c r="H199" s="308">
        <v>391.4</v>
      </c>
      <c r="I199" s="308">
        <v>409.4</v>
      </c>
      <c r="J199" s="308">
        <v>419.59999999999997</v>
      </c>
      <c r="K199" s="268">
        <v>399.2</v>
      </c>
      <c r="L199" s="268">
        <v>371</v>
      </c>
      <c r="M199" s="268">
        <v>141.38761</v>
      </c>
    </row>
    <row r="200" spans="1:13">
      <c r="A200" s="301">
        <v>191</v>
      </c>
      <c r="B200" s="268" t="s">
        <v>187</v>
      </c>
      <c r="C200" s="268">
        <v>2465.3000000000002</v>
      </c>
      <c r="D200" s="308">
        <v>2474.1166666666668</v>
      </c>
      <c r="E200" s="308">
        <v>2443.3333333333335</v>
      </c>
      <c r="F200" s="308">
        <v>2421.3666666666668</v>
      </c>
      <c r="G200" s="308">
        <v>2390.5833333333335</v>
      </c>
      <c r="H200" s="308">
        <v>2496.0833333333335</v>
      </c>
      <c r="I200" s="308">
        <v>2526.8666666666663</v>
      </c>
      <c r="J200" s="308">
        <v>2548.8333333333335</v>
      </c>
      <c r="K200" s="268">
        <v>2504.9</v>
      </c>
      <c r="L200" s="268">
        <v>2452.15</v>
      </c>
      <c r="M200" s="268">
        <v>45.98809</v>
      </c>
    </row>
    <row r="201" spans="1:13">
      <c r="A201" s="301">
        <v>192</v>
      </c>
      <c r="B201" s="268" t="s">
        <v>188</v>
      </c>
      <c r="C201" s="268">
        <v>787.25</v>
      </c>
      <c r="D201" s="308">
        <v>800.51666666666677</v>
      </c>
      <c r="E201" s="308">
        <v>771.03333333333353</v>
      </c>
      <c r="F201" s="308">
        <v>754.81666666666672</v>
      </c>
      <c r="G201" s="308">
        <v>725.33333333333348</v>
      </c>
      <c r="H201" s="308">
        <v>816.73333333333358</v>
      </c>
      <c r="I201" s="308">
        <v>846.21666666666692</v>
      </c>
      <c r="J201" s="308">
        <v>862.43333333333362</v>
      </c>
      <c r="K201" s="268">
        <v>830</v>
      </c>
      <c r="L201" s="268">
        <v>784.3</v>
      </c>
      <c r="M201" s="268">
        <v>107.89252</v>
      </c>
    </row>
    <row r="202" spans="1:13">
      <c r="A202" s="301">
        <v>193</v>
      </c>
      <c r="B202" s="268" t="s">
        <v>189</v>
      </c>
      <c r="C202" s="268">
        <v>1119.9000000000001</v>
      </c>
      <c r="D202" s="308">
        <v>1135.5833333333333</v>
      </c>
      <c r="E202" s="308">
        <v>1099.3666666666666</v>
      </c>
      <c r="F202" s="308">
        <v>1078.8333333333333</v>
      </c>
      <c r="G202" s="308">
        <v>1042.6166666666666</v>
      </c>
      <c r="H202" s="308">
        <v>1156.1166666666666</v>
      </c>
      <c r="I202" s="308">
        <v>1192.3333333333333</v>
      </c>
      <c r="J202" s="308">
        <v>1212.8666666666666</v>
      </c>
      <c r="K202" s="268">
        <v>1171.8</v>
      </c>
      <c r="L202" s="268">
        <v>1115.05</v>
      </c>
      <c r="M202" s="268">
        <v>26.66123</v>
      </c>
    </row>
    <row r="203" spans="1:13">
      <c r="A203" s="301">
        <v>194</v>
      </c>
      <c r="B203" s="268" t="s">
        <v>190</v>
      </c>
      <c r="C203" s="268">
        <v>2711.6</v>
      </c>
      <c r="D203" s="308">
        <v>2762.4833333333336</v>
      </c>
      <c r="E203" s="308">
        <v>2634.4666666666672</v>
      </c>
      <c r="F203" s="308">
        <v>2557.3333333333335</v>
      </c>
      <c r="G203" s="308">
        <v>2429.3166666666671</v>
      </c>
      <c r="H203" s="308">
        <v>2839.6166666666672</v>
      </c>
      <c r="I203" s="308">
        <v>2967.6333333333337</v>
      </c>
      <c r="J203" s="308">
        <v>3044.7666666666673</v>
      </c>
      <c r="K203" s="268">
        <v>2890.5</v>
      </c>
      <c r="L203" s="268">
        <v>2685.35</v>
      </c>
      <c r="M203" s="268">
        <v>6.6895899999999999</v>
      </c>
    </row>
    <row r="204" spans="1:13">
      <c r="A204" s="301">
        <v>195</v>
      </c>
      <c r="B204" s="268" t="s">
        <v>191</v>
      </c>
      <c r="C204" s="268">
        <v>330.9</v>
      </c>
      <c r="D204" s="308">
        <v>326.95</v>
      </c>
      <c r="E204" s="308">
        <v>320.14999999999998</v>
      </c>
      <c r="F204" s="308">
        <v>309.39999999999998</v>
      </c>
      <c r="G204" s="308">
        <v>302.59999999999997</v>
      </c>
      <c r="H204" s="308">
        <v>337.7</v>
      </c>
      <c r="I204" s="308">
        <v>344.50000000000006</v>
      </c>
      <c r="J204" s="308">
        <v>355.25</v>
      </c>
      <c r="K204" s="268">
        <v>333.75</v>
      </c>
      <c r="L204" s="268">
        <v>316.2</v>
      </c>
      <c r="M204" s="268">
        <v>33.458629999999999</v>
      </c>
    </row>
    <row r="205" spans="1:13">
      <c r="A205" s="301">
        <v>196</v>
      </c>
      <c r="B205" s="268" t="s">
        <v>550</v>
      </c>
      <c r="C205" s="268">
        <v>649.25</v>
      </c>
      <c r="D205" s="308">
        <v>661.61666666666667</v>
      </c>
      <c r="E205" s="308">
        <v>629.23333333333335</v>
      </c>
      <c r="F205" s="308">
        <v>609.2166666666667</v>
      </c>
      <c r="G205" s="308">
        <v>576.83333333333337</v>
      </c>
      <c r="H205" s="308">
        <v>681.63333333333333</v>
      </c>
      <c r="I205" s="308">
        <v>714.01666666666677</v>
      </c>
      <c r="J205" s="308">
        <v>734.0333333333333</v>
      </c>
      <c r="K205" s="268">
        <v>694</v>
      </c>
      <c r="L205" s="268">
        <v>641.6</v>
      </c>
      <c r="M205" s="268">
        <v>15.290789999999999</v>
      </c>
    </row>
    <row r="206" spans="1:13">
      <c r="A206" s="301">
        <v>197</v>
      </c>
      <c r="B206" s="268" t="s">
        <v>192</v>
      </c>
      <c r="C206" s="268">
        <v>453.5</v>
      </c>
      <c r="D206" s="308">
        <v>453.18333333333334</v>
      </c>
      <c r="E206" s="308">
        <v>446.61666666666667</v>
      </c>
      <c r="F206" s="308">
        <v>439.73333333333335</v>
      </c>
      <c r="G206" s="308">
        <v>433.16666666666669</v>
      </c>
      <c r="H206" s="308">
        <v>460.06666666666666</v>
      </c>
      <c r="I206" s="308">
        <v>466.63333333333338</v>
      </c>
      <c r="J206" s="308">
        <v>473.51666666666665</v>
      </c>
      <c r="K206" s="268">
        <v>459.75</v>
      </c>
      <c r="L206" s="268">
        <v>446.3</v>
      </c>
      <c r="M206" s="268">
        <v>25.573119999999999</v>
      </c>
    </row>
    <row r="207" spans="1:13">
      <c r="A207" s="301">
        <v>198</v>
      </c>
      <c r="B207" s="268" t="s">
        <v>193</v>
      </c>
      <c r="C207" s="268">
        <v>982.6</v>
      </c>
      <c r="D207" s="308">
        <v>991.91666666666663</v>
      </c>
      <c r="E207" s="308">
        <v>961.68333333333328</v>
      </c>
      <c r="F207" s="308">
        <v>940.76666666666665</v>
      </c>
      <c r="G207" s="308">
        <v>910.5333333333333</v>
      </c>
      <c r="H207" s="308">
        <v>1012.8333333333333</v>
      </c>
      <c r="I207" s="308">
        <v>1043.0666666666666</v>
      </c>
      <c r="J207" s="308">
        <v>1063.9833333333331</v>
      </c>
      <c r="K207" s="268">
        <v>1022.15</v>
      </c>
      <c r="L207" s="268">
        <v>971</v>
      </c>
      <c r="M207" s="268">
        <v>5.1700299999999997</v>
      </c>
    </row>
    <row r="208" spans="1:13">
      <c r="A208" s="301">
        <v>199</v>
      </c>
      <c r="B208" s="268" t="s">
        <v>195</v>
      </c>
      <c r="C208" s="268">
        <v>3878.9</v>
      </c>
      <c r="D208" s="308">
        <v>3910.8333333333335</v>
      </c>
      <c r="E208" s="308">
        <v>3818.0666666666671</v>
      </c>
      <c r="F208" s="308">
        <v>3757.2333333333336</v>
      </c>
      <c r="G208" s="308">
        <v>3664.4666666666672</v>
      </c>
      <c r="H208" s="308">
        <v>3971.666666666667</v>
      </c>
      <c r="I208" s="308">
        <v>4064.4333333333334</v>
      </c>
      <c r="J208" s="308">
        <v>4125.2666666666664</v>
      </c>
      <c r="K208" s="268">
        <v>4003.6</v>
      </c>
      <c r="L208" s="268">
        <v>3850</v>
      </c>
      <c r="M208" s="268">
        <v>3.8905599999999998</v>
      </c>
    </row>
    <row r="209" spans="1:13">
      <c r="A209" s="301">
        <v>200</v>
      </c>
      <c r="B209" s="268" t="s">
        <v>196</v>
      </c>
      <c r="C209" s="268">
        <v>26.05</v>
      </c>
      <c r="D209" s="308">
        <v>26.566666666666666</v>
      </c>
      <c r="E209" s="308">
        <v>25.183333333333334</v>
      </c>
      <c r="F209" s="308">
        <v>24.316666666666666</v>
      </c>
      <c r="G209" s="308">
        <v>22.933333333333334</v>
      </c>
      <c r="H209" s="308">
        <v>27.433333333333334</v>
      </c>
      <c r="I209" s="308">
        <v>28.816666666666666</v>
      </c>
      <c r="J209" s="308">
        <v>29.683333333333334</v>
      </c>
      <c r="K209" s="268">
        <v>27.95</v>
      </c>
      <c r="L209" s="268">
        <v>25.7</v>
      </c>
      <c r="M209" s="268">
        <v>67.320049999999995</v>
      </c>
    </row>
    <row r="210" spans="1:13">
      <c r="A210" s="301">
        <v>201</v>
      </c>
      <c r="B210" s="268" t="s">
        <v>197</v>
      </c>
      <c r="C210" s="268">
        <v>532.20000000000005</v>
      </c>
      <c r="D210" s="308">
        <v>533.51666666666677</v>
      </c>
      <c r="E210" s="308">
        <v>520.53333333333353</v>
      </c>
      <c r="F210" s="308">
        <v>508.86666666666679</v>
      </c>
      <c r="G210" s="308">
        <v>495.88333333333355</v>
      </c>
      <c r="H210" s="308">
        <v>545.18333333333351</v>
      </c>
      <c r="I210" s="308">
        <v>558.16666666666686</v>
      </c>
      <c r="J210" s="308">
        <v>569.83333333333348</v>
      </c>
      <c r="K210" s="268">
        <v>546.5</v>
      </c>
      <c r="L210" s="268">
        <v>521.85</v>
      </c>
      <c r="M210" s="268">
        <v>49.075789999999998</v>
      </c>
    </row>
    <row r="211" spans="1:13">
      <c r="A211" s="301">
        <v>202</v>
      </c>
      <c r="B211" s="268" t="s">
        <v>563</v>
      </c>
      <c r="C211" s="268">
        <v>690.45</v>
      </c>
      <c r="D211" s="308">
        <v>693.15</v>
      </c>
      <c r="E211" s="308">
        <v>683.3</v>
      </c>
      <c r="F211" s="308">
        <v>676.15</v>
      </c>
      <c r="G211" s="308">
        <v>666.3</v>
      </c>
      <c r="H211" s="308">
        <v>700.3</v>
      </c>
      <c r="I211" s="308">
        <v>710.15000000000009</v>
      </c>
      <c r="J211" s="308">
        <v>717.3</v>
      </c>
      <c r="K211" s="268">
        <v>703</v>
      </c>
      <c r="L211" s="268">
        <v>686</v>
      </c>
      <c r="M211" s="268">
        <v>0.88163999999999998</v>
      </c>
    </row>
    <row r="212" spans="1:13">
      <c r="A212" s="301">
        <v>203</v>
      </c>
      <c r="B212" s="268" t="s">
        <v>284</v>
      </c>
      <c r="C212" s="268">
        <v>170.25</v>
      </c>
      <c r="D212" s="308">
        <v>172.45000000000002</v>
      </c>
      <c r="E212" s="308">
        <v>166.80000000000004</v>
      </c>
      <c r="F212" s="308">
        <v>163.35000000000002</v>
      </c>
      <c r="G212" s="308">
        <v>157.70000000000005</v>
      </c>
      <c r="H212" s="308">
        <v>175.90000000000003</v>
      </c>
      <c r="I212" s="308">
        <v>181.55</v>
      </c>
      <c r="J212" s="308">
        <v>185.00000000000003</v>
      </c>
      <c r="K212" s="268">
        <v>178.1</v>
      </c>
      <c r="L212" s="268">
        <v>169</v>
      </c>
      <c r="M212" s="268">
        <v>6.7328900000000003</v>
      </c>
    </row>
    <row r="213" spans="1:13">
      <c r="A213" s="301">
        <v>204</v>
      </c>
      <c r="B213" s="268" t="s">
        <v>199</v>
      </c>
      <c r="C213" s="268">
        <v>670.5</v>
      </c>
      <c r="D213" s="308">
        <v>673.6</v>
      </c>
      <c r="E213" s="308">
        <v>657.90000000000009</v>
      </c>
      <c r="F213" s="308">
        <v>645.30000000000007</v>
      </c>
      <c r="G213" s="308">
        <v>629.60000000000014</v>
      </c>
      <c r="H213" s="308">
        <v>686.2</v>
      </c>
      <c r="I213" s="308">
        <v>701.90000000000009</v>
      </c>
      <c r="J213" s="308">
        <v>714.5</v>
      </c>
      <c r="K213" s="268">
        <v>689.3</v>
      </c>
      <c r="L213" s="268">
        <v>661</v>
      </c>
      <c r="M213" s="268">
        <v>19.81392</v>
      </c>
    </row>
    <row r="214" spans="1:13">
      <c r="A214" s="301">
        <v>205</v>
      </c>
      <c r="B214" s="268" t="s">
        <v>569</v>
      </c>
      <c r="C214" s="268">
        <v>2082.3000000000002</v>
      </c>
      <c r="D214" s="308">
        <v>2098.2166666666667</v>
      </c>
      <c r="E214" s="308">
        <v>2052.1833333333334</v>
      </c>
      <c r="F214" s="308">
        <v>2022.0666666666666</v>
      </c>
      <c r="G214" s="308">
        <v>1976.0333333333333</v>
      </c>
      <c r="H214" s="308">
        <v>2128.3333333333335</v>
      </c>
      <c r="I214" s="308">
        <v>2174.3666666666672</v>
      </c>
      <c r="J214" s="308">
        <v>2204.4833333333336</v>
      </c>
      <c r="K214" s="268">
        <v>2144.25</v>
      </c>
      <c r="L214" s="268">
        <v>2068.1</v>
      </c>
      <c r="M214" s="268">
        <v>0.50014000000000003</v>
      </c>
    </row>
    <row r="215" spans="1:13">
      <c r="A215" s="301">
        <v>206</v>
      </c>
      <c r="B215" s="268" t="s">
        <v>200</v>
      </c>
      <c r="C215" s="308">
        <v>311.89999999999998</v>
      </c>
      <c r="D215" s="308">
        <v>315.45</v>
      </c>
      <c r="E215" s="308">
        <v>306.39999999999998</v>
      </c>
      <c r="F215" s="308">
        <v>300.89999999999998</v>
      </c>
      <c r="G215" s="308">
        <v>291.84999999999997</v>
      </c>
      <c r="H215" s="308">
        <v>320.95</v>
      </c>
      <c r="I215" s="308">
        <v>330.00000000000006</v>
      </c>
      <c r="J215" s="308">
        <v>335.5</v>
      </c>
      <c r="K215" s="308">
        <v>324.5</v>
      </c>
      <c r="L215" s="308">
        <v>309.95</v>
      </c>
      <c r="M215" s="308">
        <v>227.39046999999999</v>
      </c>
    </row>
    <row r="216" spans="1:13">
      <c r="A216" s="301">
        <v>207</v>
      </c>
      <c r="B216" s="268" t="s">
        <v>202</v>
      </c>
      <c r="C216" s="308">
        <v>210.7</v>
      </c>
      <c r="D216" s="308">
        <v>213.28333333333333</v>
      </c>
      <c r="E216" s="308">
        <v>201.76666666666665</v>
      </c>
      <c r="F216" s="308">
        <v>192.83333333333331</v>
      </c>
      <c r="G216" s="308">
        <v>181.31666666666663</v>
      </c>
      <c r="H216" s="308">
        <v>222.21666666666667</v>
      </c>
      <c r="I216" s="308">
        <v>233.73333333333338</v>
      </c>
      <c r="J216" s="308">
        <v>242.66666666666669</v>
      </c>
      <c r="K216" s="308">
        <v>224.8</v>
      </c>
      <c r="L216" s="308">
        <v>204.35</v>
      </c>
      <c r="M216" s="308">
        <v>298.29633999999999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35" sqref="F3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5"/>
      <c r="B1" s="575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44096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72" t="s">
        <v>16</v>
      </c>
      <c r="B9" s="573" t="s">
        <v>18</v>
      </c>
      <c r="C9" s="571" t="s">
        <v>19</v>
      </c>
      <c r="D9" s="571" t="s">
        <v>20</v>
      </c>
      <c r="E9" s="571" t="s">
        <v>21</v>
      </c>
      <c r="F9" s="571"/>
      <c r="G9" s="571"/>
      <c r="H9" s="571" t="s">
        <v>22</v>
      </c>
      <c r="I9" s="571"/>
      <c r="J9" s="571"/>
      <c r="K9" s="274"/>
      <c r="L9" s="281"/>
      <c r="M9" s="282"/>
    </row>
    <row r="10" spans="1:15" ht="42.75" customHeight="1">
      <c r="A10" s="567"/>
      <c r="B10" s="569"/>
      <c r="C10" s="574" t="s">
        <v>23</v>
      </c>
      <c r="D10" s="574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18239.55</v>
      </c>
      <c r="D11" s="279">
        <v>18440</v>
      </c>
      <c r="E11" s="279">
        <v>17930.099999999999</v>
      </c>
      <c r="F11" s="279">
        <v>17620.649999999998</v>
      </c>
      <c r="G11" s="279">
        <v>17110.749999999996</v>
      </c>
      <c r="H11" s="279">
        <v>18749.45</v>
      </c>
      <c r="I11" s="279">
        <v>19259.350000000002</v>
      </c>
      <c r="J11" s="279">
        <v>19568.800000000003</v>
      </c>
      <c r="K11" s="277">
        <v>18949.900000000001</v>
      </c>
      <c r="L11" s="277">
        <v>18130.55</v>
      </c>
      <c r="M11" s="277">
        <v>5.8290000000000002E-2</v>
      </c>
    </row>
    <row r="12" spans="1:15" ht="12" customHeight="1">
      <c r="A12" s="268">
        <v>2</v>
      </c>
      <c r="B12" s="277" t="s">
        <v>802</v>
      </c>
      <c r="C12" s="278">
        <v>1048.05</v>
      </c>
      <c r="D12" s="279">
        <v>1056.5166666666667</v>
      </c>
      <c r="E12" s="279">
        <v>1016.4333333333334</v>
      </c>
      <c r="F12" s="279">
        <v>984.81666666666683</v>
      </c>
      <c r="G12" s="279">
        <v>944.73333333333358</v>
      </c>
      <c r="H12" s="279">
        <v>1088.1333333333332</v>
      </c>
      <c r="I12" s="279">
        <v>1128.2166666666667</v>
      </c>
      <c r="J12" s="279">
        <v>1159.833333333333</v>
      </c>
      <c r="K12" s="277">
        <v>1096.5999999999999</v>
      </c>
      <c r="L12" s="277">
        <v>1024.9000000000001</v>
      </c>
      <c r="M12" s="277">
        <v>2.4066900000000002</v>
      </c>
    </row>
    <row r="13" spans="1:15" ht="12" customHeight="1">
      <c r="A13" s="268">
        <v>3</v>
      </c>
      <c r="B13" s="277" t="s">
        <v>294</v>
      </c>
      <c r="C13" s="278">
        <v>1336</v>
      </c>
      <c r="D13" s="279">
        <v>1361.5666666666666</v>
      </c>
      <c r="E13" s="279">
        <v>1294.4333333333332</v>
      </c>
      <c r="F13" s="279">
        <v>1252.8666666666666</v>
      </c>
      <c r="G13" s="279">
        <v>1185.7333333333331</v>
      </c>
      <c r="H13" s="279">
        <v>1403.1333333333332</v>
      </c>
      <c r="I13" s="279">
        <v>1470.2666666666664</v>
      </c>
      <c r="J13" s="279">
        <v>1511.8333333333333</v>
      </c>
      <c r="K13" s="277">
        <v>1428.7</v>
      </c>
      <c r="L13" s="277">
        <v>1320</v>
      </c>
      <c r="M13" s="277">
        <v>2.4754200000000002</v>
      </c>
    </row>
    <row r="14" spans="1:15" ht="12" customHeight="1">
      <c r="A14" s="268">
        <v>4</v>
      </c>
      <c r="B14" s="277" t="s">
        <v>3119</v>
      </c>
      <c r="C14" s="278">
        <v>898.75</v>
      </c>
      <c r="D14" s="279">
        <v>900.31666666666661</v>
      </c>
      <c r="E14" s="279">
        <v>894.73333333333323</v>
      </c>
      <c r="F14" s="279">
        <v>890.71666666666658</v>
      </c>
      <c r="G14" s="279">
        <v>885.13333333333321</v>
      </c>
      <c r="H14" s="279">
        <v>904.33333333333326</v>
      </c>
      <c r="I14" s="279">
        <v>909.91666666666674</v>
      </c>
      <c r="J14" s="279">
        <v>913.93333333333328</v>
      </c>
      <c r="K14" s="277">
        <v>905.9</v>
      </c>
      <c r="L14" s="277">
        <v>896.3</v>
      </c>
      <c r="M14" s="277">
        <v>0.98224999999999996</v>
      </c>
    </row>
    <row r="15" spans="1:15" ht="12" customHeight="1">
      <c r="A15" s="268">
        <v>5</v>
      </c>
      <c r="B15" s="277" t="s">
        <v>295</v>
      </c>
      <c r="C15" s="278">
        <v>15890.15</v>
      </c>
      <c r="D15" s="279">
        <v>16116.716666666667</v>
      </c>
      <c r="E15" s="279">
        <v>15433.433333333334</v>
      </c>
      <c r="F15" s="279">
        <v>14976.716666666667</v>
      </c>
      <c r="G15" s="279">
        <v>14293.433333333334</v>
      </c>
      <c r="H15" s="279">
        <v>16573.433333333334</v>
      </c>
      <c r="I15" s="279">
        <v>17256.716666666667</v>
      </c>
      <c r="J15" s="279">
        <v>17713.433333333334</v>
      </c>
      <c r="K15" s="277">
        <v>16800</v>
      </c>
      <c r="L15" s="277">
        <v>15660</v>
      </c>
      <c r="M15" s="277">
        <v>0.23230000000000001</v>
      </c>
    </row>
    <row r="16" spans="1:15" ht="12" customHeight="1">
      <c r="A16" s="268">
        <v>6</v>
      </c>
      <c r="B16" s="277" t="s">
        <v>227</v>
      </c>
      <c r="C16" s="278">
        <v>64.599999999999994</v>
      </c>
      <c r="D16" s="279">
        <v>66.350000000000009</v>
      </c>
      <c r="E16" s="279">
        <v>62.250000000000014</v>
      </c>
      <c r="F16" s="279">
        <v>59.900000000000006</v>
      </c>
      <c r="G16" s="279">
        <v>55.800000000000011</v>
      </c>
      <c r="H16" s="279">
        <v>68.700000000000017</v>
      </c>
      <c r="I16" s="279">
        <v>72.800000000000011</v>
      </c>
      <c r="J16" s="279">
        <v>75.15000000000002</v>
      </c>
      <c r="K16" s="277">
        <v>70.45</v>
      </c>
      <c r="L16" s="277">
        <v>64</v>
      </c>
      <c r="M16" s="277">
        <v>25.14668</v>
      </c>
    </row>
    <row r="17" spans="1:13" ht="12" customHeight="1">
      <c r="A17" s="268">
        <v>7</v>
      </c>
      <c r="B17" s="277" t="s">
        <v>228</v>
      </c>
      <c r="C17" s="278">
        <v>126.6</v>
      </c>
      <c r="D17" s="279">
        <v>128.1</v>
      </c>
      <c r="E17" s="279">
        <v>121.85</v>
      </c>
      <c r="F17" s="279">
        <v>117.1</v>
      </c>
      <c r="G17" s="279">
        <v>110.85</v>
      </c>
      <c r="H17" s="279">
        <v>132.85</v>
      </c>
      <c r="I17" s="279">
        <v>139.1</v>
      </c>
      <c r="J17" s="279">
        <v>143.85</v>
      </c>
      <c r="K17" s="277">
        <v>134.35</v>
      </c>
      <c r="L17" s="277">
        <v>123.35</v>
      </c>
      <c r="M17" s="277">
        <v>14.42459</v>
      </c>
    </row>
    <row r="18" spans="1:13" ht="12" customHeight="1">
      <c r="A18" s="268">
        <v>8</v>
      </c>
      <c r="B18" s="277" t="s">
        <v>38</v>
      </c>
      <c r="C18" s="278">
        <v>1377.75</v>
      </c>
      <c r="D18" s="279">
        <v>1391.7833333333335</v>
      </c>
      <c r="E18" s="279">
        <v>1352.166666666667</v>
      </c>
      <c r="F18" s="279">
        <v>1326.5833333333335</v>
      </c>
      <c r="G18" s="279">
        <v>1286.9666666666669</v>
      </c>
      <c r="H18" s="279">
        <v>1417.366666666667</v>
      </c>
      <c r="I18" s="279">
        <v>1456.9833333333333</v>
      </c>
      <c r="J18" s="279">
        <v>1482.5666666666671</v>
      </c>
      <c r="K18" s="277">
        <v>1431.4</v>
      </c>
      <c r="L18" s="277">
        <v>1366.2</v>
      </c>
      <c r="M18" s="277">
        <v>4.3737199999999996</v>
      </c>
    </row>
    <row r="19" spans="1:13" ht="12" customHeight="1">
      <c r="A19" s="268">
        <v>9</v>
      </c>
      <c r="B19" s="277" t="s">
        <v>296</v>
      </c>
      <c r="C19" s="278">
        <v>186.3</v>
      </c>
      <c r="D19" s="279">
        <v>188.43333333333331</v>
      </c>
      <c r="E19" s="279">
        <v>180.16666666666663</v>
      </c>
      <c r="F19" s="279">
        <v>174.03333333333333</v>
      </c>
      <c r="G19" s="279">
        <v>165.76666666666665</v>
      </c>
      <c r="H19" s="279">
        <v>194.56666666666661</v>
      </c>
      <c r="I19" s="279">
        <v>202.83333333333331</v>
      </c>
      <c r="J19" s="279">
        <v>208.96666666666658</v>
      </c>
      <c r="K19" s="277">
        <v>196.7</v>
      </c>
      <c r="L19" s="277">
        <v>182.3</v>
      </c>
      <c r="M19" s="277">
        <v>22.061350000000001</v>
      </c>
    </row>
    <row r="20" spans="1:13" ht="12" customHeight="1">
      <c r="A20" s="268">
        <v>10</v>
      </c>
      <c r="B20" s="277" t="s">
        <v>297</v>
      </c>
      <c r="C20" s="278">
        <v>651.75</v>
      </c>
      <c r="D20" s="279">
        <v>661.55000000000007</v>
      </c>
      <c r="E20" s="279">
        <v>636.20000000000016</v>
      </c>
      <c r="F20" s="279">
        <v>620.65000000000009</v>
      </c>
      <c r="G20" s="279">
        <v>595.30000000000018</v>
      </c>
      <c r="H20" s="279">
        <v>677.10000000000014</v>
      </c>
      <c r="I20" s="279">
        <v>702.45</v>
      </c>
      <c r="J20" s="279">
        <v>718.00000000000011</v>
      </c>
      <c r="K20" s="277">
        <v>686.9</v>
      </c>
      <c r="L20" s="277">
        <v>646</v>
      </c>
      <c r="M20" s="277">
        <v>10.96354</v>
      </c>
    </row>
    <row r="21" spans="1:13" ht="12" customHeight="1">
      <c r="A21" s="268">
        <v>11</v>
      </c>
      <c r="B21" s="277" t="s">
        <v>41</v>
      </c>
      <c r="C21" s="278">
        <v>347.85</v>
      </c>
      <c r="D21" s="279">
        <v>350.26666666666665</v>
      </c>
      <c r="E21" s="279">
        <v>341.5333333333333</v>
      </c>
      <c r="F21" s="279">
        <v>335.21666666666664</v>
      </c>
      <c r="G21" s="279">
        <v>326.48333333333329</v>
      </c>
      <c r="H21" s="279">
        <v>356.58333333333331</v>
      </c>
      <c r="I21" s="279">
        <v>365.31666666666666</v>
      </c>
      <c r="J21" s="279">
        <v>371.63333333333333</v>
      </c>
      <c r="K21" s="277">
        <v>359</v>
      </c>
      <c r="L21" s="277">
        <v>343.95</v>
      </c>
      <c r="M21" s="277">
        <v>30.86223</v>
      </c>
    </row>
    <row r="22" spans="1:13" ht="12" customHeight="1">
      <c r="A22" s="268">
        <v>12</v>
      </c>
      <c r="B22" s="277" t="s">
        <v>43</v>
      </c>
      <c r="C22" s="278">
        <v>37</v>
      </c>
      <c r="D22" s="279">
        <v>37.199999999999996</v>
      </c>
      <c r="E22" s="279">
        <v>36.599999999999994</v>
      </c>
      <c r="F22" s="279">
        <v>36.199999999999996</v>
      </c>
      <c r="G22" s="279">
        <v>35.599999999999994</v>
      </c>
      <c r="H22" s="279">
        <v>37.599999999999994</v>
      </c>
      <c r="I22" s="279">
        <v>38.200000000000003</v>
      </c>
      <c r="J22" s="279">
        <v>38.599999999999994</v>
      </c>
      <c r="K22" s="277">
        <v>37.799999999999997</v>
      </c>
      <c r="L22" s="277">
        <v>36.799999999999997</v>
      </c>
      <c r="M22" s="277">
        <v>23.226330000000001</v>
      </c>
    </row>
    <row r="23" spans="1:13">
      <c r="A23" s="268">
        <v>13</v>
      </c>
      <c r="B23" s="277" t="s">
        <v>298</v>
      </c>
      <c r="C23" s="278">
        <v>245.6</v>
      </c>
      <c r="D23" s="279">
        <v>249.83333333333334</v>
      </c>
      <c r="E23" s="279">
        <v>239.91666666666669</v>
      </c>
      <c r="F23" s="279">
        <v>234.23333333333335</v>
      </c>
      <c r="G23" s="279">
        <v>224.31666666666669</v>
      </c>
      <c r="H23" s="279">
        <v>255.51666666666668</v>
      </c>
      <c r="I23" s="279">
        <v>265.43333333333339</v>
      </c>
      <c r="J23" s="279">
        <v>271.11666666666667</v>
      </c>
      <c r="K23" s="277">
        <v>259.75</v>
      </c>
      <c r="L23" s="277">
        <v>244.15</v>
      </c>
      <c r="M23" s="277">
        <v>2.6983600000000001</v>
      </c>
    </row>
    <row r="24" spans="1:13">
      <c r="A24" s="268">
        <v>14</v>
      </c>
      <c r="B24" s="277" t="s">
        <v>299</v>
      </c>
      <c r="C24" s="278">
        <v>234.5</v>
      </c>
      <c r="D24" s="279">
        <v>240.95000000000002</v>
      </c>
      <c r="E24" s="279">
        <v>224.55</v>
      </c>
      <c r="F24" s="279">
        <v>214.6</v>
      </c>
      <c r="G24" s="279">
        <v>198.2</v>
      </c>
      <c r="H24" s="279">
        <v>250.90000000000003</v>
      </c>
      <c r="I24" s="279">
        <v>267.30000000000007</v>
      </c>
      <c r="J24" s="279">
        <v>277.25000000000006</v>
      </c>
      <c r="K24" s="277">
        <v>257.35000000000002</v>
      </c>
      <c r="L24" s="277">
        <v>231</v>
      </c>
      <c r="M24" s="277">
        <v>8.0364100000000001</v>
      </c>
    </row>
    <row r="25" spans="1:13">
      <c r="A25" s="268">
        <v>15</v>
      </c>
      <c r="B25" s="277" t="s">
        <v>300</v>
      </c>
      <c r="C25" s="278">
        <v>233.8</v>
      </c>
      <c r="D25" s="279">
        <v>235.5</v>
      </c>
      <c r="E25" s="279">
        <v>226.35</v>
      </c>
      <c r="F25" s="279">
        <v>218.9</v>
      </c>
      <c r="G25" s="279">
        <v>209.75</v>
      </c>
      <c r="H25" s="279">
        <v>242.95</v>
      </c>
      <c r="I25" s="279">
        <v>252.09999999999997</v>
      </c>
      <c r="J25" s="279">
        <v>259.54999999999995</v>
      </c>
      <c r="K25" s="277">
        <v>244.65</v>
      </c>
      <c r="L25" s="277">
        <v>228.05</v>
      </c>
      <c r="M25" s="277">
        <v>3.1940499999999998</v>
      </c>
    </row>
    <row r="26" spans="1:13">
      <c r="A26" s="268">
        <v>16</v>
      </c>
      <c r="B26" s="277" t="s">
        <v>832</v>
      </c>
      <c r="C26" s="278">
        <v>2951.7</v>
      </c>
      <c r="D26" s="279">
        <v>2967.2333333333336</v>
      </c>
      <c r="E26" s="279">
        <v>2874.4666666666672</v>
      </c>
      <c r="F26" s="279">
        <v>2797.2333333333336</v>
      </c>
      <c r="G26" s="279">
        <v>2704.4666666666672</v>
      </c>
      <c r="H26" s="279">
        <v>3044.4666666666672</v>
      </c>
      <c r="I26" s="279">
        <v>3137.2333333333336</v>
      </c>
      <c r="J26" s="279">
        <v>3214.4666666666672</v>
      </c>
      <c r="K26" s="277">
        <v>3060</v>
      </c>
      <c r="L26" s="277">
        <v>2890</v>
      </c>
      <c r="M26" s="277">
        <v>0.85956999999999995</v>
      </c>
    </row>
    <row r="27" spans="1:13">
      <c r="A27" s="268">
        <v>17</v>
      </c>
      <c r="B27" s="277" t="s">
        <v>292</v>
      </c>
      <c r="C27" s="278">
        <v>1799.4</v>
      </c>
      <c r="D27" s="279">
        <v>1850.9666666666665</v>
      </c>
      <c r="E27" s="279">
        <v>1724.6833333333329</v>
      </c>
      <c r="F27" s="279">
        <v>1649.9666666666665</v>
      </c>
      <c r="G27" s="279">
        <v>1523.6833333333329</v>
      </c>
      <c r="H27" s="279">
        <v>1925.6833333333329</v>
      </c>
      <c r="I27" s="279">
        <v>2051.9666666666662</v>
      </c>
      <c r="J27" s="279">
        <v>2126.6833333333329</v>
      </c>
      <c r="K27" s="277">
        <v>1977.25</v>
      </c>
      <c r="L27" s="277">
        <v>1776.25</v>
      </c>
      <c r="M27" s="277">
        <v>0.57552999999999999</v>
      </c>
    </row>
    <row r="28" spans="1:13">
      <c r="A28" s="268">
        <v>18</v>
      </c>
      <c r="B28" s="277" t="s">
        <v>229</v>
      </c>
      <c r="C28" s="278">
        <v>1590.65</v>
      </c>
      <c r="D28" s="279">
        <v>1590.4833333333333</v>
      </c>
      <c r="E28" s="279">
        <v>1525.1666666666667</v>
      </c>
      <c r="F28" s="279">
        <v>1459.6833333333334</v>
      </c>
      <c r="G28" s="279">
        <v>1394.3666666666668</v>
      </c>
      <c r="H28" s="279">
        <v>1655.9666666666667</v>
      </c>
      <c r="I28" s="279">
        <v>1721.2833333333333</v>
      </c>
      <c r="J28" s="279">
        <v>1786.7666666666667</v>
      </c>
      <c r="K28" s="277">
        <v>1655.8</v>
      </c>
      <c r="L28" s="277">
        <v>1525</v>
      </c>
      <c r="M28" s="277">
        <v>3.4662600000000001</v>
      </c>
    </row>
    <row r="29" spans="1:13">
      <c r="A29" s="268">
        <v>19</v>
      </c>
      <c r="B29" s="277" t="s">
        <v>301</v>
      </c>
      <c r="C29" s="278">
        <v>2108.65</v>
      </c>
      <c r="D29" s="279">
        <v>2116.2166666666667</v>
      </c>
      <c r="E29" s="279">
        <v>2072.4333333333334</v>
      </c>
      <c r="F29" s="279">
        <v>2036.2166666666667</v>
      </c>
      <c r="G29" s="279">
        <v>1992.4333333333334</v>
      </c>
      <c r="H29" s="279">
        <v>2152.4333333333334</v>
      </c>
      <c r="I29" s="279">
        <v>2196.2166666666672</v>
      </c>
      <c r="J29" s="279">
        <v>2232.4333333333334</v>
      </c>
      <c r="K29" s="277">
        <v>2160</v>
      </c>
      <c r="L29" s="277">
        <v>2080</v>
      </c>
      <c r="M29" s="277">
        <v>4.9259999999999998E-2</v>
      </c>
    </row>
    <row r="30" spans="1:13">
      <c r="A30" s="268">
        <v>20</v>
      </c>
      <c r="B30" s="277" t="s">
        <v>230</v>
      </c>
      <c r="C30" s="278">
        <v>2863.4</v>
      </c>
      <c r="D30" s="279">
        <v>2864.4333333333329</v>
      </c>
      <c r="E30" s="279">
        <v>2828.766666666666</v>
      </c>
      <c r="F30" s="279">
        <v>2794.1333333333332</v>
      </c>
      <c r="G30" s="279">
        <v>2758.4666666666662</v>
      </c>
      <c r="H30" s="279">
        <v>2899.0666666666657</v>
      </c>
      <c r="I30" s="279">
        <v>2934.7333333333327</v>
      </c>
      <c r="J30" s="279">
        <v>2969.3666666666654</v>
      </c>
      <c r="K30" s="277">
        <v>2900.1</v>
      </c>
      <c r="L30" s="277">
        <v>2829.8</v>
      </c>
      <c r="M30" s="277">
        <v>1.45194</v>
      </c>
    </row>
    <row r="31" spans="1:13">
      <c r="A31" s="268">
        <v>21</v>
      </c>
      <c r="B31" s="277" t="s">
        <v>870</v>
      </c>
      <c r="C31" s="278">
        <v>3200.05</v>
      </c>
      <c r="D31" s="279">
        <v>3231.35</v>
      </c>
      <c r="E31" s="279">
        <v>3100.7</v>
      </c>
      <c r="F31" s="279">
        <v>3001.35</v>
      </c>
      <c r="G31" s="279">
        <v>2870.7</v>
      </c>
      <c r="H31" s="279">
        <v>3330.7</v>
      </c>
      <c r="I31" s="279">
        <v>3461.3500000000004</v>
      </c>
      <c r="J31" s="279">
        <v>3560.7</v>
      </c>
      <c r="K31" s="277">
        <v>3362</v>
      </c>
      <c r="L31" s="277">
        <v>3132</v>
      </c>
      <c r="M31" s="277">
        <v>0.28541</v>
      </c>
    </row>
    <row r="32" spans="1:13">
      <c r="A32" s="268">
        <v>22</v>
      </c>
      <c r="B32" s="277" t="s">
        <v>303</v>
      </c>
      <c r="C32" s="278">
        <v>117.05</v>
      </c>
      <c r="D32" s="279">
        <v>118.08333333333333</v>
      </c>
      <c r="E32" s="279">
        <v>115.36666666666666</v>
      </c>
      <c r="F32" s="279">
        <v>113.68333333333334</v>
      </c>
      <c r="G32" s="279">
        <v>110.96666666666667</v>
      </c>
      <c r="H32" s="279">
        <v>119.76666666666665</v>
      </c>
      <c r="I32" s="279">
        <v>122.48333333333332</v>
      </c>
      <c r="J32" s="279">
        <v>124.16666666666664</v>
      </c>
      <c r="K32" s="277">
        <v>120.8</v>
      </c>
      <c r="L32" s="277">
        <v>116.4</v>
      </c>
      <c r="M32" s="277">
        <v>4.0817399999999999</v>
      </c>
    </row>
    <row r="33" spans="1:13">
      <c r="A33" s="268">
        <v>23</v>
      </c>
      <c r="B33" s="277" t="s">
        <v>45</v>
      </c>
      <c r="C33" s="278">
        <v>725.4</v>
      </c>
      <c r="D33" s="279">
        <v>734.1</v>
      </c>
      <c r="E33" s="279">
        <v>710.30000000000007</v>
      </c>
      <c r="F33" s="279">
        <v>695.2</v>
      </c>
      <c r="G33" s="279">
        <v>671.40000000000009</v>
      </c>
      <c r="H33" s="279">
        <v>749.2</v>
      </c>
      <c r="I33" s="279">
        <v>773</v>
      </c>
      <c r="J33" s="279">
        <v>788.1</v>
      </c>
      <c r="K33" s="277">
        <v>757.9</v>
      </c>
      <c r="L33" s="277">
        <v>719</v>
      </c>
      <c r="M33" s="277">
        <v>8.1600999999999999</v>
      </c>
    </row>
    <row r="34" spans="1:13">
      <c r="A34" s="268">
        <v>24</v>
      </c>
      <c r="B34" s="277" t="s">
        <v>304</v>
      </c>
      <c r="C34" s="278">
        <v>1992.45</v>
      </c>
      <c r="D34" s="279">
        <v>2013.3666666666668</v>
      </c>
      <c r="E34" s="279">
        <v>1938.4833333333336</v>
      </c>
      <c r="F34" s="279">
        <v>1884.5166666666669</v>
      </c>
      <c r="G34" s="279">
        <v>1809.6333333333337</v>
      </c>
      <c r="H34" s="279">
        <v>2067.3333333333335</v>
      </c>
      <c r="I34" s="279">
        <v>2142.2166666666667</v>
      </c>
      <c r="J34" s="279">
        <v>2196.1833333333334</v>
      </c>
      <c r="K34" s="277">
        <v>2088.25</v>
      </c>
      <c r="L34" s="277">
        <v>1959.4</v>
      </c>
      <c r="M34" s="277">
        <v>2.7428699999999999</v>
      </c>
    </row>
    <row r="35" spans="1:13">
      <c r="A35" s="268">
        <v>25</v>
      </c>
      <c r="B35" s="277" t="s">
        <v>46</v>
      </c>
      <c r="C35" s="278">
        <v>209.75</v>
      </c>
      <c r="D35" s="279">
        <v>212.56666666666669</v>
      </c>
      <c r="E35" s="279">
        <v>204.88333333333338</v>
      </c>
      <c r="F35" s="279">
        <v>200.01666666666668</v>
      </c>
      <c r="G35" s="279">
        <v>192.33333333333337</v>
      </c>
      <c r="H35" s="279">
        <v>217.43333333333339</v>
      </c>
      <c r="I35" s="279">
        <v>225.11666666666673</v>
      </c>
      <c r="J35" s="279">
        <v>229.98333333333341</v>
      </c>
      <c r="K35" s="277">
        <v>220.25</v>
      </c>
      <c r="L35" s="277">
        <v>207.7</v>
      </c>
      <c r="M35" s="277">
        <v>24.12725</v>
      </c>
    </row>
    <row r="36" spans="1:13">
      <c r="A36" s="268">
        <v>26</v>
      </c>
      <c r="B36" s="277" t="s">
        <v>293</v>
      </c>
      <c r="C36" s="278">
        <v>2684.3</v>
      </c>
      <c r="D36" s="279">
        <v>2693.2666666666669</v>
      </c>
      <c r="E36" s="279">
        <v>2641.5833333333339</v>
      </c>
      <c r="F36" s="279">
        <v>2598.8666666666672</v>
      </c>
      <c r="G36" s="279">
        <v>2547.1833333333343</v>
      </c>
      <c r="H36" s="279">
        <v>2735.9833333333336</v>
      </c>
      <c r="I36" s="279">
        <v>2787.666666666667</v>
      </c>
      <c r="J36" s="279">
        <v>2830.3833333333332</v>
      </c>
      <c r="K36" s="277">
        <v>2744.95</v>
      </c>
      <c r="L36" s="277">
        <v>2650.55</v>
      </c>
      <c r="M36" s="277">
        <v>0.57152000000000003</v>
      </c>
    </row>
    <row r="37" spans="1:13">
      <c r="A37" s="268">
        <v>27</v>
      </c>
      <c r="B37" s="277" t="s">
        <v>302</v>
      </c>
      <c r="C37" s="278">
        <v>920.45</v>
      </c>
      <c r="D37" s="279">
        <v>934.0333333333333</v>
      </c>
      <c r="E37" s="279">
        <v>892.06666666666661</v>
      </c>
      <c r="F37" s="279">
        <v>863.68333333333328</v>
      </c>
      <c r="G37" s="279">
        <v>821.71666666666658</v>
      </c>
      <c r="H37" s="279">
        <v>962.41666666666663</v>
      </c>
      <c r="I37" s="279">
        <v>1004.3833333333333</v>
      </c>
      <c r="J37" s="279">
        <v>1032.7666666666667</v>
      </c>
      <c r="K37" s="277">
        <v>976</v>
      </c>
      <c r="L37" s="277">
        <v>905.65</v>
      </c>
      <c r="M37" s="277">
        <v>4.8287699999999996</v>
      </c>
    </row>
    <row r="38" spans="1:13">
      <c r="A38" s="268">
        <v>28</v>
      </c>
      <c r="B38" s="277" t="s">
        <v>47</v>
      </c>
      <c r="C38" s="278">
        <v>1831.55</v>
      </c>
      <c r="D38" s="279">
        <v>1847.5</v>
      </c>
      <c r="E38" s="279">
        <v>1795</v>
      </c>
      <c r="F38" s="279">
        <v>1758.45</v>
      </c>
      <c r="G38" s="279">
        <v>1705.95</v>
      </c>
      <c r="H38" s="279">
        <v>1884.05</v>
      </c>
      <c r="I38" s="279">
        <v>1936.55</v>
      </c>
      <c r="J38" s="279">
        <v>1973.1</v>
      </c>
      <c r="K38" s="277">
        <v>1900</v>
      </c>
      <c r="L38" s="277">
        <v>1810.95</v>
      </c>
      <c r="M38" s="277">
        <v>22.207450000000001</v>
      </c>
    </row>
    <row r="39" spans="1:13">
      <c r="A39" s="268">
        <v>29</v>
      </c>
      <c r="B39" s="277" t="s">
        <v>48</v>
      </c>
      <c r="C39" s="278">
        <v>124.85</v>
      </c>
      <c r="D39" s="279">
        <v>127</v>
      </c>
      <c r="E39" s="279">
        <v>120.9</v>
      </c>
      <c r="F39" s="279">
        <v>116.95</v>
      </c>
      <c r="G39" s="279">
        <v>110.85000000000001</v>
      </c>
      <c r="H39" s="279">
        <v>130.94999999999999</v>
      </c>
      <c r="I39" s="279">
        <v>137.05000000000001</v>
      </c>
      <c r="J39" s="279">
        <v>141</v>
      </c>
      <c r="K39" s="277">
        <v>133.1</v>
      </c>
      <c r="L39" s="277">
        <v>123.05</v>
      </c>
      <c r="M39" s="277">
        <v>60.401179999999997</v>
      </c>
    </row>
    <row r="40" spans="1:13">
      <c r="A40" s="268">
        <v>30</v>
      </c>
      <c r="B40" s="277" t="s">
        <v>305</v>
      </c>
      <c r="C40" s="278">
        <v>126.4</v>
      </c>
      <c r="D40" s="279">
        <v>129.35</v>
      </c>
      <c r="E40" s="279">
        <v>122.85</v>
      </c>
      <c r="F40" s="279">
        <v>119.3</v>
      </c>
      <c r="G40" s="279">
        <v>112.8</v>
      </c>
      <c r="H40" s="279">
        <v>132.89999999999998</v>
      </c>
      <c r="I40" s="279">
        <v>139.39999999999998</v>
      </c>
      <c r="J40" s="279">
        <v>142.94999999999999</v>
      </c>
      <c r="K40" s="277">
        <v>135.85</v>
      </c>
      <c r="L40" s="277">
        <v>125.8</v>
      </c>
      <c r="M40" s="277">
        <v>2.2101000000000002</v>
      </c>
    </row>
    <row r="41" spans="1:13">
      <c r="A41" s="268">
        <v>31</v>
      </c>
      <c r="B41" s="277" t="s">
        <v>937</v>
      </c>
      <c r="C41" s="278">
        <v>215.7</v>
      </c>
      <c r="D41" s="279">
        <v>219.16666666666666</v>
      </c>
      <c r="E41" s="279">
        <v>211.5333333333333</v>
      </c>
      <c r="F41" s="279">
        <v>207.36666666666665</v>
      </c>
      <c r="G41" s="279">
        <v>199.73333333333329</v>
      </c>
      <c r="H41" s="279">
        <v>223.33333333333331</v>
      </c>
      <c r="I41" s="279">
        <v>230.9666666666667</v>
      </c>
      <c r="J41" s="279">
        <v>235.13333333333333</v>
      </c>
      <c r="K41" s="277">
        <v>226.8</v>
      </c>
      <c r="L41" s="277">
        <v>215</v>
      </c>
      <c r="M41" s="277">
        <v>0.29987000000000003</v>
      </c>
    </row>
    <row r="42" spans="1:13">
      <c r="A42" s="268">
        <v>32</v>
      </c>
      <c r="B42" s="277" t="s">
        <v>306</v>
      </c>
      <c r="C42" s="278">
        <v>67.95</v>
      </c>
      <c r="D42" s="279">
        <v>69.283333333333346</v>
      </c>
      <c r="E42" s="279">
        <v>65.666666666666686</v>
      </c>
      <c r="F42" s="279">
        <v>63.38333333333334</v>
      </c>
      <c r="G42" s="279">
        <v>59.76666666666668</v>
      </c>
      <c r="H42" s="279">
        <v>71.566666666666691</v>
      </c>
      <c r="I42" s="279">
        <v>75.183333333333337</v>
      </c>
      <c r="J42" s="279">
        <v>77.466666666666697</v>
      </c>
      <c r="K42" s="277">
        <v>72.900000000000006</v>
      </c>
      <c r="L42" s="277">
        <v>67</v>
      </c>
      <c r="M42" s="277">
        <v>11.3009</v>
      </c>
    </row>
    <row r="43" spans="1:13">
      <c r="A43" s="268">
        <v>33</v>
      </c>
      <c r="B43" s="277" t="s">
        <v>49</v>
      </c>
      <c r="C43" s="278">
        <v>74.599999999999994</v>
      </c>
      <c r="D43" s="279">
        <v>76.416666666666671</v>
      </c>
      <c r="E43" s="279">
        <v>71.88333333333334</v>
      </c>
      <c r="F43" s="279">
        <v>69.166666666666671</v>
      </c>
      <c r="G43" s="279">
        <v>64.63333333333334</v>
      </c>
      <c r="H43" s="279">
        <v>79.13333333333334</v>
      </c>
      <c r="I43" s="279">
        <v>83.666666666666671</v>
      </c>
      <c r="J43" s="279">
        <v>86.38333333333334</v>
      </c>
      <c r="K43" s="277">
        <v>80.95</v>
      </c>
      <c r="L43" s="277">
        <v>73.7</v>
      </c>
      <c r="M43" s="277">
        <v>582.38202000000001</v>
      </c>
    </row>
    <row r="44" spans="1:13">
      <c r="A44" s="268">
        <v>34</v>
      </c>
      <c r="B44" s="277" t="s">
        <v>51</v>
      </c>
      <c r="C44" s="278">
        <v>1972.55</v>
      </c>
      <c r="D44" s="279">
        <v>1997.2833333333335</v>
      </c>
      <c r="E44" s="279">
        <v>1937.5666666666671</v>
      </c>
      <c r="F44" s="279">
        <v>1902.5833333333335</v>
      </c>
      <c r="G44" s="279">
        <v>1842.866666666667</v>
      </c>
      <c r="H44" s="279">
        <v>2032.2666666666671</v>
      </c>
      <c r="I44" s="279">
        <v>2091.9833333333336</v>
      </c>
      <c r="J44" s="279">
        <v>2126.9666666666672</v>
      </c>
      <c r="K44" s="277">
        <v>2057</v>
      </c>
      <c r="L44" s="277">
        <v>1962.3</v>
      </c>
      <c r="M44" s="277">
        <v>25.18364</v>
      </c>
    </row>
    <row r="45" spans="1:13">
      <c r="A45" s="268">
        <v>35</v>
      </c>
      <c r="B45" s="277" t="s">
        <v>307</v>
      </c>
      <c r="C45" s="278">
        <v>133.75</v>
      </c>
      <c r="D45" s="279">
        <v>135.66666666666666</v>
      </c>
      <c r="E45" s="279">
        <v>124.83333333333331</v>
      </c>
      <c r="F45" s="279">
        <v>115.91666666666666</v>
      </c>
      <c r="G45" s="279">
        <v>105.08333333333331</v>
      </c>
      <c r="H45" s="279">
        <v>144.58333333333331</v>
      </c>
      <c r="I45" s="279">
        <v>155.41666666666663</v>
      </c>
      <c r="J45" s="279">
        <v>164.33333333333331</v>
      </c>
      <c r="K45" s="277">
        <v>146.5</v>
      </c>
      <c r="L45" s="277">
        <v>126.75</v>
      </c>
      <c r="M45" s="277">
        <v>4.0662700000000003</v>
      </c>
    </row>
    <row r="46" spans="1:13">
      <c r="A46" s="268">
        <v>36</v>
      </c>
      <c r="B46" s="277" t="s">
        <v>309</v>
      </c>
      <c r="C46" s="278">
        <v>1102.2</v>
      </c>
      <c r="D46" s="279">
        <v>1108.3166666666666</v>
      </c>
      <c r="E46" s="279">
        <v>1066.8833333333332</v>
      </c>
      <c r="F46" s="279">
        <v>1031.5666666666666</v>
      </c>
      <c r="G46" s="279">
        <v>990.13333333333321</v>
      </c>
      <c r="H46" s="279">
        <v>1143.6333333333332</v>
      </c>
      <c r="I46" s="279">
        <v>1185.0666666666666</v>
      </c>
      <c r="J46" s="279">
        <v>1220.3833333333332</v>
      </c>
      <c r="K46" s="277">
        <v>1149.75</v>
      </c>
      <c r="L46" s="277">
        <v>1073</v>
      </c>
      <c r="M46" s="277">
        <v>1.11978</v>
      </c>
    </row>
    <row r="47" spans="1:13">
      <c r="A47" s="268">
        <v>37</v>
      </c>
      <c r="B47" s="277" t="s">
        <v>308</v>
      </c>
      <c r="C47" s="278">
        <v>4407.6499999999996</v>
      </c>
      <c r="D47" s="279">
        <v>4416.2166666666662</v>
      </c>
      <c r="E47" s="279">
        <v>4292.4333333333325</v>
      </c>
      <c r="F47" s="279">
        <v>4177.2166666666662</v>
      </c>
      <c r="G47" s="279">
        <v>4053.4333333333325</v>
      </c>
      <c r="H47" s="279">
        <v>4531.4333333333325</v>
      </c>
      <c r="I47" s="279">
        <v>4655.2166666666672</v>
      </c>
      <c r="J47" s="279">
        <v>4770.4333333333325</v>
      </c>
      <c r="K47" s="277">
        <v>4540</v>
      </c>
      <c r="L47" s="277">
        <v>4301</v>
      </c>
      <c r="M47" s="277">
        <v>1.7539899999999999</v>
      </c>
    </row>
    <row r="48" spans="1:13">
      <c r="A48" s="268">
        <v>38</v>
      </c>
      <c r="B48" s="277" t="s">
        <v>310</v>
      </c>
      <c r="C48" s="278">
        <v>6249.05</v>
      </c>
      <c r="D48" s="279">
        <v>6431.5166666666664</v>
      </c>
      <c r="E48" s="279">
        <v>6047.5333333333328</v>
      </c>
      <c r="F48" s="279">
        <v>5846.0166666666664</v>
      </c>
      <c r="G48" s="279">
        <v>5462.0333333333328</v>
      </c>
      <c r="H48" s="279">
        <v>6633.0333333333328</v>
      </c>
      <c r="I48" s="279">
        <v>7017.0166666666664</v>
      </c>
      <c r="J48" s="279">
        <v>7218.5333333333328</v>
      </c>
      <c r="K48" s="277">
        <v>6815.5</v>
      </c>
      <c r="L48" s="277">
        <v>6230</v>
      </c>
      <c r="M48" s="277">
        <v>0.78068000000000004</v>
      </c>
    </row>
    <row r="49" spans="1:13">
      <c r="A49" s="268">
        <v>39</v>
      </c>
      <c r="B49" s="277" t="s">
        <v>226</v>
      </c>
      <c r="C49" s="278">
        <v>695.75</v>
      </c>
      <c r="D49" s="279">
        <v>706.94999999999993</v>
      </c>
      <c r="E49" s="279">
        <v>679.89999999999986</v>
      </c>
      <c r="F49" s="279">
        <v>664.05</v>
      </c>
      <c r="G49" s="279">
        <v>636.99999999999989</v>
      </c>
      <c r="H49" s="279">
        <v>722.79999999999984</v>
      </c>
      <c r="I49" s="279">
        <v>749.8499999999998</v>
      </c>
      <c r="J49" s="279">
        <v>765.69999999999982</v>
      </c>
      <c r="K49" s="277">
        <v>734</v>
      </c>
      <c r="L49" s="277">
        <v>691.1</v>
      </c>
      <c r="M49" s="277">
        <v>3.2718099999999999</v>
      </c>
    </row>
    <row r="50" spans="1:13">
      <c r="A50" s="268">
        <v>40</v>
      </c>
      <c r="B50" s="277" t="s">
        <v>53</v>
      </c>
      <c r="C50" s="278">
        <v>792.35</v>
      </c>
      <c r="D50" s="279">
        <v>812.01666666666677</v>
      </c>
      <c r="E50" s="279">
        <v>766.13333333333355</v>
      </c>
      <c r="F50" s="279">
        <v>739.91666666666674</v>
      </c>
      <c r="G50" s="279">
        <v>694.03333333333353</v>
      </c>
      <c r="H50" s="279">
        <v>838.23333333333358</v>
      </c>
      <c r="I50" s="279">
        <v>884.11666666666679</v>
      </c>
      <c r="J50" s="279">
        <v>910.3333333333336</v>
      </c>
      <c r="K50" s="277">
        <v>857.9</v>
      </c>
      <c r="L50" s="277">
        <v>785.8</v>
      </c>
      <c r="M50" s="277">
        <v>75.971959999999996</v>
      </c>
    </row>
    <row r="51" spans="1:13">
      <c r="A51" s="268">
        <v>41</v>
      </c>
      <c r="B51" s="277" t="s">
        <v>311</v>
      </c>
      <c r="C51" s="278">
        <v>498.55</v>
      </c>
      <c r="D51" s="279">
        <v>505.98333333333329</v>
      </c>
      <c r="E51" s="279">
        <v>485.96666666666658</v>
      </c>
      <c r="F51" s="279">
        <v>473.38333333333327</v>
      </c>
      <c r="G51" s="279">
        <v>453.36666666666656</v>
      </c>
      <c r="H51" s="279">
        <v>518.56666666666661</v>
      </c>
      <c r="I51" s="279">
        <v>538.58333333333337</v>
      </c>
      <c r="J51" s="279">
        <v>551.16666666666663</v>
      </c>
      <c r="K51" s="277">
        <v>526</v>
      </c>
      <c r="L51" s="277">
        <v>493.4</v>
      </c>
      <c r="M51" s="277">
        <v>3.90381</v>
      </c>
    </row>
    <row r="52" spans="1:13">
      <c r="A52" s="268">
        <v>42</v>
      </c>
      <c r="B52" s="277" t="s">
        <v>55</v>
      </c>
      <c r="C52" s="278">
        <v>423.35</v>
      </c>
      <c r="D52" s="279">
        <v>429.3</v>
      </c>
      <c r="E52" s="279">
        <v>414.6</v>
      </c>
      <c r="F52" s="279">
        <v>405.85</v>
      </c>
      <c r="G52" s="279">
        <v>391.15000000000003</v>
      </c>
      <c r="H52" s="279">
        <v>438.05</v>
      </c>
      <c r="I52" s="279">
        <v>452.74999999999994</v>
      </c>
      <c r="J52" s="279">
        <v>461.5</v>
      </c>
      <c r="K52" s="277">
        <v>444</v>
      </c>
      <c r="L52" s="277">
        <v>420.55</v>
      </c>
      <c r="M52" s="277">
        <v>190.14198999999999</v>
      </c>
    </row>
    <row r="53" spans="1:13">
      <c r="A53" s="268">
        <v>43</v>
      </c>
      <c r="B53" s="277" t="s">
        <v>56</v>
      </c>
      <c r="C53" s="278">
        <v>2986.7</v>
      </c>
      <c r="D53" s="279">
        <v>2997.5833333333335</v>
      </c>
      <c r="E53" s="279">
        <v>2949.2166666666672</v>
      </c>
      <c r="F53" s="279">
        <v>2911.7333333333336</v>
      </c>
      <c r="G53" s="279">
        <v>2863.3666666666672</v>
      </c>
      <c r="H53" s="279">
        <v>3035.0666666666671</v>
      </c>
      <c r="I53" s="279">
        <v>3083.4333333333329</v>
      </c>
      <c r="J53" s="279">
        <v>3120.916666666667</v>
      </c>
      <c r="K53" s="277">
        <v>3045.95</v>
      </c>
      <c r="L53" s="277">
        <v>2960.1</v>
      </c>
      <c r="M53" s="277">
        <v>7.7949900000000003</v>
      </c>
    </row>
    <row r="54" spans="1:13">
      <c r="A54" s="268">
        <v>44</v>
      </c>
      <c r="B54" s="277" t="s">
        <v>315</v>
      </c>
      <c r="C54" s="278">
        <v>180.35</v>
      </c>
      <c r="D54" s="279">
        <v>182.56666666666669</v>
      </c>
      <c r="E54" s="279">
        <v>173.28333333333339</v>
      </c>
      <c r="F54" s="279">
        <v>166.2166666666667</v>
      </c>
      <c r="G54" s="279">
        <v>156.93333333333339</v>
      </c>
      <c r="H54" s="279">
        <v>189.63333333333338</v>
      </c>
      <c r="I54" s="279">
        <v>198.91666666666669</v>
      </c>
      <c r="J54" s="279">
        <v>205.98333333333338</v>
      </c>
      <c r="K54" s="277">
        <v>191.85</v>
      </c>
      <c r="L54" s="277">
        <v>175.5</v>
      </c>
      <c r="M54" s="277">
        <v>6.1470900000000004</v>
      </c>
    </row>
    <row r="55" spans="1:13">
      <c r="A55" s="268">
        <v>45</v>
      </c>
      <c r="B55" s="277" t="s">
        <v>316</v>
      </c>
      <c r="C55" s="278">
        <v>472.95</v>
      </c>
      <c r="D55" s="279">
        <v>481.33333333333331</v>
      </c>
      <c r="E55" s="279">
        <v>459.16666666666663</v>
      </c>
      <c r="F55" s="279">
        <v>445.38333333333333</v>
      </c>
      <c r="G55" s="279">
        <v>423.21666666666664</v>
      </c>
      <c r="H55" s="279">
        <v>495.11666666666662</v>
      </c>
      <c r="I55" s="279">
        <v>517.2833333333333</v>
      </c>
      <c r="J55" s="279">
        <v>531.06666666666661</v>
      </c>
      <c r="K55" s="277">
        <v>503.5</v>
      </c>
      <c r="L55" s="277">
        <v>467.55</v>
      </c>
      <c r="M55" s="277">
        <v>1.84796</v>
      </c>
    </row>
    <row r="56" spans="1:13">
      <c r="A56" s="268">
        <v>46</v>
      </c>
      <c r="B56" s="277" t="s">
        <v>58</v>
      </c>
      <c r="C56" s="278">
        <v>5712.25</v>
      </c>
      <c r="D56" s="279">
        <v>5751.05</v>
      </c>
      <c r="E56" s="279">
        <v>5592.2000000000007</v>
      </c>
      <c r="F56" s="279">
        <v>5472.1500000000005</v>
      </c>
      <c r="G56" s="279">
        <v>5313.3000000000011</v>
      </c>
      <c r="H56" s="279">
        <v>5871.1</v>
      </c>
      <c r="I56" s="279">
        <v>6029.9500000000007</v>
      </c>
      <c r="J56" s="279">
        <v>6150</v>
      </c>
      <c r="K56" s="277">
        <v>5909.9</v>
      </c>
      <c r="L56" s="277">
        <v>5631</v>
      </c>
      <c r="M56" s="277">
        <v>4.9213699999999996</v>
      </c>
    </row>
    <row r="57" spans="1:13">
      <c r="A57" s="268">
        <v>47</v>
      </c>
      <c r="B57" s="277" t="s">
        <v>232</v>
      </c>
      <c r="C57" s="278">
        <v>2516.4</v>
      </c>
      <c r="D57" s="279">
        <v>2540.4666666666667</v>
      </c>
      <c r="E57" s="279">
        <v>2465.9333333333334</v>
      </c>
      <c r="F57" s="279">
        <v>2415.4666666666667</v>
      </c>
      <c r="G57" s="279">
        <v>2340.9333333333334</v>
      </c>
      <c r="H57" s="279">
        <v>2590.9333333333334</v>
      </c>
      <c r="I57" s="279">
        <v>2665.4666666666672</v>
      </c>
      <c r="J57" s="279">
        <v>2715.9333333333334</v>
      </c>
      <c r="K57" s="277">
        <v>2615</v>
      </c>
      <c r="L57" s="277">
        <v>2490</v>
      </c>
      <c r="M57" s="277">
        <v>0.20393</v>
      </c>
    </row>
    <row r="58" spans="1:13">
      <c r="A58" s="268">
        <v>48</v>
      </c>
      <c r="B58" s="277" t="s">
        <v>59</v>
      </c>
      <c r="C58" s="278">
        <v>3330.15</v>
      </c>
      <c r="D58" s="279">
        <v>3370.4666666666667</v>
      </c>
      <c r="E58" s="279">
        <v>3273.9333333333334</v>
      </c>
      <c r="F58" s="279">
        <v>3217.7166666666667</v>
      </c>
      <c r="G58" s="279">
        <v>3121.1833333333334</v>
      </c>
      <c r="H58" s="279">
        <v>3426.6833333333334</v>
      </c>
      <c r="I58" s="279">
        <v>3523.2166666666672</v>
      </c>
      <c r="J58" s="279">
        <v>3579.4333333333334</v>
      </c>
      <c r="K58" s="277">
        <v>3467</v>
      </c>
      <c r="L58" s="277">
        <v>3314.25</v>
      </c>
      <c r="M58" s="277">
        <v>36.275849999999998</v>
      </c>
    </row>
    <row r="59" spans="1:13">
      <c r="A59" s="268">
        <v>49</v>
      </c>
      <c r="B59" s="277" t="s">
        <v>60</v>
      </c>
      <c r="C59" s="278">
        <v>1318.45</v>
      </c>
      <c r="D59" s="279">
        <v>1351.1166666666668</v>
      </c>
      <c r="E59" s="279">
        <v>1270.3333333333335</v>
      </c>
      <c r="F59" s="279">
        <v>1222.2166666666667</v>
      </c>
      <c r="G59" s="279">
        <v>1141.4333333333334</v>
      </c>
      <c r="H59" s="279">
        <v>1399.2333333333336</v>
      </c>
      <c r="I59" s="279">
        <v>1480.0166666666669</v>
      </c>
      <c r="J59" s="279">
        <v>1528.1333333333337</v>
      </c>
      <c r="K59" s="277">
        <v>1431.9</v>
      </c>
      <c r="L59" s="277">
        <v>1303</v>
      </c>
      <c r="M59" s="277">
        <v>13.806089999999999</v>
      </c>
    </row>
    <row r="60" spans="1:13" ht="12" customHeight="1">
      <c r="A60" s="268">
        <v>50</v>
      </c>
      <c r="B60" s="277" t="s">
        <v>317</v>
      </c>
      <c r="C60" s="278">
        <v>106.6</v>
      </c>
      <c r="D60" s="279">
        <v>108.38333333333333</v>
      </c>
      <c r="E60" s="279">
        <v>104.21666666666665</v>
      </c>
      <c r="F60" s="279">
        <v>101.83333333333333</v>
      </c>
      <c r="G60" s="279">
        <v>97.666666666666657</v>
      </c>
      <c r="H60" s="279">
        <v>110.76666666666665</v>
      </c>
      <c r="I60" s="279">
        <v>114.93333333333334</v>
      </c>
      <c r="J60" s="279">
        <v>117.31666666666665</v>
      </c>
      <c r="K60" s="277">
        <v>112.55</v>
      </c>
      <c r="L60" s="277">
        <v>106</v>
      </c>
      <c r="M60" s="277">
        <v>2.64676</v>
      </c>
    </row>
    <row r="61" spans="1:13">
      <c r="A61" s="268">
        <v>51</v>
      </c>
      <c r="B61" s="277" t="s">
        <v>318</v>
      </c>
      <c r="C61" s="278">
        <v>149.85</v>
      </c>
      <c r="D61" s="279">
        <v>152.79999999999998</v>
      </c>
      <c r="E61" s="279">
        <v>145.14999999999998</v>
      </c>
      <c r="F61" s="279">
        <v>140.44999999999999</v>
      </c>
      <c r="G61" s="279">
        <v>132.79999999999998</v>
      </c>
      <c r="H61" s="279">
        <v>157.49999999999997</v>
      </c>
      <c r="I61" s="279">
        <v>165.15</v>
      </c>
      <c r="J61" s="279">
        <v>169.84999999999997</v>
      </c>
      <c r="K61" s="277">
        <v>160.44999999999999</v>
      </c>
      <c r="L61" s="277">
        <v>148.1</v>
      </c>
      <c r="M61" s="277">
        <v>9.4259000000000004</v>
      </c>
    </row>
    <row r="62" spans="1:13">
      <c r="A62" s="268">
        <v>52</v>
      </c>
      <c r="B62" s="277" t="s">
        <v>233</v>
      </c>
      <c r="C62" s="278">
        <v>277.2</v>
      </c>
      <c r="D62" s="279">
        <v>282.76666666666671</v>
      </c>
      <c r="E62" s="279">
        <v>267.53333333333342</v>
      </c>
      <c r="F62" s="279">
        <v>257.86666666666673</v>
      </c>
      <c r="G62" s="279">
        <v>242.63333333333344</v>
      </c>
      <c r="H62" s="279">
        <v>292.43333333333339</v>
      </c>
      <c r="I62" s="279">
        <v>307.66666666666663</v>
      </c>
      <c r="J62" s="279">
        <v>317.33333333333337</v>
      </c>
      <c r="K62" s="277">
        <v>298</v>
      </c>
      <c r="L62" s="277">
        <v>273.10000000000002</v>
      </c>
      <c r="M62" s="277">
        <v>115.75082999999999</v>
      </c>
    </row>
    <row r="63" spans="1:13">
      <c r="A63" s="268">
        <v>53</v>
      </c>
      <c r="B63" s="277" t="s">
        <v>61</v>
      </c>
      <c r="C63" s="278">
        <v>42.85</v>
      </c>
      <c r="D63" s="279">
        <v>43.550000000000004</v>
      </c>
      <c r="E63" s="279">
        <v>41.800000000000011</v>
      </c>
      <c r="F63" s="279">
        <v>40.750000000000007</v>
      </c>
      <c r="G63" s="279">
        <v>39.000000000000014</v>
      </c>
      <c r="H63" s="279">
        <v>44.600000000000009</v>
      </c>
      <c r="I63" s="279">
        <v>46.349999999999994</v>
      </c>
      <c r="J63" s="279">
        <v>47.400000000000006</v>
      </c>
      <c r="K63" s="277">
        <v>45.3</v>
      </c>
      <c r="L63" s="277">
        <v>42.5</v>
      </c>
      <c r="M63" s="277">
        <v>233.85146</v>
      </c>
    </row>
    <row r="64" spans="1:13">
      <c r="A64" s="268">
        <v>54</v>
      </c>
      <c r="B64" s="277" t="s">
        <v>62</v>
      </c>
      <c r="C64" s="278">
        <v>42.1</v>
      </c>
      <c r="D64" s="279">
        <v>42.716666666666669</v>
      </c>
      <c r="E64" s="279">
        <v>40.533333333333339</v>
      </c>
      <c r="F64" s="279">
        <v>38.966666666666669</v>
      </c>
      <c r="G64" s="279">
        <v>36.783333333333339</v>
      </c>
      <c r="H64" s="279">
        <v>44.283333333333339</v>
      </c>
      <c r="I64" s="279">
        <v>46.466666666666676</v>
      </c>
      <c r="J64" s="279">
        <v>48.033333333333339</v>
      </c>
      <c r="K64" s="277">
        <v>44.9</v>
      </c>
      <c r="L64" s="277">
        <v>41.15</v>
      </c>
      <c r="M64" s="277">
        <v>34.074339999999999</v>
      </c>
    </row>
    <row r="65" spans="1:13">
      <c r="A65" s="268">
        <v>55</v>
      </c>
      <c r="B65" s="277" t="s">
        <v>312</v>
      </c>
      <c r="C65" s="278">
        <v>1460</v>
      </c>
      <c r="D65" s="279">
        <v>1486.1000000000001</v>
      </c>
      <c r="E65" s="279">
        <v>1423.9000000000003</v>
      </c>
      <c r="F65" s="279">
        <v>1387.8000000000002</v>
      </c>
      <c r="G65" s="279">
        <v>1325.6000000000004</v>
      </c>
      <c r="H65" s="279">
        <v>1522.2000000000003</v>
      </c>
      <c r="I65" s="279">
        <v>1584.4</v>
      </c>
      <c r="J65" s="279">
        <v>1620.5000000000002</v>
      </c>
      <c r="K65" s="277">
        <v>1548.3</v>
      </c>
      <c r="L65" s="277">
        <v>1450</v>
      </c>
      <c r="M65" s="277">
        <v>0.38829000000000002</v>
      </c>
    </row>
    <row r="66" spans="1:13">
      <c r="A66" s="268">
        <v>56</v>
      </c>
      <c r="B66" s="277" t="s">
        <v>63</v>
      </c>
      <c r="C66" s="278">
        <v>1323.3</v>
      </c>
      <c r="D66" s="279">
        <v>1330.3999999999999</v>
      </c>
      <c r="E66" s="279">
        <v>1306.8999999999996</v>
      </c>
      <c r="F66" s="279">
        <v>1290.4999999999998</v>
      </c>
      <c r="G66" s="279">
        <v>1266.9999999999995</v>
      </c>
      <c r="H66" s="279">
        <v>1346.7999999999997</v>
      </c>
      <c r="I66" s="279">
        <v>1370.3000000000002</v>
      </c>
      <c r="J66" s="279">
        <v>1386.6999999999998</v>
      </c>
      <c r="K66" s="277">
        <v>1353.9</v>
      </c>
      <c r="L66" s="277">
        <v>1314</v>
      </c>
      <c r="M66" s="277">
        <v>12.888070000000001</v>
      </c>
    </row>
    <row r="67" spans="1:13">
      <c r="A67" s="268">
        <v>57</v>
      </c>
      <c r="B67" s="277" t="s">
        <v>320</v>
      </c>
      <c r="C67" s="278">
        <v>6135.05</v>
      </c>
      <c r="D67" s="279">
        <v>6245.4333333333334</v>
      </c>
      <c r="E67" s="279">
        <v>5889.6166666666668</v>
      </c>
      <c r="F67" s="279">
        <v>5644.1833333333334</v>
      </c>
      <c r="G67" s="279">
        <v>5288.3666666666668</v>
      </c>
      <c r="H67" s="279">
        <v>6490.8666666666668</v>
      </c>
      <c r="I67" s="279">
        <v>6846.6833333333343</v>
      </c>
      <c r="J67" s="279">
        <v>7092.1166666666668</v>
      </c>
      <c r="K67" s="277">
        <v>6601.25</v>
      </c>
      <c r="L67" s="277">
        <v>6000</v>
      </c>
      <c r="M67" s="277">
        <v>0.65991999999999995</v>
      </c>
    </row>
    <row r="68" spans="1:13">
      <c r="A68" s="268">
        <v>58</v>
      </c>
      <c r="B68" s="277" t="s">
        <v>234</v>
      </c>
      <c r="C68" s="278">
        <v>1352.35</v>
      </c>
      <c r="D68" s="279">
        <v>1371.3833333333332</v>
      </c>
      <c r="E68" s="279">
        <v>1323.7666666666664</v>
      </c>
      <c r="F68" s="279">
        <v>1295.1833333333332</v>
      </c>
      <c r="G68" s="279">
        <v>1247.5666666666664</v>
      </c>
      <c r="H68" s="279">
        <v>1399.9666666666665</v>
      </c>
      <c r="I68" s="279">
        <v>1447.5833333333333</v>
      </c>
      <c r="J68" s="279">
        <v>1476.1666666666665</v>
      </c>
      <c r="K68" s="277">
        <v>1419</v>
      </c>
      <c r="L68" s="277">
        <v>1342.8</v>
      </c>
      <c r="M68" s="277">
        <v>1.24603</v>
      </c>
    </row>
    <row r="69" spans="1:13">
      <c r="A69" s="268">
        <v>59</v>
      </c>
      <c r="B69" s="277" t="s">
        <v>321</v>
      </c>
      <c r="C69" s="278">
        <v>302.35000000000002</v>
      </c>
      <c r="D69" s="279">
        <v>308.06666666666666</v>
      </c>
      <c r="E69" s="279">
        <v>294.2833333333333</v>
      </c>
      <c r="F69" s="279">
        <v>286.21666666666664</v>
      </c>
      <c r="G69" s="279">
        <v>272.43333333333328</v>
      </c>
      <c r="H69" s="279">
        <v>316.13333333333333</v>
      </c>
      <c r="I69" s="279">
        <v>329.91666666666674</v>
      </c>
      <c r="J69" s="279">
        <v>337.98333333333335</v>
      </c>
      <c r="K69" s="277">
        <v>321.85000000000002</v>
      </c>
      <c r="L69" s="277">
        <v>300</v>
      </c>
      <c r="M69" s="277">
        <v>5.8500800000000002</v>
      </c>
    </row>
    <row r="70" spans="1:13">
      <c r="A70" s="268">
        <v>60</v>
      </c>
      <c r="B70" s="277" t="s">
        <v>65</v>
      </c>
      <c r="C70" s="278">
        <v>96.3</v>
      </c>
      <c r="D70" s="279">
        <v>98.399999999999991</v>
      </c>
      <c r="E70" s="279">
        <v>92.999999999999986</v>
      </c>
      <c r="F70" s="279">
        <v>89.699999999999989</v>
      </c>
      <c r="G70" s="279">
        <v>84.299999999999983</v>
      </c>
      <c r="H70" s="279">
        <v>101.69999999999999</v>
      </c>
      <c r="I70" s="279">
        <v>107.1</v>
      </c>
      <c r="J70" s="279">
        <v>110.39999999999999</v>
      </c>
      <c r="K70" s="277">
        <v>103.8</v>
      </c>
      <c r="L70" s="277">
        <v>95.1</v>
      </c>
      <c r="M70" s="277">
        <v>136.09243000000001</v>
      </c>
    </row>
    <row r="71" spans="1:13">
      <c r="A71" s="268">
        <v>61</v>
      </c>
      <c r="B71" s="277" t="s">
        <v>313</v>
      </c>
      <c r="C71" s="278">
        <v>625.65</v>
      </c>
      <c r="D71" s="279">
        <v>631.26666666666665</v>
      </c>
      <c r="E71" s="279">
        <v>611.43333333333328</v>
      </c>
      <c r="F71" s="279">
        <v>597.21666666666658</v>
      </c>
      <c r="G71" s="279">
        <v>577.38333333333321</v>
      </c>
      <c r="H71" s="279">
        <v>645.48333333333335</v>
      </c>
      <c r="I71" s="279">
        <v>665.31666666666683</v>
      </c>
      <c r="J71" s="279">
        <v>679.53333333333342</v>
      </c>
      <c r="K71" s="277">
        <v>651.1</v>
      </c>
      <c r="L71" s="277">
        <v>617.04999999999995</v>
      </c>
      <c r="M71" s="277">
        <v>2.0099999999999998</v>
      </c>
    </row>
    <row r="72" spans="1:13">
      <c r="A72" s="268">
        <v>62</v>
      </c>
      <c r="B72" s="277" t="s">
        <v>66</v>
      </c>
      <c r="C72" s="278">
        <v>569.85</v>
      </c>
      <c r="D72" s="279">
        <v>572.65</v>
      </c>
      <c r="E72" s="279">
        <v>562.29999999999995</v>
      </c>
      <c r="F72" s="279">
        <v>554.75</v>
      </c>
      <c r="G72" s="279">
        <v>544.4</v>
      </c>
      <c r="H72" s="279">
        <v>580.19999999999993</v>
      </c>
      <c r="I72" s="279">
        <v>590.55000000000007</v>
      </c>
      <c r="J72" s="279">
        <v>598.09999999999991</v>
      </c>
      <c r="K72" s="277">
        <v>583</v>
      </c>
      <c r="L72" s="277">
        <v>565.1</v>
      </c>
      <c r="M72" s="277">
        <v>11.47611</v>
      </c>
    </row>
    <row r="73" spans="1:13">
      <c r="A73" s="268">
        <v>63</v>
      </c>
      <c r="B73" s="277" t="s">
        <v>67</v>
      </c>
      <c r="C73" s="278">
        <v>455.05</v>
      </c>
      <c r="D73" s="279">
        <v>463.3</v>
      </c>
      <c r="E73" s="279">
        <v>442.8</v>
      </c>
      <c r="F73" s="279">
        <v>430.55</v>
      </c>
      <c r="G73" s="279">
        <v>410.05</v>
      </c>
      <c r="H73" s="279">
        <v>475.55</v>
      </c>
      <c r="I73" s="279">
        <v>496.05</v>
      </c>
      <c r="J73" s="279">
        <v>508.3</v>
      </c>
      <c r="K73" s="277">
        <v>483.8</v>
      </c>
      <c r="L73" s="277">
        <v>451.05</v>
      </c>
      <c r="M73" s="277">
        <v>20.379190000000001</v>
      </c>
    </row>
    <row r="74" spans="1:13">
      <c r="A74" s="268">
        <v>64</v>
      </c>
      <c r="B74" s="277" t="s">
        <v>1045</v>
      </c>
      <c r="C74" s="278">
        <v>9325.7000000000007</v>
      </c>
      <c r="D74" s="279">
        <v>9472.3333333333339</v>
      </c>
      <c r="E74" s="279">
        <v>9053.3666666666686</v>
      </c>
      <c r="F74" s="279">
        <v>8781.0333333333347</v>
      </c>
      <c r="G74" s="279">
        <v>8362.0666666666693</v>
      </c>
      <c r="H74" s="279">
        <v>9744.6666666666679</v>
      </c>
      <c r="I74" s="279">
        <v>10163.633333333331</v>
      </c>
      <c r="J74" s="279">
        <v>10435.966666666667</v>
      </c>
      <c r="K74" s="277">
        <v>9891.2999999999993</v>
      </c>
      <c r="L74" s="277">
        <v>9200</v>
      </c>
      <c r="M74" s="277">
        <v>9.0340000000000004E-2</v>
      </c>
    </row>
    <row r="75" spans="1:13">
      <c r="A75" s="268">
        <v>65</v>
      </c>
      <c r="B75" s="277" t="s">
        <v>69</v>
      </c>
      <c r="C75" s="278">
        <v>467.75</v>
      </c>
      <c r="D75" s="279">
        <v>475</v>
      </c>
      <c r="E75" s="279">
        <v>454</v>
      </c>
      <c r="F75" s="279">
        <v>440.25</v>
      </c>
      <c r="G75" s="279">
        <v>419.25</v>
      </c>
      <c r="H75" s="279">
        <v>488.75</v>
      </c>
      <c r="I75" s="279">
        <v>509.75</v>
      </c>
      <c r="J75" s="279">
        <v>523.5</v>
      </c>
      <c r="K75" s="277">
        <v>496</v>
      </c>
      <c r="L75" s="277">
        <v>461.25</v>
      </c>
      <c r="M75" s="277">
        <v>227.37774999999999</v>
      </c>
    </row>
    <row r="76" spans="1:13" s="16" customFormat="1">
      <c r="A76" s="268">
        <v>66</v>
      </c>
      <c r="B76" s="277" t="s">
        <v>70</v>
      </c>
      <c r="C76" s="278">
        <v>34.25</v>
      </c>
      <c r="D76" s="279">
        <v>34.6</v>
      </c>
      <c r="E76" s="279">
        <v>33.650000000000006</v>
      </c>
      <c r="F76" s="279">
        <v>33.050000000000004</v>
      </c>
      <c r="G76" s="279">
        <v>32.100000000000009</v>
      </c>
      <c r="H76" s="279">
        <v>35.200000000000003</v>
      </c>
      <c r="I76" s="279">
        <v>36.150000000000006</v>
      </c>
      <c r="J76" s="279">
        <v>36.75</v>
      </c>
      <c r="K76" s="277">
        <v>35.549999999999997</v>
      </c>
      <c r="L76" s="277">
        <v>34</v>
      </c>
      <c r="M76" s="277">
        <v>392.28356000000002</v>
      </c>
    </row>
    <row r="77" spans="1:13" s="16" customFormat="1">
      <c r="A77" s="268">
        <v>67</v>
      </c>
      <c r="B77" s="277" t="s">
        <v>71</v>
      </c>
      <c r="C77" s="278">
        <v>429.35</v>
      </c>
      <c r="D77" s="279">
        <v>436.2166666666667</v>
      </c>
      <c r="E77" s="279">
        <v>418.48333333333341</v>
      </c>
      <c r="F77" s="279">
        <v>407.61666666666673</v>
      </c>
      <c r="G77" s="279">
        <v>389.88333333333344</v>
      </c>
      <c r="H77" s="279">
        <v>447.08333333333337</v>
      </c>
      <c r="I77" s="279">
        <v>464.81666666666672</v>
      </c>
      <c r="J77" s="279">
        <v>475.68333333333334</v>
      </c>
      <c r="K77" s="277">
        <v>453.95</v>
      </c>
      <c r="L77" s="277">
        <v>425.35</v>
      </c>
      <c r="M77" s="277">
        <v>42.583260000000003</v>
      </c>
    </row>
    <row r="78" spans="1:13" s="16" customFormat="1">
      <c r="A78" s="268">
        <v>68</v>
      </c>
      <c r="B78" s="277" t="s">
        <v>322</v>
      </c>
      <c r="C78" s="278">
        <v>672.15</v>
      </c>
      <c r="D78" s="279">
        <v>677.2833333333333</v>
      </c>
      <c r="E78" s="279">
        <v>654.86666666666656</v>
      </c>
      <c r="F78" s="279">
        <v>637.58333333333326</v>
      </c>
      <c r="G78" s="279">
        <v>615.16666666666652</v>
      </c>
      <c r="H78" s="279">
        <v>694.56666666666661</v>
      </c>
      <c r="I78" s="279">
        <v>716.98333333333335</v>
      </c>
      <c r="J78" s="279">
        <v>734.26666666666665</v>
      </c>
      <c r="K78" s="277">
        <v>699.7</v>
      </c>
      <c r="L78" s="277">
        <v>660</v>
      </c>
      <c r="M78" s="277">
        <v>5.8207599999999999</v>
      </c>
    </row>
    <row r="79" spans="1:13" s="16" customFormat="1">
      <c r="A79" s="268">
        <v>69</v>
      </c>
      <c r="B79" s="277" t="s">
        <v>324</v>
      </c>
      <c r="C79" s="278">
        <v>153.75</v>
      </c>
      <c r="D79" s="279">
        <v>154.06666666666666</v>
      </c>
      <c r="E79" s="279">
        <v>152.43333333333334</v>
      </c>
      <c r="F79" s="279">
        <v>151.11666666666667</v>
      </c>
      <c r="G79" s="279">
        <v>149.48333333333335</v>
      </c>
      <c r="H79" s="279">
        <v>155.38333333333333</v>
      </c>
      <c r="I79" s="279">
        <v>157.01666666666665</v>
      </c>
      <c r="J79" s="279">
        <v>158.33333333333331</v>
      </c>
      <c r="K79" s="277">
        <v>155.69999999999999</v>
      </c>
      <c r="L79" s="277">
        <v>152.75</v>
      </c>
      <c r="M79" s="277">
        <v>4.03132</v>
      </c>
    </row>
    <row r="80" spans="1:13" s="16" customFormat="1">
      <c r="A80" s="268">
        <v>70</v>
      </c>
      <c r="B80" s="277" t="s">
        <v>325</v>
      </c>
      <c r="C80" s="278">
        <v>2595.75</v>
      </c>
      <c r="D80" s="279">
        <v>2651.25</v>
      </c>
      <c r="E80" s="279">
        <v>2506</v>
      </c>
      <c r="F80" s="279">
        <v>2416.25</v>
      </c>
      <c r="G80" s="279">
        <v>2271</v>
      </c>
      <c r="H80" s="279">
        <v>2741</v>
      </c>
      <c r="I80" s="279">
        <v>2886.25</v>
      </c>
      <c r="J80" s="279">
        <v>2976</v>
      </c>
      <c r="K80" s="277">
        <v>2796.5</v>
      </c>
      <c r="L80" s="277">
        <v>2561.5</v>
      </c>
      <c r="M80" s="277">
        <v>0.16849</v>
      </c>
    </row>
    <row r="81" spans="1:13" s="16" customFormat="1">
      <c r="A81" s="268">
        <v>71</v>
      </c>
      <c r="B81" s="277" t="s">
        <v>326</v>
      </c>
      <c r="C81" s="278">
        <v>633</v>
      </c>
      <c r="D81" s="279">
        <v>633.08333333333337</v>
      </c>
      <c r="E81" s="279">
        <v>616.76666666666677</v>
      </c>
      <c r="F81" s="279">
        <v>600.53333333333342</v>
      </c>
      <c r="G81" s="279">
        <v>584.21666666666681</v>
      </c>
      <c r="H81" s="279">
        <v>649.31666666666672</v>
      </c>
      <c r="I81" s="279">
        <v>665.63333333333333</v>
      </c>
      <c r="J81" s="279">
        <v>681.86666666666667</v>
      </c>
      <c r="K81" s="277">
        <v>649.4</v>
      </c>
      <c r="L81" s="277">
        <v>616.85</v>
      </c>
      <c r="M81" s="277">
        <v>0.96758999999999995</v>
      </c>
    </row>
    <row r="82" spans="1:13" s="16" customFormat="1">
      <c r="A82" s="268">
        <v>72</v>
      </c>
      <c r="B82" s="277" t="s">
        <v>327</v>
      </c>
      <c r="C82" s="278">
        <v>64.7</v>
      </c>
      <c r="D82" s="279">
        <v>65.516666666666666</v>
      </c>
      <c r="E82" s="279">
        <v>62.733333333333334</v>
      </c>
      <c r="F82" s="279">
        <v>60.766666666666666</v>
      </c>
      <c r="G82" s="279">
        <v>57.983333333333334</v>
      </c>
      <c r="H82" s="279">
        <v>67.483333333333334</v>
      </c>
      <c r="I82" s="279">
        <v>70.266666666666666</v>
      </c>
      <c r="J82" s="279">
        <v>72.233333333333334</v>
      </c>
      <c r="K82" s="277">
        <v>68.3</v>
      </c>
      <c r="L82" s="277">
        <v>63.55</v>
      </c>
      <c r="M82" s="277">
        <v>9.9716799999999992</v>
      </c>
    </row>
    <row r="83" spans="1:13" s="16" customFormat="1">
      <c r="A83" s="268">
        <v>73</v>
      </c>
      <c r="B83" s="277" t="s">
        <v>72</v>
      </c>
      <c r="C83" s="278">
        <v>12925.6</v>
      </c>
      <c r="D83" s="279">
        <v>12930.199999999999</v>
      </c>
      <c r="E83" s="279">
        <v>12745.399999999998</v>
      </c>
      <c r="F83" s="279">
        <v>12565.199999999999</v>
      </c>
      <c r="G83" s="279">
        <v>12380.399999999998</v>
      </c>
      <c r="H83" s="279">
        <v>13110.399999999998</v>
      </c>
      <c r="I83" s="279">
        <v>13295.199999999997</v>
      </c>
      <c r="J83" s="279">
        <v>13475.399999999998</v>
      </c>
      <c r="K83" s="277">
        <v>13115</v>
      </c>
      <c r="L83" s="277">
        <v>12750</v>
      </c>
      <c r="M83" s="277">
        <v>0.87236000000000002</v>
      </c>
    </row>
    <row r="84" spans="1:13" s="16" customFormat="1">
      <c r="A84" s="268">
        <v>74</v>
      </c>
      <c r="B84" s="277" t="s">
        <v>74</v>
      </c>
      <c r="C84" s="278">
        <v>401.45</v>
      </c>
      <c r="D84" s="279">
        <v>405.40000000000003</v>
      </c>
      <c r="E84" s="279">
        <v>395.10000000000008</v>
      </c>
      <c r="F84" s="279">
        <v>388.75000000000006</v>
      </c>
      <c r="G84" s="279">
        <v>378.4500000000001</v>
      </c>
      <c r="H84" s="279">
        <v>411.75000000000006</v>
      </c>
      <c r="I84" s="279">
        <v>422.05</v>
      </c>
      <c r="J84" s="279">
        <v>428.40000000000003</v>
      </c>
      <c r="K84" s="277">
        <v>415.7</v>
      </c>
      <c r="L84" s="277">
        <v>399.05</v>
      </c>
      <c r="M84" s="277">
        <v>58.532879999999999</v>
      </c>
    </row>
    <row r="85" spans="1:13" s="16" customFormat="1">
      <c r="A85" s="268">
        <v>75</v>
      </c>
      <c r="B85" s="277" t="s">
        <v>328</v>
      </c>
      <c r="C85" s="278">
        <v>169.2</v>
      </c>
      <c r="D85" s="279">
        <v>170.2</v>
      </c>
      <c r="E85" s="279">
        <v>161.04999999999998</v>
      </c>
      <c r="F85" s="279">
        <v>152.9</v>
      </c>
      <c r="G85" s="279">
        <v>143.75</v>
      </c>
      <c r="H85" s="279">
        <v>178.34999999999997</v>
      </c>
      <c r="I85" s="279">
        <v>187.49999999999994</v>
      </c>
      <c r="J85" s="279">
        <v>195.64999999999995</v>
      </c>
      <c r="K85" s="277">
        <v>179.35</v>
      </c>
      <c r="L85" s="277">
        <v>162.05000000000001</v>
      </c>
      <c r="M85" s="277">
        <v>1.30907</v>
      </c>
    </row>
    <row r="86" spans="1:13" s="16" customFormat="1">
      <c r="A86" s="268">
        <v>76</v>
      </c>
      <c r="B86" s="277" t="s">
        <v>75</v>
      </c>
      <c r="C86" s="278">
        <v>3629.3</v>
      </c>
      <c r="D86" s="279">
        <v>3679.2666666666664</v>
      </c>
      <c r="E86" s="279">
        <v>3563.5333333333328</v>
      </c>
      <c r="F86" s="279">
        <v>3497.7666666666664</v>
      </c>
      <c r="G86" s="279">
        <v>3382.0333333333328</v>
      </c>
      <c r="H86" s="279">
        <v>3745.0333333333328</v>
      </c>
      <c r="I86" s="279">
        <v>3860.7666666666664</v>
      </c>
      <c r="J86" s="279">
        <v>3926.5333333333328</v>
      </c>
      <c r="K86" s="277">
        <v>3795</v>
      </c>
      <c r="L86" s="277">
        <v>3613.5</v>
      </c>
      <c r="M86" s="277">
        <v>6.0428199999999999</v>
      </c>
    </row>
    <row r="87" spans="1:13" s="16" customFormat="1">
      <c r="A87" s="268">
        <v>77</v>
      </c>
      <c r="B87" s="277" t="s">
        <v>314</v>
      </c>
      <c r="C87" s="278">
        <v>536.70000000000005</v>
      </c>
      <c r="D87" s="279">
        <v>548.88333333333333</v>
      </c>
      <c r="E87" s="279">
        <v>520.81666666666661</v>
      </c>
      <c r="F87" s="279">
        <v>504.93333333333328</v>
      </c>
      <c r="G87" s="279">
        <v>476.86666666666656</v>
      </c>
      <c r="H87" s="279">
        <v>564.76666666666665</v>
      </c>
      <c r="I87" s="279">
        <v>592.83333333333348</v>
      </c>
      <c r="J87" s="279">
        <v>608.7166666666667</v>
      </c>
      <c r="K87" s="277">
        <v>576.95000000000005</v>
      </c>
      <c r="L87" s="277">
        <v>533</v>
      </c>
      <c r="M87" s="277">
        <v>3.26857</v>
      </c>
    </row>
    <row r="88" spans="1:13" s="16" customFormat="1">
      <c r="A88" s="268">
        <v>78</v>
      </c>
      <c r="B88" s="277" t="s">
        <v>323</v>
      </c>
      <c r="C88" s="278">
        <v>190.15</v>
      </c>
      <c r="D88" s="279">
        <v>194.06666666666669</v>
      </c>
      <c r="E88" s="279">
        <v>184.63333333333338</v>
      </c>
      <c r="F88" s="279">
        <v>179.1166666666667</v>
      </c>
      <c r="G88" s="279">
        <v>169.68333333333339</v>
      </c>
      <c r="H88" s="279">
        <v>199.58333333333337</v>
      </c>
      <c r="I88" s="279">
        <v>209.01666666666671</v>
      </c>
      <c r="J88" s="279">
        <v>214.53333333333336</v>
      </c>
      <c r="K88" s="277">
        <v>203.5</v>
      </c>
      <c r="L88" s="277">
        <v>188.55</v>
      </c>
      <c r="M88" s="277">
        <v>28.858609999999999</v>
      </c>
    </row>
    <row r="89" spans="1:13" s="16" customFormat="1">
      <c r="A89" s="268">
        <v>79</v>
      </c>
      <c r="B89" s="277" t="s">
        <v>76</v>
      </c>
      <c r="C89" s="278">
        <v>396.1</v>
      </c>
      <c r="D89" s="279">
        <v>401.2</v>
      </c>
      <c r="E89" s="279">
        <v>385.45</v>
      </c>
      <c r="F89" s="279">
        <v>374.8</v>
      </c>
      <c r="G89" s="279">
        <v>359.05</v>
      </c>
      <c r="H89" s="279">
        <v>411.84999999999997</v>
      </c>
      <c r="I89" s="279">
        <v>427.59999999999997</v>
      </c>
      <c r="J89" s="279">
        <v>438.24999999999994</v>
      </c>
      <c r="K89" s="277">
        <v>416.95</v>
      </c>
      <c r="L89" s="277">
        <v>390.55</v>
      </c>
      <c r="M89" s="277">
        <v>88.939430000000002</v>
      </c>
    </row>
    <row r="90" spans="1:13" s="16" customFormat="1">
      <c r="A90" s="268">
        <v>80</v>
      </c>
      <c r="B90" s="277" t="s">
        <v>77</v>
      </c>
      <c r="C90" s="278">
        <v>95.65</v>
      </c>
      <c r="D90" s="279">
        <v>96.533333333333346</v>
      </c>
      <c r="E90" s="279">
        <v>94.116666666666688</v>
      </c>
      <c r="F90" s="279">
        <v>92.583333333333343</v>
      </c>
      <c r="G90" s="279">
        <v>90.166666666666686</v>
      </c>
      <c r="H90" s="279">
        <v>98.066666666666691</v>
      </c>
      <c r="I90" s="279">
        <v>100.48333333333335</v>
      </c>
      <c r="J90" s="279">
        <v>102.01666666666669</v>
      </c>
      <c r="K90" s="277">
        <v>98.95</v>
      </c>
      <c r="L90" s="277">
        <v>95</v>
      </c>
      <c r="M90" s="277">
        <v>50.01426</v>
      </c>
    </row>
    <row r="91" spans="1:13" s="16" customFormat="1">
      <c r="A91" s="268">
        <v>81</v>
      </c>
      <c r="B91" s="277" t="s">
        <v>332</v>
      </c>
      <c r="C91" s="278">
        <v>418.55</v>
      </c>
      <c r="D91" s="279">
        <v>419.33333333333331</v>
      </c>
      <c r="E91" s="279">
        <v>414.76666666666665</v>
      </c>
      <c r="F91" s="279">
        <v>410.98333333333335</v>
      </c>
      <c r="G91" s="279">
        <v>406.41666666666669</v>
      </c>
      <c r="H91" s="279">
        <v>423.11666666666662</v>
      </c>
      <c r="I91" s="279">
        <v>427.68333333333334</v>
      </c>
      <c r="J91" s="279">
        <v>431.46666666666658</v>
      </c>
      <c r="K91" s="277">
        <v>423.9</v>
      </c>
      <c r="L91" s="277">
        <v>415.55</v>
      </c>
      <c r="M91" s="277">
        <v>3.81487</v>
      </c>
    </row>
    <row r="92" spans="1:13" s="16" customFormat="1">
      <c r="A92" s="268">
        <v>82</v>
      </c>
      <c r="B92" s="277" t="s">
        <v>333</v>
      </c>
      <c r="C92" s="278">
        <v>566.79999999999995</v>
      </c>
      <c r="D92" s="279">
        <v>576.01666666666665</v>
      </c>
      <c r="E92" s="279">
        <v>537.0333333333333</v>
      </c>
      <c r="F92" s="279">
        <v>507.26666666666665</v>
      </c>
      <c r="G92" s="279">
        <v>468.2833333333333</v>
      </c>
      <c r="H92" s="279">
        <v>605.7833333333333</v>
      </c>
      <c r="I92" s="279">
        <v>644.76666666666665</v>
      </c>
      <c r="J92" s="279">
        <v>674.5333333333333</v>
      </c>
      <c r="K92" s="277">
        <v>615</v>
      </c>
      <c r="L92" s="277">
        <v>546.25</v>
      </c>
      <c r="M92" s="277">
        <v>6.2986599999999999</v>
      </c>
    </row>
    <row r="93" spans="1:13" s="16" customFormat="1">
      <c r="A93" s="268">
        <v>83</v>
      </c>
      <c r="B93" s="277" t="s">
        <v>335</v>
      </c>
      <c r="C93" s="278">
        <v>264.7</v>
      </c>
      <c r="D93" s="279">
        <v>266.29999999999995</v>
      </c>
      <c r="E93" s="279">
        <v>257.69999999999993</v>
      </c>
      <c r="F93" s="279">
        <v>250.7</v>
      </c>
      <c r="G93" s="279">
        <v>242.09999999999997</v>
      </c>
      <c r="H93" s="279">
        <v>273.2999999999999</v>
      </c>
      <c r="I93" s="279">
        <v>281.89999999999992</v>
      </c>
      <c r="J93" s="279">
        <v>288.89999999999986</v>
      </c>
      <c r="K93" s="277">
        <v>274.89999999999998</v>
      </c>
      <c r="L93" s="277">
        <v>259.3</v>
      </c>
      <c r="M93" s="277">
        <v>3.5642800000000001</v>
      </c>
    </row>
    <row r="94" spans="1:13" s="16" customFormat="1">
      <c r="A94" s="268">
        <v>84</v>
      </c>
      <c r="B94" s="277" t="s">
        <v>329</v>
      </c>
      <c r="C94" s="278">
        <v>376.05</v>
      </c>
      <c r="D94" s="279">
        <v>379.34999999999997</v>
      </c>
      <c r="E94" s="279">
        <v>371.69999999999993</v>
      </c>
      <c r="F94" s="279">
        <v>367.34999999999997</v>
      </c>
      <c r="G94" s="279">
        <v>359.69999999999993</v>
      </c>
      <c r="H94" s="279">
        <v>383.69999999999993</v>
      </c>
      <c r="I94" s="279">
        <v>391.34999999999991</v>
      </c>
      <c r="J94" s="279">
        <v>395.69999999999993</v>
      </c>
      <c r="K94" s="277">
        <v>387</v>
      </c>
      <c r="L94" s="277">
        <v>375</v>
      </c>
      <c r="M94" s="277">
        <v>0.54098000000000002</v>
      </c>
    </row>
    <row r="95" spans="1:13" s="16" customFormat="1">
      <c r="A95" s="268">
        <v>85</v>
      </c>
      <c r="B95" s="277" t="s">
        <v>78</v>
      </c>
      <c r="C95" s="278">
        <v>115.1</v>
      </c>
      <c r="D95" s="279">
        <v>116.5</v>
      </c>
      <c r="E95" s="279">
        <v>113.15</v>
      </c>
      <c r="F95" s="279">
        <v>111.2</v>
      </c>
      <c r="G95" s="279">
        <v>107.85000000000001</v>
      </c>
      <c r="H95" s="279">
        <v>118.45</v>
      </c>
      <c r="I95" s="279">
        <v>121.8</v>
      </c>
      <c r="J95" s="279">
        <v>123.75</v>
      </c>
      <c r="K95" s="277">
        <v>119.85</v>
      </c>
      <c r="L95" s="277">
        <v>114.55</v>
      </c>
      <c r="M95" s="277">
        <v>13.1181</v>
      </c>
    </row>
    <row r="96" spans="1:13" s="16" customFormat="1">
      <c r="A96" s="268">
        <v>86</v>
      </c>
      <c r="B96" s="277" t="s">
        <v>330</v>
      </c>
      <c r="C96" s="278">
        <v>264.25</v>
      </c>
      <c r="D96" s="279">
        <v>269.66666666666669</v>
      </c>
      <c r="E96" s="279">
        <v>257.23333333333335</v>
      </c>
      <c r="F96" s="279">
        <v>250.21666666666664</v>
      </c>
      <c r="G96" s="279">
        <v>237.7833333333333</v>
      </c>
      <c r="H96" s="279">
        <v>276.68333333333339</v>
      </c>
      <c r="I96" s="279">
        <v>289.11666666666667</v>
      </c>
      <c r="J96" s="279">
        <v>296.13333333333344</v>
      </c>
      <c r="K96" s="277">
        <v>282.10000000000002</v>
      </c>
      <c r="L96" s="277">
        <v>262.64999999999998</v>
      </c>
      <c r="M96" s="277">
        <v>0.81864000000000003</v>
      </c>
    </row>
    <row r="97" spans="1:13" s="16" customFormat="1">
      <c r="A97" s="268">
        <v>87</v>
      </c>
      <c r="B97" s="277" t="s">
        <v>338</v>
      </c>
      <c r="C97" s="278">
        <v>441.05</v>
      </c>
      <c r="D97" s="279">
        <v>450.7166666666667</v>
      </c>
      <c r="E97" s="279">
        <v>428.43333333333339</v>
      </c>
      <c r="F97" s="279">
        <v>415.81666666666672</v>
      </c>
      <c r="G97" s="279">
        <v>393.53333333333342</v>
      </c>
      <c r="H97" s="279">
        <v>463.33333333333337</v>
      </c>
      <c r="I97" s="279">
        <v>485.61666666666667</v>
      </c>
      <c r="J97" s="279">
        <v>498.23333333333335</v>
      </c>
      <c r="K97" s="277">
        <v>473</v>
      </c>
      <c r="L97" s="277">
        <v>438.1</v>
      </c>
      <c r="M97" s="277">
        <v>10.769349999999999</v>
      </c>
    </row>
    <row r="98" spans="1:13" s="16" customFormat="1">
      <c r="A98" s="268">
        <v>88</v>
      </c>
      <c r="B98" s="277" t="s">
        <v>336</v>
      </c>
      <c r="C98" s="278">
        <v>913.15</v>
      </c>
      <c r="D98" s="279">
        <v>928.38333333333333</v>
      </c>
      <c r="E98" s="279">
        <v>889.76666666666665</v>
      </c>
      <c r="F98" s="279">
        <v>866.38333333333333</v>
      </c>
      <c r="G98" s="279">
        <v>827.76666666666665</v>
      </c>
      <c r="H98" s="279">
        <v>951.76666666666665</v>
      </c>
      <c r="I98" s="279">
        <v>990.38333333333321</v>
      </c>
      <c r="J98" s="279">
        <v>1013.7666666666667</v>
      </c>
      <c r="K98" s="277">
        <v>967</v>
      </c>
      <c r="L98" s="277">
        <v>905</v>
      </c>
      <c r="M98" s="277">
        <v>0.86263999999999996</v>
      </c>
    </row>
    <row r="99" spans="1:13" s="16" customFormat="1">
      <c r="A99" s="268">
        <v>89</v>
      </c>
      <c r="B99" s="277" t="s">
        <v>337</v>
      </c>
      <c r="C99" s="278">
        <v>15</v>
      </c>
      <c r="D99" s="279">
        <v>15.25</v>
      </c>
      <c r="E99" s="279">
        <v>14.65</v>
      </c>
      <c r="F99" s="279">
        <v>14.3</v>
      </c>
      <c r="G99" s="279">
        <v>13.700000000000001</v>
      </c>
      <c r="H99" s="279">
        <v>15.6</v>
      </c>
      <c r="I99" s="279">
        <v>16.200000000000003</v>
      </c>
      <c r="J99" s="279">
        <v>16.549999999999997</v>
      </c>
      <c r="K99" s="277">
        <v>15.85</v>
      </c>
      <c r="L99" s="277">
        <v>14.9</v>
      </c>
      <c r="M99" s="277">
        <v>9.5971600000000006</v>
      </c>
    </row>
    <row r="100" spans="1:13" s="16" customFormat="1">
      <c r="A100" s="268">
        <v>90</v>
      </c>
      <c r="B100" s="277" t="s">
        <v>339</v>
      </c>
      <c r="C100" s="278">
        <v>169.85</v>
      </c>
      <c r="D100" s="279">
        <v>174.73333333333335</v>
      </c>
      <c r="E100" s="279">
        <v>163.2166666666667</v>
      </c>
      <c r="F100" s="279">
        <v>156.58333333333334</v>
      </c>
      <c r="G100" s="279">
        <v>145.06666666666669</v>
      </c>
      <c r="H100" s="279">
        <v>181.3666666666667</v>
      </c>
      <c r="I100" s="279">
        <v>192.88333333333335</v>
      </c>
      <c r="J100" s="279">
        <v>199.51666666666671</v>
      </c>
      <c r="K100" s="277">
        <v>186.25</v>
      </c>
      <c r="L100" s="277">
        <v>168.1</v>
      </c>
      <c r="M100" s="277">
        <v>2.22031</v>
      </c>
    </row>
    <row r="101" spans="1:13">
      <c r="A101" s="268">
        <v>91</v>
      </c>
      <c r="B101" s="277" t="s">
        <v>80</v>
      </c>
      <c r="C101" s="278">
        <v>342.95</v>
      </c>
      <c r="D101" s="279">
        <v>351.66666666666669</v>
      </c>
      <c r="E101" s="279">
        <v>331.38333333333338</v>
      </c>
      <c r="F101" s="279">
        <v>319.81666666666672</v>
      </c>
      <c r="G101" s="279">
        <v>299.53333333333342</v>
      </c>
      <c r="H101" s="279">
        <v>363.23333333333335</v>
      </c>
      <c r="I101" s="279">
        <v>383.51666666666665</v>
      </c>
      <c r="J101" s="279">
        <v>395.08333333333331</v>
      </c>
      <c r="K101" s="277">
        <v>371.95</v>
      </c>
      <c r="L101" s="277">
        <v>340.1</v>
      </c>
      <c r="M101" s="277">
        <v>11.254339999999999</v>
      </c>
    </row>
    <row r="102" spans="1:13">
      <c r="A102" s="268">
        <v>92</v>
      </c>
      <c r="B102" s="277" t="s">
        <v>340</v>
      </c>
      <c r="C102" s="278">
        <v>2368.1999999999998</v>
      </c>
      <c r="D102" s="279">
        <v>2397.7333333333331</v>
      </c>
      <c r="E102" s="279">
        <v>2320.4666666666662</v>
      </c>
      <c r="F102" s="279">
        <v>2272.7333333333331</v>
      </c>
      <c r="G102" s="279">
        <v>2195.4666666666662</v>
      </c>
      <c r="H102" s="279">
        <v>2445.4666666666662</v>
      </c>
      <c r="I102" s="279">
        <v>2522.7333333333336</v>
      </c>
      <c r="J102" s="279">
        <v>2570.4666666666662</v>
      </c>
      <c r="K102" s="277">
        <v>2475</v>
      </c>
      <c r="L102" s="277">
        <v>2350</v>
      </c>
      <c r="M102" s="277">
        <v>2.4490000000000001E-2</v>
      </c>
    </row>
    <row r="103" spans="1:13">
      <c r="A103" s="268">
        <v>93</v>
      </c>
      <c r="B103" s="277" t="s">
        <v>81</v>
      </c>
      <c r="C103" s="278">
        <v>647.29999999999995</v>
      </c>
      <c r="D103" s="279">
        <v>655.76666666666665</v>
      </c>
      <c r="E103" s="279">
        <v>611.5333333333333</v>
      </c>
      <c r="F103" s="279">
        <v>575.76666666666665</v>
      </c>
      <c r="G103" s="279">
        <v>531.5333333333333</v>
      </c>
      <c r="H103" s="279">
        <v>691.5333333333333</v>
      </c>
      <c r="I103" s="279">
        <v>735.76666666666665</v>
      </c>
      <c r="J103" s="279">
        <v>771.5333333333333</v>
      </c>
      <c r="K103" s="277">
        <v>700</v>
      </c>
      <c r="L103" s="277">
        <v>620</v>
      </c>
      <c r="M103" s="277">
        <v>10.76172</v>
      </c>
    </row>
    <row r="104" spans="1:13">
      <c r="A104" s="268">
        <v>94</v>
      </c>
      <c r="B104" s="277" t="s">
        <v>334</v>
      </c>
      <c r="C104" s="278">
        <v>227.6</v>
      </c>
      <c r="D104" s="279">
        <v>234.4666666666667</v>
      </c>
      <c r="E104" s="279">
        <v>216.93333333333339</v>
      </c>
      <c r="F104" s="279">
        <v>206.26666666666671</v>
      </c>
      <c r="G104" s="279">
        <v>188.73333333333341</v>
      </c>
      <c r="H104" s="279">
        <v>245.13333333333338</v>
      </c>
      <c r="I104" s="279">
        <v>262.66666666666669</v>
      </c>
      <c r="J104" s="279">
        <v>273.33333333333337</v>
      </c>
      <c r="K104" s="277">
        <v>252</v>
      </c>
      <c r="L104" s="277">
        <v>223.8</v>
      </c>
      <c r="M104" s="277">
        <v>2.1013700000000002</v>
      </c>
    </row>
    <row r="105" spans="1:13">
      <c r="A105" s="268">
        <v>95</v>
      </c>
      <c r="B105" s="277" t="s">
        <v>342</v>
      </c>
      <c r="C105" s="278">
        <v>152.5</v>
      </c>
      <c r="D105" s="279">
        <v>153.6</v>
      </c>
      <c r="E105" s="279">
        <v>150.19999999999999</v>
      </c>
      <c r="F105" s="279">
        <v>147.9</v>
      </c>
      <c r="G105" s="279">
        <v>144.5</v>
      </c>
      <c r="H105" s="279">
        <v>155.89999999999998</v>
      </c>
      <c r="I105" s="279">
        <v>159.30000000000001</v>
      </c>
      <c r="J105" s="279">
        <v>161.59999999999997</v>
      </c>
      <c r="K105" s="277">
        <v>157</v>
      </c>
      <c r="L105" s="277">
        <v>151.30000000000001</v>
      </c>
      <c r="M105" s="277">
        <v>7.9370200000000004</v>
      </c>
    </row>
    <row r="106" spans="1:13">
      <c r="A106" s="268">
        <v>96</v>
      </c>
      <c r="B106" s="277" t="s">
        <v>343</v>
      </c>
      <c r="C106" s="278">
        <v>72.45</v>
      </c>
      <c r="D106" s="279">
        <v>73.333333333333329</v>
      </c>
      <c r="E106" s="279">
        <v>70.416666666666657</v>
      </c>
      <c r="F106" s="279">
        <v>68.383333333333326</v>
      </c>
      <c r="G106" s="279">
        <v>65.466666666666654</v>
      </c>
      <c r="H106" s="279">
        <v>75.36666666666666</v>
      </c>
      <c r="I106" s="279">
        <v>78.283333333333317</v>
      </c>
      <c r="J106" s="279">
        <v>80.316666666666663</v>
      </c>
      <c r="K106" s="277">
        <v>76.25</v>
      </c>
      <c r="L106" s="277">
        <v>71.3</v>
      </c>
      <c r="M106" s="277">
        <v>4.2862600000000004</v>
      </c>
    </row>
    <row r="107" spans="1:13">
      <c r="A107" s="268">
        <v>97</v>
      </c>
      <c r="B107" s="277" t="s">
        <v>82</v>
      </c>
      <c r="C107" s="278">
        <v>231.25</v>
      </c>
      <c r="D107" s="279">
        <v>234.13333333333333</v>
      </c>
      <c r="E107" s="279">
        <v>225.36666666666665</v>
      </c>
      <c r="F107" s="279">
        <v>219.48333333333332</v>
      </c>
      <c r="G107" s="279">
        <v>210.71666666666664</v>
      </c>
      <c r="H107" s="279">
        <v>240.01666666666665</v>
      </c>
      <c r="I107" s="279">
        <v>248.7833333333333</v>
      </c>
      <c r="J107" s="279">
        <v>254.66666666666666</v>
      </c>
      <c r="K107" s="277">
        <v>242.9</v>
      </c>
      <c r="L107" s="277">
        <v>228.25</v>
      </c>
      <c r="M107" s="277">
        <v>41.28528</v>
      </c>
    </row>
    <row r="108" spans="1:13">
      <c r="A108" s="268">
        <v>98</v>
      </c>
      <c r="B108" s="285" t="s">
        <v>344</v>
      </c>
      <c r="C108" s="278">
        <v>406.75</v>
      </c>
      <c r="D108" s="279">
        <v>413.58333333333331</v>
      </c>
      <c r="E108" s="279">
        <v>395.36666666666662</v>
      </c>
      <c r="F108" s="279">
        <v>383.98333333333329</v>
      </c>
      <c r="G108" s="279">
        <v>365.76666666666659</v>
      </c>
      <c r="H108" s="279">
        <v>424.96666666666664</v>
      </c>
      <c r="I108" s="279">
        <v>443.18333333333334</v>
      </c>
      <c r="J108" s="279">
        <v>454.56666666666666</v>
      </c>
      <c r="K108" s="277">
        <v>431.8</v>
      </c>
      <c r="L108" s="277">
        <v>402.2</v>
      </c>
      <c r="M108" s="277">
        <v>0.13344</v>
      </c>
    </row>
    <row r="109" spans="1:13">
      <c r="A109" s="268">
        <v>99</v>
      </c>
      <c r="B109" s="277" t="s">
        <v>83</v>
      </c>
      <c r="C109" s="278">
        <v>768.1</v>
      </c>
      <c r="D109" s="279">
        <v>780.68333333333339</v>
      </c>
      <c r="E109" s="279">
        <v>749.41666666666674</v>
      </c>
      <c r="F109" s="279">
        <v>730.73333333333335</v>
      </c>
      <c r="G109" s="279">
        <v>699.4666666666667</v>
      </c>
      <c r="H109" s="279">
        <v>799.36666666666679</v>
      </c>
      <c r="I109" s="279">
        <v>830.63333333333344</v>
      </c>
      <c r="J109" s="279">
        <v>849.31666666666683</v>
      </c>
      <c r="K109" s="277">
        <v>811.95</v>
      </c>
      <c r="L109" s="277">
        <v>762</v>
      </c>
      <c r="M109" s="277">
        <v>125.76401</v>
      </c>
    </row>
    <row r="110" spans="1:13">
      <c r="A110" s="268">
        <v>100</v>
      </c>
      <c r="B110" s="277" t="s">
        <v>84</v>
      </c>
      <c r="C110" s="278">
        <v>121.65</v>
      </c>
      <c r="D110" s="279">
        <v>122.3</v>
      </c>
      <c r="E110" s="279">
        <v>120.44999999999999</v>
      </c>
      <c r="F110" s="279">
        <v>119.24999999999999</v>
      </c>
      <c r="G110" s="279">
        <v>117.39999999999998</v>
      </c>
      <c r="H110" s="279">
        <v>123.5</v>
      </c>
      <c r="I110" s="279">
        <v>125.35</v>
      </c>
      <c r="J110" s="279">
        <v>126.55000000000001</v>
      </c>
      <c r="K110" s="277">
        <v>124.15</v>
      </c>
      <c r="L110" s="277">
        <v>121.1</v>
      </c>
      <c r="M110" s="277">
        <v>95.736339999999998</v>
      </c>
    </row>
    <row r="111" spans="1:13">
      <c r="A111" s="268">
        <v>101</v>
      </c>
      <c r="B111" s="277" t="s">
        <v>345</v>
      </c>
      <c r="C111" s="278">
        <v>329.05</v>
      </c>
      <c r="D111" s="279">
        <v>330.38333333333333</v>
      </c>
      <c r="E111" s="279">
        <v>324.76666666666665</v>
      </c>
      <c r="F111" s="279">
        <v>320.48333333333335</v>
      </c>
      <c r="G111" s="279">
        <v>314.86666666666667</v>
      </c>
      <c r="H111" s="279">
        <v>334.66666666666663</v>
      </c>
      <c r="I111" s="279">
        <v>340.2833333333333</v>
      </c>
      <c r="J111" s="279">
        <v>344.56666666666661</v>
      </c>
      <c r="K111" s="277">
        <v>336</v>
      </c>
      <c r="L111" s="277">
        <v>326.10000000000002</v>
      </c>
      <c r="M111" s="277">
        <v>1.89083</v>
      </c>
    </row>
    <row r="112" spans="1:13">
      <c r="A112" s="268">
        <v>102</v>
      </c>
      <c r="B112" s="277" t="s">
        <v>3642</v>
      </c>
      <c r="C112" s="278">
        <v>2102.75</v>
      </c>
      <c r="D112" s="279">
        <v>2150.65</v>
      </c>
      <c r="E112" s="279">
        <v>2035.8000000000002</v>
      </c>
      <c r="F112" s="279">
        <v>1968.85</v>
      </c>
      <c r="G112" s="279">
        <v>1854</v>
      </c>
      <c r="H112" s="279">
        <v>2217.6000000000004</v>
      </c>
      <c r="I112" s="279">
        <v>2332.4499999999998</v>
      </c>
      <c r="J112" s="279">
        <v>2399.4000000000005</v>
      </c>
      <c r="K112" s="277">
        <v>2265.5</v>
      </c>
      <c r="L112" s="277">
        <v>2083.6999999999998</v>
      </c>
      <c r="M112" s="277">
        <v>7.43398</v>
      </c>
    </row>
    <row r="113" spans="1:13">
      <c r="A113" s="268">
        <v>103</v>
      </c>
      <c r="B113" s="277" t="s">
        <v>85</v>
      </c>
      <c r="C113" s="278">
        <v>1367.4</v>
      </c>
      <c r="D113" s="279">
        <v>1368.2833333333335</v>
      </c>
      <c r="E113" s="279">
        <v>1351.116666666667</v>
      </c>
      <c r="F113" s="279">
        <v>1334.8333333333335</v>
      </c>
      <c r="G113" s="279">
        <v>1317.666666666667</v>
      </c>
      <c r="H113" s="279">
        <v>1384.5666666666671</v>
      </c>
      <c r="I113" s="279">
        <v>1401.7333333333336</v>
      </c>
      <c r="J113" s="279">
        <v>1418.0166666666671</v>
      </c>
      <c r="K113" s="277">
        <v>1385.45</v>
      </c>
      <c r="L113" s="277">
        <v>1352</v>
      </c>
      <c r="M113" s="277">
        <v>8.7259399999999996</v>
      </c>
    </row>
    <row r="114" spans="1:13">
      <c r="A114" s="268">
        <v>104</v>
      </c>
      <c r="B114" s="277" t="s">
        <v>86</v>
      </c>
      <c r="C114" s="278">
        <v>378.55</v>
      </c>
      <c r="D114" s="279">
        <v>379.5333333333333</v>
      </c>
      <c r="E114" s="279">
        <v>371.06666666666661</v>
      </c>
      <c r="F114" s="279">
        <v>363.58333333333331</v>
      </c>
      <c r="G114" s="279">
        <v>355.11666666666662</v>
      </c>
      <c r="H114" s="279">
        <v>387.01666666666659</v>
      </c>
      <c r="I114" s="279">
        <v>395.48333333333329</v>
      </c>
      <c r="J114" s="279">
        <v>402.96666666666658</v>
      </c>
      <c r="K114" s="277">
        <v>388</v>
      </c>
      <c r="L114" s="277">
        <v>372.05</v>
      </c>
      <c r="M114" s="277">
        <v>18.332350000000002</v>
      </c>
    </row>
    <row r="115" spans="1:13">
      <c r="A115" s="268">
        <v>105</v>
      </c>
      <c r="B115" s="277" t="s">
        <v>236</v>
      </c>
      <c r="C115" s="278">
        <v>800</v>
      </c>
      <c r="D115" s="279">
        <v>803.01666666666677</v>
      </c>
      <c r="E115" s="279">
        <v>787.03333333333353</v>
      </c>
      <c r="F115" s="279">
        <v>774.06666666666672</v>
      </c>
      <c r="G115" s="279">
        <v>758.08333333333348</v>
      </c>
      <c r="H115" s="279">
        <v>815.98333333333358</v>
      </c>
      <c r="I115" s="279">
        <v>831.96666666666692</v>
      </c>
      <c r="J115" s="279">
        <v>844.93333333333362</v>
      </c>
      <c r="K115" s="277">
        <v>819</v>
      </c>
      <c r="L115" s="277">
        <v>790.05</v>
      </c>
      <c r="M115" s="277">
        <v>8.0589499999999994</v>
      </c>
    </row>
    <row r="116" spans="1:13">
      <c r="A116" s="268">
        <v>106</v>
      </c>
      <c r="B116" s="277" t="s">
        <v>346</v>
      </c>
      <c r="C116" s="278">
        <v>694.95</v>
      </c>
      <c r="D116" s="279">
        <v>701.63333333333321</v>
      </c>
      <c r="E116" s="279">
        <v>678.36666666666645</v>
      </c>
      <c r="F116" s="279">
        <v>661.78333333333319</v>
      </c>
      <c r="G116" s="279">
        <v>638.51666666666642</v>
      </c>
      <c r="H116" s="279">
        <v>718.21666666666647</v>
      </c>
      <c r="I116" s="279">
        <v>741.48333333333335</v>
      </c>
      <c r="J116" s="279">
        <v>758.06666666666649</v>
      </c>
      <c r="K116" s="277">
        <v>724.9</v>
      </c>
      <c r="L116" s="277">
        <v>685.05</v>
      </c>
      <c r="M116" s="277">
        <v>0.80076000000000003</v>
      </c>
    </row>
    <row r="117" spans="1:13">
      <c r="A117" s="268">
        <v>107</v>
      </c>
      <c r="B117" s="277" t="s">
        <v>331</v>
      </c>
      <c r="C117" s="278">
        <v>1740.15</v>
      </c>
      <c r="D117" s="279">
        <v>1741.8999999999999</v>
      </c>
      <c r="E117" s="279">
        <v>1714.7999999999997</v>
      </c>
      <c r="F117" s="279">
        <v>1689.4499999999998</v>
      </c>
      <c r="G117" s="279">
        <v>1662.3499999999997</v>
      </c>
      <c r="H117" s="279">
        <v>1767.2499999999998</v>
      </c>
      <c r="I117" s="279">
        <v>1794.3499999999997</v>
      </c>
      <c r="J117" s="279">
        <v>1819.6999999999998</v>
      </c>
      <c r="K117" s="277">
        <v>1769</v>
      </c>
      <c r="L117" s="277">
        <v>1716.55</v>
      </c>
      <c r="M117" s="277">
        <v>0.13693</v>
      </c>
    </row>
    <row r="118" spans="1:13">
      <c r="A118" s="268">
        <v>108</v>
      </c>
      <c r="B118" s="277" t="s">
        <v>237</v>
      </c>
      <c r="C118" s="278">
        <v>269.25</v>
      </c>
      <c r="D118" s="279">
        <v>272.9666666666667</v>
      </c>
      <c r="E118" s="279">
        <v>263.08333333333337</v>
      </c>
      <c r="F118" s="279">
        <v>256.91666666666669</v>
      </c>
      <c r="G118" s="279">
        <v>247.03333333333336</v>
      </c>
      <c r="H118" s="279">
        <v>279.13333333333338</v>
      </c>
      <c r="I118" s="279">
        <v>289.01666666666671</v>
      </c>
      <c r="J118" s="279">
        <v>295.18333333333339</v>
      </c>
      <c r="K118" s="277">
        <v>282.85000000000002</v>
      </c>
      <c r="L118" s="277">
        <v>266.8</v>
      </c>
      <c r="M118" s="277">
        <v>4.0286</v>
      </c>
    </row>
    <row r="119" spans="1:13">
      <c r="A119" s="268">
        <v>109</v>
      </c>
      <c r="B119" s="277" t="s">
        <v>2995</v>
      </c>
      <c r="C119" s="278">
        <v>220.6</v>
      </c>
      <c r="D119" s="279">
        <v>222</v>
      </c>
      <c r="E119" s="279">
        <v>214.1</v>
      </c>
      <c r="F119" s="279">
        <v>207.6</v>
      </c>
      <c r="G119" s="279">
        <v>199.7</v>
      </c>
      <c r="H119" s="279">
        <v>228.5</v>
      </c>
      <c r="I119" s="279">
        <v>236.39999999999998</v>
      </c>
      <c r="J119" s="279">
        <v>242.9</v>
      </c>
      <c r="K119" s="277">
        <v>229.9</v>
      </c>
      <c r="L119" s="277">
        <v>215.5</v>
      </c>
      <c r="M119" s="277">
        <v>1.7121500000000001</v>
      </c>
    </row>
    <row r="120" spans="1:13">
      <c r="A120" s="268">
        <v>110</v>
      </c>
      <c r="B120" s="277" t="s">
        <v>235</v>
      </c>
      <c r="C120" s="278">
        <v>139.15</v>
      </c>
      <c r="D120" s="279">
        <v>139.73333333333335</v>
      </c>
      <c r="E120" s="279">
        <v>135.26666666666671</v>
      </c>
      <c r="F120" s="279">
        <v>131.38333333333335</v>
      </c>
      <c r="G120" s="279">
        <v>126.91666666666671</v>
      </c>
      <c r="H120" s="279">
        <v>143.6166666666667</v>
      </c>
      <c r="I120" s="279">
        <v>148.08333333333334</v>
      </c>
      <c r="J120" s="279">
        <v>151.9666666666667</v>
      </c>
      <c r="K120" s="277">
        <v>144.19999999999999</v>
      </c>
      <c r="L120" s="277">
        <v>135.85</v>
      </c>
      <c r="M120" s="277">
        <v>8.11205</v>
      </c>
    </row>
    <row r="121" spans="1:13">
      <c r="A121" s="268">
        <v>111</v>
      </c>
      <c r="B121" s="277" t="s">
        <v>87</v>
      </c>
      <c r="C121" s="278">
        <v>467.65</v>
      </c>
      <c r="D121" s="279">
        <v>470.84999999999997</v>
      </c>
      <c r="E121" s="279">
        <v>458.29999999999995</v>
      </c>
      <c r="F121" s="279">
        <v>448.95</v>
      </c>
      <c r="G121" s="279">
        <v>436.4</v>
      </c>
      <c r="H121" s="279">
        <v>480.19999999999993</v>
      </c>
      <c r="I121" s="279">
        <v>492.75</v>
      </c>
      <c r="J121" s="279">
        <v>502.09999999999991</v>
      </c>
      <c r="K121" s="277">
        <v>483.4</v>
      </c>
      <c r="L121" s="277">
        <v>461.5</v>
      </c>
      <c r="M121" s="277">
        <v>15.00947</v>
      </c>
    </row>
    <row r="122" spans="1:13">
      <c r="A122" s="268">
        <v>112</v>
      </c>
      <c r="B122" s="277" t="s">
        <v>347</v>
      </c>
      <c r="C122" s="278">
        <v>406.55</v>
      </c>
      <c r="D122" s="279">
        <v>413.91666666666669</v>
      </c>
      <c r="E122" s="279">
        <v>385.38333333333338</v>
      </c>
      <c r="F122" s="279">
        <v>364.2166666666667</v>
      </c>
      <c r="G122" s="279">
        <v>335.68333333333339</v>
      </c>
      <c r="H122" s="279">
        <v>435.08333333333337</v>
      </c>
      <c r="I122" s="279">
        <v>463.61666666666667</v>
      </c>
      <c r="J122" s="279">
        <v>484.78333333333336</v>
      </c>
      <c r="K122" s="277">
        <v>442.45</v>
      </c>
      <c r="L122" s="277">
        <v>392.75</v>
      </c>
      <c r="M122" s="277">
        <v>11.54729</v>
      </c>
    </row>
    <row r="123" spans="1:13">
      <c r="A123" s="268">
        <v>113</v>
      </c>
      <c r="B123" s="277" t="s">
        <v>88</v>
      </c>
      <c r="C123" s="278">
        <v>490.7</v>
      </c>
      <c r="D123" s="279">
        <v>496.63333333333338</v>
      </c>
      <c r="E123" s="279">
        <v>481.31666666666678</v>
      </c>
      <c r="F123" s="279">
        <v>471.93333333333339</v>
      </c>
      <c r="G123" s="279">
        <v>456.61666666666679</v>
      </c>
      <c r="H123" s="279">
        <v>506.01666666666677</v>
      </c>
      <c r="I123" s="279">
        <v>521.33333333333337</v>
      </c>
      <c r="J123" s="279">
        <v>530.7166666666667</v>
      </c>
      <c r="K123" s="277">
        <v>511.95</v>
      </c>
      <c r="L123" s="277">
        <v>487.25</v>
      </c>
      <c r="M123" s="277">
        <v>24.050429999999999</v>
      </c>
    </row>
    <row r="124" spans="1:13">
      <c r="A124" s="268">
        <v>114</v>
      </c>
      <c r="B124" s="277" t="s">
        <v>238</v>
      </c>
      <c r="C124" s="278">
        <v>756.4</v>
      </c>
      <c r="D124" s="279">
        <v>765.5333333333333</v>
      </c>
      <c r="E124" s="279">
        <v>742.01666666666665</v>
      </c>
      <c r="F124" s="279">
        <v>727.63333333333333</v>
      </c>
      <c r="G124" s="279">
        <v>704.11666666666667</v>
      </c>
      <c r="H124" s="279">
        <v>779.91666666666663</v>
      </c>
      <c r="I124" s="279">
        <v>803.43333333333328</v>
      </c>
      <c r="J124" s="279">
        <v>817.81666666666661</v>
      </c>
      <c r="K124" s="277">
        <v>789.05</v>
      </c>
      <c r="L124" s="277">
        <v>751.15</v>
      </c>
      <c r="M124" s="277">
        <v>1.2726999999999999</v>
      </c>
    </row>
    <row r="125" spans="1:13">
      <c r="A125" s="268">
        <v>115</v>
      </c>
      <c r="B125" s="277" t="s">
        <v>348</v>
      </c>
      <c r="C125" s="278">
        <v>77</v>
      </c>
      <c r="D125" s="279">
        <v>77.283333333333331</v>
      </c>
      <c r="E125" s="279">
        <v>75.066666666666663</v>
      </c>
      <c r="F125" s="279">
        <v>73.133333333333326</v>
      </c>
      <c r="G125" s="279">
        <v>70.916666666666657</v>
      </c>
      <c r="H125" s="279">
        <v>79.216666666666669</v>
      </c>
      <c r="I125" s="279">
        <v>81.433333333333337</v>
      </c>
      <c r="J125" s="279">
        <v>83.366666666666674</v>
      </c>
      <c r="K125" s="277">
        <v>79.5</v>
      </c>
      <c r="L125" s="277">
        <v>75.349999999999994</v>
      </c>
      <c r="M125" s="277">
        <v>2.2081</v>
      </c>
    </row>
    <row r="126" spans="1:13">
      <c r="A126" s="268">
        <v>116</v>
      </c>
      <c r="B126" s="277" t="s">
        <v>355</v>
      </c>
      <c r="C126" s="278">
        <v>354.7</v>
      </c>
      <c r="D126" s="279">
        <v>356.88333333333338</v>
      </c>
      <c r="E126" s="279">
        <v>348.81666666666678</v>
      </c>
      <c r="F126" s="279">
        <v>342.93333333333339</v>
      </c>
      <c r="G126" s="279">
        <v>334.86666666666679</v>
      </c>
      <c r="H126" s="279">
        <v>362.76666666666677</v>
      </c>
      <c r="I126" s="279">
        <v>370.83333333333337</v>
      </c>
      <c r="J126" s="279">
        <v>376.71666666666675</v>
      </c>
      <c r="K126" s="277">
        <v>364.95</v>
      </c>
      <c r="L126" s="277">
        <v>351</v>
      </c>
      <c r="M126" s="277">
        <v>1.2616099999999999</v>
      </c>
    </row>
    <row r="127" spans="1:13">
      <c r="A127" s="268">
        <v>117</v>
      </c>
      <c r="B127" s="277" t="s">
        <v>356</v>
      </c>
      <c r="C127" s="278">
        <v>155.65</v>
      </c>
      <c r="D127" s="279">
        <v>159.85</v>
      </c>
      <c r="E127" s="279">
        <v>151.44999999999999</v>
      </c>
      <c r="F127" s="279">
        <v>147.25</v>
      </c>
      <c r="G127" s="279">
        <v>138.85</v>
      </c>
      <c r="H127" s="279">
        <v>164.04999999999998</v>
      </c>
      <c r="I127" s="279">
        <v>172.45000000000002</v>
      </c>
      <c r="J127" s="279">
        <v>176.64999999999998</v>
      </c>
      <c r="K127" s="277">
        <v>168.25</v>
      </c>
      <c r="L127" s="277">
        <v>155.65</v>
      </c>
      <c r="M127" s="277">
        <v>6.7836800000000004</v>
      </c>
    </row>
    <row r="128" spans="1:13">
      <c r="A128" s="268">
        <v>118</v>
      </c>
      <c r="B128" s="277" t="s">
        <v>349</v>
      </c>
      <c r="C128" s="278">
        <v>85.65</v>
      </c>
      <c r="D128" s="279">
        <v>87.916666666666671</v>
      </c>
      <c r="E128" s="279">
        <v>82.733333333333348</v>
      </c>
      <c r="F128" s="279">
        <v>79.816666666666677</v>
      </c>
      <c r="G128" s="279">
        <v>74.633333333333354</v>
      </c>
      <c r="H128" s="279">
        <v>90.833333333333343</v>
      </c>
      <c r="I128" s="279">
        <v>96.016666666666652</v>
      </c>
      <c r="J128" s="279">
        <v>98.933333333333337</v>
      </c>
      <c r="K128" s="277">
        <v>93.1</v>
      </c>
      <c r="L128" s="277">
        <v>85</v>
      </c>
      <c r="M128" s="277">
        <v>24.893730000000001</v>
      </c>
    </row>
    <row r="129" spans="1:13">
      <c r="A129" s="268">
        <v>119</v>
      </c>
      <c r="B129" s="277" t="s">
        <v>350</v>
      </c>
      <c r="C129" s="278">
        <v>372.45</v>
      </c>
      <c r="D129" s="279">
        <v>378.48333333333335</v>
      </c>
      <c r="E129" s="279">
        <v>362.4666666666667</v>
      </c>
      <c r="F129" s="279">
        <v>352.48333333333335</v>
      </c>
      <c r="G129" s="279">
        <v>336.4666666666667</v>
      </c>
      <c r="H129" s="279">
        <v>388.4666666666667</v>
      </c>
      <c r="I129" s="279">
        <v>404.48333333333335</v>
      </c>
      <c r="J129" s="279">
        <v>414.4666666666667</v>
      </c>
      <c r="K129" s="277">
        <v>394.5</v>
      </c>
      <c r="L129" s="277">
        <v>368.5</v>
      </c>
      <c r="M129" s="277">
        <v>0.96165</v>
      </c>
    </row>
    <row r="130" spans="1:13">
      <c r="A130" s="268">
        <v>120</v>
      </c>
      <c r="B130" s="277" t="s">
        <v>351</v>
      </c>
      <c r="C130" s="278">
        <v>812.8</v>
      </c>
      <c r="D130" s="279">
        <v>828.2166666666667</v>
      </c>
      <c r="E130" s="279">
        <v>788.98333333333335</v>
      </c>
      <c r="F130" s="279">
        <v>765.16666666666663</v>
      </c>
      <c r="G130" s="279">
        <v>725.93333333333328</v>
      </c>
      <c r="H130" s="279">
        <v>852.03333333333342</v>
      </c>
      <c r="I130" s="279">
        <v>891.26666666666677</v>
      </c>
      <c r="J130" s="279">
        <v>915.08333333333348</v>
      </c>
      <c r="K130" s="277">
        <v>867.45</v>
      </c>
      <c r="L130" s="277">
        <v>804.4</v>
      </c>
      <c r="M130" s="277">
        <v>29.02205</v>
      </c>
    </row>
    <row r="131" spans="1:13">
      <c r="A131" s="268">
        <v>121</v>
      </c>
      <c r="B131" s="277" t="s">
        <v>352</v>
      </c>
      <c r="C131" s="278">
        <v>109</v>
      </c>
      <c r="D131" s="279">
        <v>111.60000000000001</v>
      </c>
      <c r="E131" s="279">
        <v>105.20000000000002</v>
      </c>
      <c r="F131" s="279">
        <v>101.4</v>
      </c>
      <c r="G131" s="279">
        <v>95.000000000000014</v>
      </c>
      <c r="H131" s="279">
        <v>115.40000000000002</v>
      </c>
      <c r="I131" s="279">
        <v>121.80000000000003</v>
      </c>
      <c r="J131" s="279">
        <v>125.60000000000002</v>
      </c>
      <c r="K131" s="277">
        <v>118</v>
      </c>
      <c r="L131" s="277">
        <v>107.8</v>
      </c>
      <c r="M131" s="277">
        <v>20.325749999999999</v>
      </c>
    </row>
    <row r="132" spans="1:13">
      <c r="A132" s="268">
        <v>122</v>
      </c>
      <c r="B132" s="277" t="s">
        <v>1220</v>
      </c>
      <c r="C132" s="278">
        <v>787.9</v>
      </c>
      <c r="D132" s="279">
        <v>799.41666666666663</v>
      </c>
      <c r="E132" s="279">
        <v>759.5333333333333</v>
      </c>
      <c r="F132" s="279">
        <v>731.16666666666663</v>
      </c>
      <c r="G132" s="279">
        <v>691.2833333333333</v>
      </c>
      <c r="H132" s="279">
        <v>827.7833333333333</v>
      </c>
      <c r="I132" s="279">
        <v>867.66666666666674</v>
      </c>
      <c r="J132" s="279">
        <v>896.0333333333333</v>
      </c>
      <c r="K132" s="277">
        <v>839.3</v>
      </c>
      <c r="L132" s="277">
        <v>771.05</v>
      </c>
      <c r="M132" s="277">
        <v>1.26379</v>
      </c>
    </row>
    <row r="133" spans="1:13">
      <c r="A133" s="268">
        <v>123</v>
      </c>
      <c r="B133" s="277" t="s">
        <v>90</v>
      </c>
      <c r="C133" s="278">
        <v>14</v>
      </c>
      <c r="D133" s="279">
        <v>14.416666666666666</v>
      </c>
      <c r="E133" s="279">
        <v>13.583333333333332</v>
      </c>
      <c r="F133" s="279">
        <v>13.166666666666666</v>
      </c>
      <c r="G133" s="279">
        <v>12.333333333333332</v>
      </c>
      <c r="H133" s="279">
        <v>14.833333333333332</v>
      </c>
      <c r="I133" s="279">
        <v>15.666666666666664</v>
      </c>
      <c r="J133" s="279">
        <v>16.083333333333332</v>
      </c>
      <c r="K133" s="277">
        <v>15.25</v>
      </c>
      <c r="L133" s="277">
        <v>14</v>
      </c>
      <c r="M133" s="277">
        <v>104.94833</v>
      </c>
    </row>
    <row r="134" spans="1:13">
      <c r="A134" s="268">
        <v>124</v>
      </c>
      <c r="B134" s="277" t="s">
        <v>91</v>
      </c>
      <c r="C134" s="278">
        <v>3158.8</v>
      </c>
      <c r="D134" s="279">
        <v>3217.7000000000003</v>
      </c>
      <c r="E134" s="279">
        <v>3061.1500000000005</v>
      </c>
      <c r="F134" s="279">
        <v>2963.5000000000005</v>
      </c>
      <c r="G134" s="279">
        <v>2806.9500000000007</v>
      </c>
      <c r="H134" s="279">
        <v>3315.3500000000004</v>
      </c>
      <c r="I134" s="279">
        <v>3471.9000000000005</v>
      </c>
      <c r="J134" s="279">
        <v>3569.55</v>
      </c>
      <c r="K134" s="277">
        <v>3374.25</v>
      </c>
      <c r="L134" s="277">
        <v>3120.05</v>
      </c>
      <c r="M134" s="277">
        <v>15.854789999999999</v>
      </c>
    </row>
    <row r="135" spans="1:13">
      <c r="A135" s="268">
        <v>125</v>
      </c>
      <c r="B135" s="277" t="s">
        <v>357</v>
      </c>
      <c r="C135" s="278">
        <v>8900.9</v>
      </c>
      <c r="D135" s="279">
        <v>9037.8166666666657</v>
      </c>
      <c r="E135" s="279">
        <v>8383.0833333333321</v>
      </c>
      <c r="F135" s="279">
        <v>7865.2666666666664</v>
      </c>
      <c r="G135" s="279">
        <v>7210.5333333333328</v>
      </c>
      <c r="H135" s="279">
        <v>9555.6333333333314</v>
      </c>
      <c r="I135" s="279">
        <v>10210.366666666665</v>
      </c>
      <c r="J135" s="279">
        <v>10728.183333333331</v>
      </c>
      <c r="K135" s="277">
        <v>9692.5499999999993</v>
      </c>
      <c r="L135" s="277">
        <v>8520</v>
      </c>
      <c r="M135" s="277">
        <v>1.0659799999999999</v>
      </c>
    </row>
    <row r="136" spans="1:13">
      <c r="A136" s="268">
        <v>126</v>
      </c>
      <c r="B136" s="277" t="s">
        <v>93</v>
      </c>
      <c r="C136" s="278">
        <v>151.9</v>
      </c>
      <c r="D136" s="279">
        <v>154.78333333333333</v>
      </c>
      <c r="E136" s="279">
        <v>147.11666666666667</v>
      </c>
      <c r="F136" s="279">
        <v>142.33333333333334</v>
      </c>
      <c r="G136" s="279">
        <v>134.66666666666669</v>
      </c>
      <c r="H136" s="279">
        <v>159.56666666666666</v>
      </c>
      <c r="I136" s="279">
        <v>167.23333333333335</v>
      </c>
      <c r="J136" s="279">
        <v>172.01666666666665</v>
      </c>
      <c r="K136" s="277">
        <v>162.44999999999999</v>
      </c>
      <c r="L136" s="277">
        <v>150</v>
      </c>
      <c r="M136" s="277">
        <v>151.59128999999999</v>
      </c>
    </row>
    <row r="137" spans="1:13">
      <c r="A137" s="268">
        <v>127</v>
      </c>
      <c r="B137" s="277" t="s">
        <v>231</v>
      </c>
      <c r="C137" s="278">
        <v>2097.4499999999998</v>
      </c>
      <c r="D137" s="279">
        <v>2110.15</v>
      </c>
      <c r="E137" s="279">
        <v>2043.3000000000002</v>
      </c>
      <c r="F137" s="279">
        <v>1989.15</v>
      </c>
      <c r="G137" s="279">
        <v>1922.3000000000002</v>
      </c>
      <c r="H137" s="279">
        <v>2164.3000000000002</v>
      </c>
      <c r="I137" s="279">
        <v>2231.1499999999996</v>
      </c>
      <c r="J137" s="279">
        <v>2285.3000000000002</v>
      </c>
      <c r="K137" s="277">
        <v>2177</v>
      </c>
      <c r="L137" s="277">
        <v>2056</v>
      </c>
      <c r="M137" s="277">
        <v>11.402240000000001</v>
      </c>
    </row>
    <row r="138" spans="1:13">
      <c r="A138" s="268">
        <v>128</v>
      </c>
      <c r="B138" s="277" t="s">
        <v>94</v>
      </c>
      <c r="C138" s="278">
        <v>5142</v>
      </c>
      <c r="D138" s="279">
        <v>5255.3</v>
      </c>
      <c r="E138" s="279">
        <v>4997.9500000000007</v>
      </c>
      <c r="F138" s="279">
        <v>4853.9000000000005</v>
      </c>
      <c r="G138" s="279">
        <v>4596.5500000000011</v>
      </c>
      <c r="H138" s="279">
        <v>5399.35</v>
      </c>
      <c r="I138" s="279">
        <v>5656.7000000000007</v>
      </c>
      <c r="J138" s="279">
        <v>5800.75</v>
      </c>
      <c r="K138" s="277">
        <v>5512.65</v>
      </c>
      <c r="L138" s="277">
        <v>5111.25</v>
      </c>
      <c r="M138" s="277">
        <v>127.43499</v>
      </c>
    </row>
    <row r="139" spans="1:13">
      <c r="A139" s="268">
        <v>129</v>
      </c>
      <c r="B139" s="277" t="s">
        <v>1263</v>
      </c>
      <c r="C139" s="278">
        <v>735.2</v>
      </c>
      <c r="D139" s="279">
        <v>749.86666666666667</v>
      </c>
      <c r="E139" s="279">
        <v>714.73333333333335</v>
      </c>
      <c r="F139" s="279">
        <v>694.26666666666665</v>
      </c>
      <c r="G139" s="279">
        <v>659.13333333333333</v>
      </c>
      <c r="H139" s="279">
        <v>770.33333333333337</v>
      </c>
      <c r="I139" s="279">
        <v>805.46666666666681</v>
      </c>
      <c r="J139" s="279">
        <v>825.93333333333339</v>
      </c>
      <c r="K139" s="277">
        <v>785</v>
      </c>
      <c r="L139" s="277">
        <v>729.4</v>
      </c>
      <c r="M139" s="277">
        <v>1.1871100000000001</v>
      </c>
    </row>
    <row r="140" spans="1:13">
      <c r="A140" s="268">
        <v>130</v>
      </c>
      <c r="B140" s="277" t="s">
        <v>239</v>
      </c>
      <c r="C140" s="278">
        <v>64.2</v>
      </c>
      <c r="D140" s="279">
        <v>65.600000000000009</v>
      </c>
      <c r="E140" s="279">
        <v>62.800000000000011</v>
      </c>
      <c r="F140" s="279">
        <v>61.400000000000006</v>
      </c>
      <c r="G140" s="279">
        <v>58.600000000000009</v>
      </c>
      <c r="H140" s="279">
        <v>67.000000000000014</v>
      </c>
      <c r="I140" s="279">
        <v>69.8</v>
      </c>
      <c r="J140" s="279">
        <v>71.200000000000017</v>
      </c>
      <c r="K140" s="277">
        <v>68.400000000000006</v>
      </c>
      <c r="L140" s="277">
        <v>64.2</v>
      </c>
      <c r="M140" s="277">
        <v>9.5928100000000001</v>
      </c>
    </row>
    <row r="141" spans="1:13">
      <c r="A141" s="268">
        <v>131</v>
      </c>
      <c r="B141" s="277" t="s">
        <v>95</v>
      </c>
      <c r="C141" s="278">
        <v>2102.9499999999998</v>
      </c>
      <c r="D141" s="279">
        <v>2117.3166666666671</v>
      </c>
      <c r="E141" s="279">
        <v>2073.733333333334</v>
      </c>
      <c r="F141" s="279">
        <v>2044.5166666666669</v>
      </c>
      <c r="G141" s="279">
        <v>2000.9333333333338</v>
      </c>
      <c r="H141" s="279">
        <v>2146.5333333333342</v>
      </c>
      <c r="I141" s="279">
        <v>2190.1166666666672</v>
      </c>
      <c r="J141" s="279">
        <v>2219.3333333333344</v>
      </c>
      <c r="K141" s="277">
        <v>2160.9</v>
      </c>
      <c r="L141" s="277">
        <v>2088.1</v>
      </c>
      <c r="M141" s="277">
        <v>19.444780000000002</v>
      </c>
    </row>
    <row r="142" spans="1:13">
      <c r="A142" s="268">
        <v>132</v>
      </c>
      <c r="B142" s="277" t="s">
        <v>359</v>
      </c>
      <c r="C142" s="278">
        <v>286.3</v>
      </c>
      <c r="D142" s="279">
        <v>292.61666666666662</v>
      </c>
      <c r="E142" s="279">
        <v>276.73333333333323</v>
      </c>
      <c r="F142" s="279">
        <v>267.16666666666663</v>
      </c>
      <c r="G142" s="279">
        <v>251.28333333333325</v>
      </c>
      <c r="H142" s="279">
        <v>302.18333333333322</v>
      </c>
      <c r="I142" s="279">
        <v>318.06666666666655</v>
      </c>
      <c r="J142" s="279">
        <v>327.63333333333321</v>
      </c>
      <c r="K142" s="277">
        <v>308.5</v>
      </c>
      <c r="L142" s="277">
        <v>283.05</v>
      </c>
      <c r="M142" s="277">
        <v>3.8729900000000002</v>
      </c>
    </row>
    <row r="143" spans="1:13">
      <c r="A143" s="268">
        <v>133</v>
      </c>
      <c r="B143" s="277" t="s">
        <v>360</v>
      </c>
      <c r="C143" s="278">
        <v>83.65</v>
      </c>
      <c r="D143" s="279">
        <v>79.966666666666683</v>
      </c>
      <c r="E143" s="279">
        <v>72.983333333333363</v>
      </c>
      <c r="F143" s="279">
        <v>62.316666666666677</v>
      </c>
      <c r="G143" s="279">
        <v>55.333333333333357</v>
      </c>
      <c r="H143" s="279">
        <v>90.633333333333368</v>
      </c>
      <c r="I143" s="279">
        <v>97.616666666666688</v>
      </c>
      <c r="J143" s="279">
        <v>108.28333333333337</v>
      </c>
      <c r="K143" s="277">
        <v>86.95</v>
      </c>
      <c r="L143" s="277">
        <v>69.3</v>
      </c>
      <c r="M143" s="277">
        <v>16.73621</v>
      </c>
    </row>
    <row r="144" spans="1:13">
      <c r="A144" s="268">
        <v>134</v>
      </c>
      <c r="B144" s="277" t="s">
        <v>361</v>
      </c>
      <c r="C144" s="278">
        <v>251.8</v>
      </c>
      <c r="D144" s="279">
        <v>250.53333333333333</v>
      </c>
      <c r="E144" s="279">
        <v>243.76666666666665</v>
      </c>
      <c r="F144" s="279">
        <v>235.73333333333332</v>
      </c>
      <c r="G144" s="279">
        <v>228.96666666666664</v>
      </c>
      <c r="H144" s="279">
        <v>258.56666666666666</v>
      </c>
      <c r="I144" s="279">
        <v>265.33333333333337</v>
      </c>
      <c r="J144" s="279">
        <v>273.36666666666667</v>
      </c>
      <c r="K144" s="277">
        <v>257.3</v>
      </c>
      <c r="L144" s="277">
        <v>242.5</v>
      </c>
      <c r="M144" s="277">
        <v>4.0322300000000002</v>
      </c>
    </row>
    <row r="145" spans="1:13">
      <c r="A145" s="268">
        <v>135</v>
      </c>
      <c r="B145" s="277" t="s">
        <v>240</v>
      </c>
      <c r="C145" s="278">
        <v>362.8</v>
      </c>
      <c r="D145" s="279">
        <v>365.2166666666667</v>
      </c>
      <c r="E145" s="279">
        <v>357.58333333333337</v>
      </c>
      <c r="F145" s="279">
        <v>352.36666666666667</v>
      </c>
      <c r="G145" s="279">
        <v>344.73333333333335</v>
      </c>
      <c r="H145" s="279">
        <v>370.43333333333339</v>
      </c>
      <c r="I145" s="279">
        <v>378.06666666666672</v>
      </c>
      <c r="J145" s="279">
        <v>383.28333333333342</v>
      </c>
      <c r="K145" s="277">
        <v>372.85</v>
      </c>
      <c r="L145" s="277">
        <v>360</v>
      </c>
      <c r="M145" s="277">
        <v>1.9999499999999999</v>
      </c>
    </row>
    <row r="146" spans="1:13">
      <c r="A146" s="268">
        <v>136</v>
      </c>
      <c r="B146" s="277" t="s">
        <v>241</v>
      </c>
      <c r="C146" s="278">
        <v>1086.75</v>
      </c>
      <c r="D146" s="279">
        <v>1109.8833333333332</v>
      </c>
      <c r="E146" s="279">
        <v>1054.8166666666664</v>
      </c>
      <c r="F146" s="279">
        <v>1022.8833333333332</v>
      </c>
      <c r="G146" s="279">
        <v>967.81666666666638</v>
      </c>
      <c r="H146" s="279">
        <v>1141.8166666666664</v>
      </c>
      <c r="I146" s="279">
        <v>1196.883333333333</v>
      </c>
      <c r="J146" s="279">
        <v>1228.8166666666664</v>
      </c>
      <c r="K146" s="277">
        <v>1164.95</v>
      </c>
      <c r="L146" s="277">
        <v>1077.95</v>
      </c>
      <c r="M146" s="277">
        <v>0.31686999999999999</v>
      </c>
    </row>
    <row r="147" spans="1:13">
      <c r="A147" s="268">
        <v>137</v>
      </c>
      <c r="B147" s="277" t="s">
        <v>242</v>
      </c>
      <c r="C147" s="278">
        <v>67.05</v>
      </c>
      <c r="D147" s="279">
        <v>67.366666666666674</v>
      </c>
      <c r="E147" s="279">
        <v>65.733333333333348</v>
      </c>
      <c r="F147" s="279">
        <v>64.416666666666671</v>
      </c>
      <c r="G147" s="279">
        <v>62.783333333333346</v>
      </c>
      <c r="H147" s="279">
        <v>68.683333333333351</v>
      </c>
      <c r="I147" s="279">
        <v>70.316666666666677</v>
      </c>
      <c r="J147" s="279">
        <v>71.633333333333354</v>
      </c>
      <c r="K147" s="277">
        <v>69</v>
      </c>
      <c r="L147" s="277">
        <v>66.05</v>
      </c>
      <c r="M147" s="277">
        <v>25.737380000000002</v>
      </c>
    </row>
    <row r="148" spans="1:13">
      <c r="A148" s="268">
        <v>138</v>
      </c>
      <c r="B148" s="277" t="s">
        <v>96</v>
      </c>
      <c r="C148" s="278">
        <v>52.2</v>
      </c>
      <c r="D148" s="279">
        <v>52.949999999999996</v>
      </c>
      <c r="E148" s="279">
        <v>50.349999999999994</v>
      </c>
      <c r="F148" s="279">
        <v>48.5</v>
      </c>
      <c r="G148" s="279">
        <v>45.9</v>
      </c>
      <c r="H148" s="279">
        <v>54.79999999999999</v>
      </c>
      <c r="I148" s="279">
        <v>57.4</v>
      </c>
      <c r="J148" s="279">
        <v>59.249999999999986</v>
      </c>
      <c r="K148" s="277">
        <v>55.55</v>
      </c>
      <c r="L148" s="277">
        <v>51.1</v>
      </c>
      <c r="M148" s="277">
        <v>31.624949999999998</v>
      </c>
    </row>
    <row r="149" spans="1:13">
      <c r="A149" s="268">
        <v>139</v>
      </c>
      <c r="B149" s="277" t="s">
        <v>362</v>
      </c>
      <c r="C149" s="278">
        <v>514.75</v>
      </c>
      <c r="D149" s="279">
        <v>521.98333333333335</v>
      </c>
      <c r="E149" s="279">
        <v>504.4666666666667</v>
      </c>
      <c r="F149" s="279">
        <v>494.18333333333334</v>
      </c>
      <c r="G149" s="279">
        <v>476.66666666666669</v>
      </c>
      <c r="H149" s="279">
        <v>532.26666666666665</v>
      </c>
      <c r="I149" s="279">
        <v>549.7833333333333</v>
      </c>
      <c r="J149" s="279">
        <v>560.06666666666672</v>
      </c>
      <c r="K149" s="277">
        <v>539.5</v>
      </c>
      <c r="L149" s="277">
        <v>511.7</v>
      </c>
      <c r="M149" s="277">
        <v>1.12252</v>
      </c>
    </row>
    <row r="150" spans="1:13">
      <c r="A150" s="268">
        <v>140</v>
      </c>
      <c r="B150" s="277" t="s">
        <v>1297</v>
      </c>
      <c r="C150" s="278">
        <v>1368.6</v>
      </c>
      <c r="D150" s="279">
        <v>1376.1499999999999</v>
      </c>
      <c r="E150" s="279">
        <v>1355.4499999999998</v>
      </c>
      <c r="F150" s="279">
        <v>1342.3</v>
      </c>
      <c r="G150" s="279">
        <v>1321.6</v>
      </c>
      <c r="H150" s="279">
        <v>1389.2999999999997</v>
      </c>
      <c r="I150" s="279">
        <v>1410</v>
      </c>
      <c r="J150" s="279">
        <v>1423.1499999999996</v>
      </c>
      <c r="K150" s="277">
        <v>1396.85</v>
      </c>
      <c r="L150" s="277">
        <v>1363</v>
      </c>
      <c r="M150" s="277">
        <v>1.174E-2</v>
      </c>
    </row>
    <row r="151" spans="1:13">
      <c r="A151" s="268">
        <v>141</v>
      </c>
      <c r="B151" s="277" t="s">
        <v>97</v>
      </c>
      <c r="C151" s="278">
        <v>1213.3499999999999</v>
      </c>
      <c r="D151" s="279">
        <v>1223.8</v>
      </c>
      <c r="E151" s="279">
        <v>1188.5999999999999</v>
      </c>
      <c r="F151" s="279">
        <v>1163.8499999999999</v>
      </c>
      <c r="G151" s="279">
        <v>1128.6499999999999</v>
      </c>
      <c r="H151" s="279">
        <v>1248.55</v>
      </c>
      <c r="I151" s="279">
        <v>1283.7500000000002</v>
      </c>
      <c r="J151" s="279">
        <v>1308.5</v>
      </c>
      <c r="K151" s="277">
        <v>1259</v>
      </c>
      <c r="L151" s="277">
        <v>1199.05</v>
      </c>
      <c r="M151" s="277">
        <v>19.40457</v>
      </c>
    </row>
    <row r="152" spans="1:13">
      <c r="A152" s="268">
        <v>142</v>
      </c>
      <c r="B152" s="277" t="s">
        <v>363</v>
      </c>
      <c r="C152" s="278">
        <v>242</v>
      </c>
      <c r="D152" s="279">
        <v>248.48333333333335</v>
      </c>
      <c r="E152" s="279">
        <v>233.51666666666671</v>
      </c>
      <c r="F152" s="279">
        <v>225.03333333333336</v>
      </c>
      <c r="G152" s="279">
        <v>210.06666666666672</v>
      </c>
      <c r="H152" s="279">
        <v>256.9666666666667</v>
      </c>
      <c r="I152" s="279">
        <v>271.93333333333334</v>
      </c>
      <c r="J152" s="279">
        <v>280.41666666666669</v>
      </c>
      <c r="K152" s="277">
        <v>263.45</v>
      </c>
      <c r="L152" s="277">
        <v>240</v>
      </c>
      <c r="M152" s="277">
        <v>21.222819999999999</v>
      </c>
    </row>
    <row r="153" spans="1:13">
      <c r="A153" s="268">
        <v>143</v>
      </c>
      <c r="B153" s="277" t="s">
        <v>98</v>
      </c>
      <c r="C153" s="278">
        <v>159.85</v>
      </c>
      <c r="D153" s="279">
        <v>161.31666666666666</v>
      </c>
      <c r="E153" s="279">
        <v>155.73333333333332</v>
      </c>
      <c r="F153" s="279">
        <v>151.61666666666665</v>
      </c>
      <c r="G153" s="279">
        <v>146.0333333333333</v>
      </c>
      <c r="H153" s="279">
        <v>165.43333333333334</v>
      </c>
      <c r="I153" s="279">
        <v>171.01666666666671</v>
      </c>
      <c r="J153" s="279">
        <v>175.13333333333335</v>
      </c>
      <c r="K153" s="277">
        <v>166.9</v>
      </c>
      <c r="L153" s="277">
        <v>157.19999999999999</v>
      </c>
      <c r="M153" s="277">
        <v>35.878129999999999</v>
      </c>
    </row>
    <row r="154" spans="1:13">
      <c r="A154" s="268">
        <v>144</v>
      </c>
      <c r="B154" s="277" t="s">
        <v>243</v>
      </c>
      <c r="C154" s="278">
        <v>9.15</v>
      </c>
      <c r="D154" s="279">
        <v>9.2833333333333332</v>
      </c>
      <c r="E154" s="279">
        <v>9.0166666666666657</v>
      </c>
      <c r="F154" s="279">
        <v>8.8833333333333329</v>
      </c>
      <c r="G154" s="279">
        <v>8.6166666666666654</v>
      </c>
      <c r="H154" s="279">
        <v>9.4166666666666661</v>
      </c>
      <c r="I154" s="279">
        <v>9.6833333333333353</v>
      </c>
      <c r="J154" s="279">
        <v>9.8166666666666664</v>
      </c>
      <c r="K154" s="277">
        <v>9.5500000000000007</v>
      </c>
      <c r="L154" s="277">
        <v>9.15</v>
      </c>
      <c r="M154" s="277">
        <v>88.527619999999999</v>
      </c>
    </row>
    <row r="155" spans="1:13">
      <c r="A155" s="268">
        <v>145</v>
      </c>
      <c r="B155" s="277" t="s">
        <v>364</v>
      </c>
      <c r="C155" s="278">
        <v>330.8</v>
      </c>
      <c r="D155" s="279">
        <v>339.11666666666662</v>
      </c>
      <c r="E155" s="279">
        <v>313.73333333333323</v>
      </c>
      <c r="F155" s="279">
        <v>296.66666666666663</v>
      </c>
      <c r="G155" s="279">
        <v>271.28333333333325</v>
      </c>
      <c r="H155" s="279">
        <v>356.18333333333322</v>
      </c>
      <c r="I155" s="279">
        <v>381.56666666666655</v>
      </c>
      <c r="J155" s="279">
        <v>398.63333333333321</v>
      </c>
      <c r="K155" s="277">
        <v>364.5</v>
      </c>
      <c r="L155" s="277">
        <v>322.05</v>
      </c>
      <c r="M155" s="277">
        <v>4.2315100000000001</v>
      </c>
    </row>
    <row r="156" spans="1:13">
      <c r="A156" s="268">
        <v>146</v>
      </c>
      <c r="B156" s="277" t="s">
        <v>99</v>
      </c>
      <c r="C156" s="278">
        <v>49.8</v>
      </c>
      <c r="D156" s="279">
        <v>50.466666666666669</v>
      </c>
      <c r="E156" s="279">
        <v>48.833333333333336</v>
      </c>
      <c r="F156" s="279">
        <v>47.866666666666667</v>
      </c>
      <c r="G156" s="279">
        <v>46.233333333333334</v>
      </c>
      <c r="H156" s="279">
        <v>51.433333333333337</v>
      </c>
      <c r="I156" s="279">
        <v>53.066666666666663</v>
      </c>
      <c r="J156" s="279">
        <v>54.033333333333339</v>
      </c>
      <c r="K156" s="277">
        <v>52.1</v>
      </c>
      <c r="L156" s="277">
        <v>49.5</v>
      </c>
      <c r="M156" s="277">
        <v>334.81267000000003</v>
      </c>
    </row>
    <row r="157" spans="1:13">
      <c r="A157" s="268">
        <v>147</v>
      </c>
      <c r="B157" s="277" t="s">
        <v>367</v>
      </c>
      <c r="C157" s="278">
        <v>286.55</v>
      </c>
      <c r="D157" s="279">
        <v>290.28333333333336</v>
      </c>
      <c r="E157" s="279">
        <v>280.66666666666674</v>
      </c>
      <c r="F157" s="279">
        <v>274.78333333333336</v>
      </c>
      <c r="G157" s="279">
        <v>265.16666666666674</v>
      </c>
      <c r="H157" s="279">
        <v>296.16666666666674</v>
      </c>
      <c r="I157" s="279">
        <v>305.78333333333342</v>
      </c>
      <c r="J157" s="279">
        <v>311.66666666666674</v>
      </c>
      <c r="K157" s="277">
        <v>299.89999999999998</v>
      </c>
      <c r="L157" s="277">
        <v>284.39999999999998</v>
      </c>
      <c r="M157" s="277">
        <v>1.6894499999999999</v>
      </c>
    </row>
    <row r="158" spans="1:13">
      <c r="A158" s="268">
        <v>148</v>
      </c>
      <c r="B158" s="277" t="s">
        <v>366</v>
      </c>
      <c r="C158" s="278">
        <v>2679.35</v>
      </c>
      <c r="D158" s="279">
        <v>2769.5333333333328</v>
      </c>
      <c r="E158" s="279">
        <v>2565.8666666666659</v>
      </c>
      <c r="F158" s="279">
        <v>2452.3833333333332</v>
      </c>
      <c r="G158" s="279">
        <v>2248.7166666666662</v>
      </c>
      <c r="H158" s="279">
        <v>2883.0166666666655</v>
      </c>
      <c r="I158" s="279">
        <v>3086.6833333333325</v>
      </c>
      <c r="J158" s="279">
        <v>3200.1666666666652</v>
      </c>
      <c r="K158" s="277">
        <v>2973.2</v>
      </c>
      <c r="L158" s="277">
        <v>2656.05</v>
      </c>
      <c r="M158" s="277">
        <v>1.5805400000000001</v>
      </c>
    </row>
    <row r="159" spans="1:13">
      <c r="A159" s="268">
        <v>149</v>
      </c>
      <c r="B159" s="277" t="s">
        <v>368</v>
      </c>
      <c r="C159" s="278">
        <v>516.65</v>
      </c>
      <c r="D159" s="279">
        <v>525.80000000000007</v>
      </c>
      <c r="E159" s="279">
        <v>501.85000000000014</v>
      </c>
      <c r="F159" s="279">
        <v>487.05000000000007</v>
      </c>
      <c r="G159" s="279">
        <v>463.10000000000014</v>
      </c>
      <c r="H159" s="279">
        <v>540.60000000000014</v>
      </c>
      <c r="I159" s="279">
        <v>564.55000000000018</v>
      </c>
      <c r="J159" s="279">
        <v>579.35000000000014</v>
      </c>
      <c r="K159" s="277">
        <v>549.75</v>
      </c>
      <c r="L159" s="277">
        <v>511</v>
      </c>
      <c r="M159" s="277">
        <v>0.35566999999999999</v>
      </c>
    </row>
    <row r="160" spans="1:13">
      <c r="A160" s="268">
        <v>150</v>
      </c>
      <c r="B160" s="277" t="s">
        <v>2940</v>
      </c>
      <c r="C160" s="278">
        <v>521.25</v>
      </c>
      <c r="D160" s="279">
        <v>528.61666666666667</v>
      </c>
      <c r="E160" s="279">
        <v>512.73333333333335</v>
      </c>
      <c r="F160" s="279">
        <v>504.2166666666667</v>
      </c>
      <c r="G160" s="279">
        <v>488.33333333333337</v>
      </c>
      <c r="H160" s="279">
        <v>537.13333333333333</v>
      </c>
      <c r="I160" s="279">
        <v>553.01666666666677</v>
      </c>
      <c r="J160" s="279">
        <v>561.5333333333333</v>
      </c>
      <c r="K160" s="277">
        <v>544.5</v>
      </c>
      <c r="L160" s="277">
        <v>520.1</v>
      </c>
      <c r="M160" s="277">
        <v>0.50102000000000002</v>
      </c>
    </row>
    <row r="161" spans="1:13">
      <c r="A161" s="268">
        <v>151</v>
      </c>
      <c r="B161" s="277" t="s">
        <v>370</v>
      </c>
      <c r="C161" s="278">
        <v>131.35</v>
      </c>
      <c r="D161" s="279">
        <v>132.08333333333331</v>
      </c>
      <c r="E161" s="279">
        <v>129.46666666666664</v>
      </c>
      <c r="F161" s="279">
        <v>127.58333333333331</v>
      </c>
      <c r="G161" s="279">
        <v>124.96666666666664</v>
      </c>
      <c r="H161" s="279">
        <v>133.96666666666664</v>
      </c>
      <c r="I161" s="279">
        <v>136.58333333333331</v>
      </c>
      <c r="J161" s="279">
        <v>138.46666666666664</v>
      </c>
      <c r="K161" s="277">
        <v>134.69999999999999</v>
      </c>
      <c r="L161" s="277">
        <v>130.19999999999999</v>
      </c>
      <c r="M161" s="277">
        <v>6.3921700000000001</v>
      </c>
    </row>
    <row r="162" spans="1:13">
      <c r="A162" s="268">
        <v>152</v>
      </c>
      <c r="B162" s="277" t="s">
        <v>244</v>
      </c>
      <c r="C162" s="278">
        <v>95.3</v>
      </c>
      <c r="D162" s="279">
        <v>96.816666666666663</v>
      </c>
      <c r="E162" s="279">
        <v>93.783333333333331</v>
      </c>
      <c r="F162" s="279">
        <v>92.266666666666666</v>
      </c>
      <c r="G162" s="279">
        <v>89.233333333333334</v>
      </c>
      <c r="H162" s="279">
        <v>98.333333333333329</v>
      </c>
      <c r="I162" s="279">
        <v>101.36666666666666</v>
      </c>
      <c r="J162" s="279">
        <v>102.88333333333333</v>
      </c>
      <c r="K162" s="277">
        <v>99.85</v>
      </c>
      <c r="L162" s="277">
        <v>95.3</v>
      </c>
      <c r="M162" s="277">
        <v>34.416730000000001</v>
      </c>
    </row>
    <row r="163" spans="1:13">
      <c r="A163" s="268">
        <v>153</v>
      </c>
      <c r="B163" s="277" t="s">
        <v>369</v>
      </c>
      <c r="C163" s="278">
        <v>71.650000000000006</v>
      </c>
      <c r="D163" s="279">
        <v>72.016666666666666</v>
      </c>
      <c r="E163" s="279">
        <v>67.833333333333329</v>
      </c>
      <c r="F163" s="279">
        <v>64.016666666666666</v>
      </c>
      <c r="G163" s="279">
        <v>59.833333333333329</v>
      </c>
      <c r="H163" s="279">
        <v>75.833333333333329</v>
      </c>
      <c r="I163" s="279">
        <v>80.016666666666666</v>
      </c>
      <c r="J163" s="279">
        <v>83.833333333333329</v>
      </c>
      <c r="K163" s="277">
        <v>76.2</v>
      </c>
      <c r="L163" s="277">
        <v>68.2</v>
      </c>
      <c r="M163" s="277">
        <v>52.556359999999998</v>
      </c>
    </row>
    <row r="164" spans="1:13">
      <c r="A164" s="268">
        <v>154</v>
      </c>
      <c r="B164" s="277" t="s">
        <v>100</v>
      </c>
      <c r="C164" s="278">
        <v>88.2</v>
      </c>
      <c r="D164" s="279">
        <v>89.266666666666666</v>
      </c>
      <c r="E164" s="279">
        <v>86.333333333333329</v>
      </c>
      <c r="F164" s="279">
        <v>84.466666666666669</v>
      </c>
      <c r="G164" s="279">
        <v>81.533333333333331</v>
      </c>
      <c r="H164" s="279">
        <v>91.133333333333326</v>
      </c>
      <c r="I164" s="279">
        <v>94.066666666666663</v>
      </c>
      <c r="J164" s="279">
        <v>95.933333333333323</v>
      </c>
      <c r="K164" s="277">
        <v>92.2</v>
      </c>
      <c r="L164" s="277">
        <v>87.4</v>
      </c>
      <c r="M164" s="277">
        <v>151.84392</v>
      </c>
    </row>
    <row r="165" spans="1:13">
      <c r="A165" s="268">
        <v>155</v>
      </c>
      <c r="B165" s="277" t="s">
        <v>375</v>
      </c>
      <c r="C165" s="278">
        <v>1891.15</v>
      </c>
      <c r="D165" s="279">
        <v>1922.05</v>
      </c>
      <c r="E165" s="279">
        <v>1844.1</v>
      </c>
      <c r="F165" s="279">
        <v>1797.05</v>
      </c>
      <c r="G165" s="279">
        <v>1719.1</v>
      </c>
      <c r="H165" s="279">
        <v>1969.1</v>
      </c>
      <c r="I165" s="279">
        <v>2047.0500000000002</v>
      </c>
      <c r="J165" s="279">
        <v>2094.1</v>
      </c>
      <c r="K165" s="277">
        <v>2000</v>
      </c>
      <c r="L165" s="277">
        <v>1875</v>
      </c>
      <c r="M165" s="277">
        <v>0.26394000000000001</v>
      </c>
    </row>
    <row r="166" spans="1:13">
      <c r="A166" s="268">
        <v>156</v>
      </c>
      <c r="B166" s="277" t="s">
        <v>376</v>
      </c>
      <c r="C166" s="278">
        <v>1928.45</v>
      </c>
      <c r="D166" s="279">
        <v>1951.4833333333333</v>
      </c>
      <c r="E166" s="279">
        <v>1892.9666666666667</v>
      </c>
      <c r="F166" s="279">
        <v>1857.4833333333333</v>
      </c>
      <c r="G166" s="279">
        <v>1798.9666666666667</v>
      </c>
      <c r="H166" s="279">
        <v>1986.9666666666667</v>
      </c>
      <c r="I166" s="279">
        <v>2045.4833333333336</v>
      </c>
      <c r="J166" s="279">
        <v>2080.9666666666667</v>
      </c>
      <c r="K166" s="277">
        <v>2010</v>
      </c>
      <c r="L166" s="277">
        <v>1916</v>
      </c>
      <c r="M166" s="277">
        <v>0.14260999999999999</v>
      </c>
    </row>
    <row r="167" spans="1:13">
      <c r="A167" s="268">
        <v>157</v>
      </c>
      <c r="B167" s="277" t="s">
        <v>372</v>
      </c>
      <c r="C167" s="278">
        <v>453.8</v>
      </c>
      <c r="D167" s="279">
        <v>454.06666666666666</v>
      </c>
      <c r="E167" s="279">
        <v>439.73333333333335</v>
      </c>
      <c r="F167" s="279">
        <v>425.66666666666669</v>
      </c>
      <c r="G167" s="279">
        <v>411.33333333333337</v>
      </c>
      <c r="H167" s="279">
        <v>468.13333333333333</v>
      </c>
      <c r="I167" s="279">
        <v>482.4666666666667</v>
      </c>
      <c r="J167" s="279">
        <v>496.5333333333333</v>
      </c>
      <c r="K167" s="277">
        <v>468.4</v>
      </c>
      <c r="L167" s="277">
        <v>440</v>
      </c>
      <c r="M167" s="277">
        <v>0.31320999999999999</v>
      </c>
    </row>
    <row r="168" spans="1:13">
      <c r="A168" s="268">
        <v>158</v>
      </c>
      <c r="B168" s="277" t="s">
        <v>382</v>
      </c>
      <c r="C168" s="278">
        <v>244.65</v>
      </c>
      <c r="D168" s="279">
        <v>249.03333333333333</v>
      </c>
      <c r="E168" s="279">
        <v>239.61666666666667</v>
      </c>
      <c r="F168" s="279">
        <v>234.58333333333334</v>
      </c>
      <c r="G168" s="279">
        <v>225.16666666666669</v>
      </c>
      <c r="H168" s="279">
        <v>254.06666666666666</v>
      </c>
      <c r="I168" s="279">
        <v>263.48333333333335</v>
      </c>
      <c r="J168" s="279">
        <v>268.51666666666665</v>
      </c>
      <c r="K168" s="277">
        <v>258.45</v>
      </c>
      <c r="L168" s="277">
        <v>244</v>
      </c>
      <c r="M168" s="277">
        <v>1.23146</v>
      </c>
    </row>
    <row r="169" spans="1:13">
      <c r="A169" s="268">
        <v>159</v>
      </c>
      <c r="B169" s="277" t="s">
        <v>373</v>
      </c>
      <c r="C169" s="278">
        <v>94.9</v>
      </c>
      <c r="D169" s="279">
        <v>96.166666666666671</v>
      </c>
      <c r="E169" s="279">
        <v>92.833333333333343</v>
      </c>
      <c r="F169" s="279">
        <v>90.766666666666666</v>
      </c>
      <c r="G169" s="279">
        <v>87.433333333333337</v>
      </c>
      <c r="H169" s="279">
        <v>98.233333333333348</v>
      </c>
      <c r="I169" s="279">
        <v>101.56666666666669</v>
      </c>
      <c r="J169" s="279">
        <v>103.63333333333335</v>
      </c>
      <c r="K169" s="277">
        <v>99.5</v>
      </c>
      <c r="L169" s="277">
        <v>94.1</v>
      </c>
      <c r="M169" s="277">
        <v>0.42448000000000002</v>
      </c>
    </row>
    <row r="170" spans="1:13">
      <c r="A170" s="268">
        <v>160</v>
      </c>
      <c r="B170" s="277" t="s">
        <v>374</v>
      </c>
      <c r="C170" s="278">
        <v>161.65</v>
      </c>
      <c r="D170" s="279">
        <v>163.03333333333333</v>
      </c>
      <c r="E170" s="279">
        <v>158.81666666666666</v>
      </c>
      <c r="F170" s="279">
        <v>155.98333333333332</v>
      </c>
      <c r="G170" s="279">
        <v>151.76666666666665</v>
      </c>
      <c r="H170" s="279">
        <v>165.86666666666667</v>
      </c>
      <c r="I170" s="279">
        <v>170.08333333333331</v>
      </c>
      <c r="J170" s="279">
        <v>172.91666666666669</v>
      </c>
      <c r="K170" s="277">
        <v>167.25</v>
      </c>
      <c r="L170" s="277">
        <v>160.19999999999999</v>
      </c>
      <c r="M170" s="277">
        <v>2.19645</v>
      </c>
    </row>
    <row r="171" spans="1:13">
      <c r="A171" s="268">
        <v>161</v>
      </c>
      <c r="B171" s="277" t="s">
        <v>245</v>
      </c>
      <c r="C171" s="278">
        <v>124.9</v>
      </c>
      <c r="D171" s="279">
        <v>126.26666666666667</v>
      </c>
      <c r="E171" s="279">
        <v>122.63333333333333</v>
      </c>
      <c r="F171" s="279">
        <v>120.36666666666666</v>
      </c>
      <c r="G171" s="279">
        <v>116.73333333333332</v>
      </c>
      <c r="H171" s="279">
        <v>128.53333333333333</v>
      </c>
      <c r="I171" s="279">
        <v>132.16666666666669</v>
      </c>
      <c r="J171" s="279">
        <v>134.43333333333334</v>
      </c>
      <c r="K171" s="277">
        <v>129.9</v>
      </c>
      <c r="L171" s="277">
        <v>124</v>
      </c>
      <c r="M171" s="277">
        <v>2.6864499999999998</v>
      </c>
    </row>
    <row r="172" spans="1:13">
      <c r="A172" s="268">
        <v>162</v>
      </c>
      <c r="B172" s="277" t="s">
        <v>378</v>
      </c>
      <c r="C172" s="278">
        <v>5530.4</v>
      </c>
      <c r="D172" s="279">
        <v>5542.5333333333328</v>
      </c>
      <c r="E172" s="279">
        <v>5478.0666666666657</v>
      </c>
      <c r="F172" s="279">
        <v>5425.7333333333327</v>
      </c>
      <c r="G172" s="279">
        <v>5361.2666666666655</v>
      </c>
      <c r="H172" s="279">
        <v>5594.8666666666659</v>
      </c>
      <c r="I172" s="279">
        <v>5659.333333333333</v>
      </c>
      <c r="J172" s="279">
        <v>5711.6666666666661</v>
      </c>
      <c r="K172" s="277">
        <v>5607</v>
      </c>
      <c r="L172" s="277">
        <v>5490.2</v>
      </c>
      <c r="M172" s="277">
        <v>7.7829999999999996E-2</v>
      </c>
    </row>
    <row r="173" spans="1:13">
      <c r="A173" s="268">
        <v>163</v>
      </c>
      <c r="B173" s="277" t="s">
        <v>379</v>
      </c>
      <c r="C173" s="278">
        <v>1694.65</v>
      </c>
      <c r="D173" s="279">
        <v>1692.1166666666668</v>
      </c>
      <c r="E173" s="279">
        <v>1641.5333333333335</v>
      </c>
      <c r="F173" s="279">
        <v>1588.4166666666667</v>
      </c>
      <c r="G173" s="279">
        <v>1537.8333333333335</v>
      </c>
      <c r="H173" s="279">
        <v>1745.2333333333336</v>
      </c>
      <c r="I173" s="279">
        <v>1795.8166666666666</v>
      </c>
      <c r="J173" s="279">
        <v>1848.9333333333336</v>
      </c>
      <c r="K173" s="277">
        <v>1742.7</v>
      </c>
      <c r="L173" s="277">
        <v>1639</v>
      </c>
      <c r="M173" s="277">
        <v>2.1488299999999998</v>
      </c>
    </row>
    <row r="174" spans="1:13">
      <c r="A174" s="268">
        <v>164</v>
      </c>
      <c r="B174" s="277" t="s">
        <v>101</v>
      </c>
      <c r="C174" s="278">
        <v>473.45</v>
      </c>
      <c r="D174" s="279">
        <v>482.98333333333335</v>
      </c>
      <c r="E174" s="279">
        <v>451.9666666666667</v>
      </c>
      <c r="F174" s="279">
        <v>430.48333333333335</v>
      </c>
      <c r="G174" s="279">
        <v>399.4666666666667</v>
      </c>
      <c r="H174" s="279">
        <v>504.4666666666667</v>
      </c>
      <c r="I174" s="279">
        <v>535.48333333333335</v>
      </c>
      <c r="J174" s="279">
        <v>556.9666666666667</v>
      </c>
      <c r="K174" s="277">
        <v>514</v>
      </c>
      <c r="L174" s="277">
        <v>461.5</v>
      </c>
      <c r="M174" s="277">
        <v>41.369079999999997</v>
      </c>
    </row>
    <row r="175" spans="1:13">
      <c r="A175" s="268">
        <v>165</v>
      </c>
      <c r="B175" s="277" t="s">
        <v>387</v>
      </c>
      <c r="C175" s="278">
        <v>43.05</v>
      </c>
      <c r="D175" s="279">
        <v>43.6</v>
      </c>
      <c r="E175" s="279">
        <v>41.75</v>
      </c>
      <c r="F175" s="279">
        <v>40.449999999999996</v>
      </c>
      <c r="G175" s="279">
        <v>38.599999999999994</v>
      </c>
      <c r="H175" s="279">
        <v>44.900000000000006</v>
      </c>
      <c r="I175" s="279">
        <v>46.750000000000014</v>
      </c>
      <c r="J175" s="279">
        <v>48.050000000000011</v>
      </c>
      <c r="K175" s="277">
        <v>45.45</v>
      </c>
      <c r="L175" s="277">
        <v>42.3</v>
      </c>
      <c r="M175" s="277">
        <v>5.6628299999999996</v>
      </c>
    </row>
    <row r="176" spans="1:13">
      <c r="A176" s="268">
        <v>166</v>
      </c>
      <c r="B176" s="277" t="s">
        <v>1396</v>
      </c>
      <c r="C176" s="278">
        <v>5203</v>
      </c>
      <c r="D176" s="279">
        <v>5186.3833333333332</v>
      </c>
      <c r="E176" s="279">
        <v>5012.6166666666668</v>
      </c>
      <c r="F176" s="279">
        <v>4822.2333333333336</v>
      </c>
      <c r="G176" s="279">
        <v>4648.4666666666672</v>
      </c>
      <c r="H176" s="279">
        <v>5376.7666666666664</v>
      </c>
      <c r="I176" s="279">
        <v>5550.5333333333328</v>
      </c>
      <c r="J176" s="279">
        <v>5740.9166666666661</v>
      </c>
      <c r="K176" s="277">
        <v>5360.15</v>
      </c>
      <c r="L176" s="277">
        <v>4996</v>
      </c>
      <c r="M176" s="277">
        <v>1.7783100000000001</v>
      </c>
    </row>
    <row r="177" spans="1:13">
      <c r="A177" s="268">
        <v>167</v>
      </c>
      <c r="B177" s="277" t="s">
        <v>103</v>
      </c>
      <c r="C177" s="278">
        <v>23.05</v>
      </c>
      <c r="D177" s="279">
        <v>23.366666666666664</v>
      </c>
      <c r="E177" s="279">
        <v>22.483333333333327</v>
      </c>
      <c r="F177" s="279">
        <v>21.916666666666664</v>
      </c>
      <c r="G177" s="279">
        <v>21.033333333333328</v>
      </c>
      <c r="H177" s="279">
        <v>23.933333333333326</v>
      </c>
      <c r="I177" s="279">
        <v>24.816666666666659</v>
      </c>
      <c r="J177" s="279">
        <v>25.383333333333326</v>
      </c>
      <c r="K177" s="277">
        <v>24.25</v>
      </c>
      <c r="L177" s="277">
        <v>22.8</v>
      </c>
      <c r="M177" s="277">
        <v>188.21185</v>
      </c>
    </row>
    <row r="178" spans="1:13">
      <c r="A178" s="268">
        <v>168</v>
      </c>
      <c r="B178" s="277" t="s">
        <v>388</v>
      </c>
      <c r="C178" s="278">
        <v>209.6</v>
      </c>
      <c r="D178" s="279">
        <v>216.65</v>
      </c>
      <c r="E178" s="279">
        <v>200.95000000000002</v>
      </c>
      <c r="F178" s="279">
        <v>192.3</v>
      </c>
      <c r="G178" s="279">
        <v>176.60000000000002</v>
      </c>
      <c r="H178" s="279">
        <v>225.3</v>
      </c>
      <c r="I178" s="279">
        <v>241</v>
      </c>
      <c r="J178" s="279">
        <v>249.65</v>
      </c>
      <c r="K178" s="277">
        <v>232.35</v>
      </c>
      <c r="L178" s="277">
        <v>208</v>
      </c>
      <c r="M178" s="277">
        <v>23.328199999999999</v>
      </c>
    </row>
    <row r="179" spans="1:13">
      <c r="A179" s="268">
        <v>169</v>
      </c>
      <c r="B179" s="277" t="s">
        <v>380</v>
      </c>
      <c r="C179" s="278">
        <v>916.45</v>
      </c>
      <c r="D179" s="279">
        <v>925.13333333333333</v>
      </c>
      <c r="E179" s="279">
        <v>898.41666666666663</v>
      </c>
      <c r="F179" s="279">
        <v>880.38333333333333</v>
      </c>
      <c r="G179" s="279">
        <v>853.66666666666663</v>
      </c>
      <c r="H179" s="279">
        <v>943.16666666666663</v>
      </c>
      <c r="I179" s="279">
        <v>969.88333333333333</v>
      </c>
      <c r="J179" s="279">
        <v>987.91666666666663</v>
      </c>
      <c r="K179" s="277">
        <v>951.85</v>
      </c>
      <c r="L179" s="277">
        <v>907.1</v>
      </c>
      <c r="M179" s="277">
        <v>0.58855999999999997</v>
      </c>
    </row>
    <row r="180" spans="1:13">
      <c r="A180" s="268">
        <v>170</v>
      </c>
      <c r="B180" s="277" t="s">
        <v>246</v>
      </c>
      <c r="C180" s="278">
        <v>503.15</v>
      </c>
      <c r="D180" s="279">
        <v>512.18333333333328</v>
      </c>
      <c r="E180" s="279">
        <v>490.41666666666652</v>
      </c>
      <c r="F180" s="279">
        <v>477.68333333333322</v>
      </c>
      <c r="G180" s="279">
        <v>455.91666666666646</v>
      </c>
      <c r="H180" s="279">
        <v>524.91666666666652</v>
      </c>
      <c r="I180" s="279">
        <v>546.68333333333317</v>
      </c>
      <c r="J180" s="279">
        <v>559.41666666666663</v>
      </c>
      <c r="K180" s="277">
        <v>533.95000000000005</v>
      </c>
      <c r="L180" s="277">
        <v>499.45</v>
      </c>
      <c r="M180" s="277">
        <v>1.0079400000000001</v>
      </c>
    </row>
    <row r="181" spans="1:13">
      <c r="A181" s="268">
        <v>171</v>
      </c>
      <c r="B181" s="277" t="s">
        <v>104</v>
      </c>
      <c r="C181" s="278">
        <v>687.3</v>
      </c>
      <c r="D181" s="279">
        <v>694.76666666666677</v>
      </c>
      <c r="E181" s="279">
        <v>672.58333333333348</v>
      </c>
      <c r="F181" s="279">
        <v>657.86666666666667</v>
      </c>
      <c r="G181" s="279">
        <v>635.68333333333339</v>
      </c>
      <c r="H181" s="279">
        <v>709.48333333333358</v>
      </c>
      <c r="I181" s="279">
        <v>731.66666666666674</v>
      </c>
      <c r="J181" s="279">
        <v>746.38333333333367</v>
      </c>
      <c r="K181" s="277">
        <v>716.95</v>
      </c>
      <c r="L181" s="277">
        <v>680.05</v>
      </c>
      <c r="M181" s="277">
        <v>8.7903099999999998</v>
      </c>
    </row>
    <row r="182" spans="1:13">
      <c r="A182" s="268">
        <v>172</v>
      </c>
      <c r="B182" s="277" t="s">
        <v>247</v>
      </c>
      <c r="C182" s="278">
        <v>397.8</v>
      </c>
      <c r="D182" s="279">
        <v>402.58333333333331</v>
      </c>
      <c r="E182" s="279">
        <v>389.31666666666661</v>
      </c>
      <c r="F182" s="279">
        <v>380.83333333333331</v>
      </c>
      <c r="G182" s="279">
        <v>367.56666666666661</v>
      </c>
      <c r="H182" s="279">
        <v>411.06666666666661</v>
      </c>
      <c r="I182" s="279">
        <v>424.33333333333337</v>
      </c>
      <c r="J182" s="279">
        <v>432.81666666666661</v>
      </c>
      <c r="K182" s="277">
        <v>415.85</v>
      </c>
      <c r="L182" s="277">
        <v>394.1</v>
      </c>
      <c r="M182" s="277">
        <v>0.80696000000000001</v>
      </c>
    </row>
    <row r="183" spans="1:13">
      <c r="A183" s="268">
        <v>173</v>
      </c>
      <c r="B183" s="277" t="s">
        <v>248</v>
      </c>
      <c r="C183" s="278">
        <v>859.6</v>
      </c>
      <c r="D183" s="279">
        <v>878.36666666666667</v>
      </c>
      <c r="E183" s="279">
        <v>832.73333333333335</v>
      </c>
      <c r="F183" s="279">
        <v>805.86666666666667</v>
      </c>
      <c r="G183" s="279">
        <v>760.23333333333335</v>
      </c>
      <c r="H183" s="279">
        <v>905.23333333333335</v>
      </c>
      <c r="I183" s="279">
        <v>950.86666666666679</v>
      </c>
      <c r="J183" s="279">
        <v>977.73333333333335</v>
      </c>
      <c r="K183" s="277">
        <v>924</v>
      </c>
      <c r="L183" s="277">
        <v>851.5</v>
      </c>
      <c r="M183" s="277">
        <v>4.5318899999999998</v>
      </c>
    </row>
    <row r="184" spans="1:13">
      <c r="A184" s="268">
        <v>174</v>
      </c>
      <c r="B184" s="277" t="s">
        <v>389</v>
      </c>
      <c r="C184" s="278">
        <v>87.6</v>
      </c>
      <c r="D184" s="279">
        <v>89.183333333333337</v>
      </c>
      <c r="E184" s="279">
        <v>83.666666666666671</v>
      </c>
      <c r="F184" s="279">
        <v>79.733333333333334</v>
      </c>
      <c r="G184" s="279">
        <v>74.216666666666669</v>
      </c>
      <c r="H184" s="279">
        <v>93.116666666666674</v>
      </c>
      <c r="I184" s="279">
        <v>98.633333333333326</v>
      </c>
      <c r="J184" s="279">
        <v>102.56666666666668</v>
      </c>
      <c r="K184" s="277">
        <v>94.7</v>
      </c>
      <c r="L184" s="277">
        <v>85.25</v>
      </c>
      <c r="M184" s="277">
        <v>18.823869999999999</v>
      </c>
    </row>
    <row r="185" spans="1:13">
      <c r="A185" s="268">
        <v>175</v>
      </c>
      <c r="B185" s="277" t="s">
        <v>381</v>
      </c>
      <c r="C185" s="278">
        <v>360.55</v>
      </c>
      <c r="D185" s="279">
        <v>362.95</v>
      </c>
      <c r="E185" s="279">
        <v>352.65</v>
      </c>
      <c r="F185" s="279">
        <v>344.75</v>
      </c>
      <c r="G185" s="279">
        <v>334.45</v>
      </c>
      <c r="H185" s="279">
        <v>370.84999999999997</v>
      </c>
      <c r="I185" s="279">
        <v>381.15000000000003</v>
      </c>
      <c r="J185" s="279">
        <v>389.04999999999995</v>
      </c>
      <c r="K185" s="277">
        <v>373.25</v>
      </c>
      <c r="L185" s="277">
        <v>355.05</v>
      </c>
      <c r="M185" s="277">
        <v>33.768039999999999</v>
      </c>
    </row>
    <row r="186" spans="1:13">
      <c r="A186" s="268">
        <v>176</v>
      </c>
      <c r="B186" s="277" t="s">
        <v>249</v>
      </c>
      <c r="C186" s="278">
        <v>175.65</v>
      </c>
      <c r="D186" s="279">
        <v>178.35</v>
      </c>
      <c r="E186" s="279">
        <v>172.29999999999998</v>
      </c>
      <c r="F186" s="279">
        <v>168.95</v>
      </c>
      <c r="G186" s="279">
        <v>162.89999999999998</v>
      </c>
      <c r="H186" s="279">
        <v>181.7</v>
      </c>
      <c r="I186" s="279">
        <v>187.75</v>
      </c>
      <c r="J186" s="279">
        <v>191.1</v>
      </c>
      <c r="K186" s="277">
        <v>184.4</v>
      </c>
      <c r="L186" s="277">
        <v>175</v>
      </c>
      <c r="M186" s="277">
        <v>3.55769</v>
      </c>
    </row>
    <row r="187" spans="1:13">
      <c r="A187" s="268">
        <v>177</v>
      </c>
      <c r="B187" s="277" t="s">
        <v>105</v>
      </c>
      <c r="C187" s="278">
        <v>716.85</v>
      </c>
      <c r="D187" s="279">
        <v>725.51666666666677</v>
      </c>
      <c r="E187" s="279">
        <v>701.38333333333355</v>
      </c>
      <c r="F187" s="279">
        <v>685.91666666666674</v>
      </c>
      <c r="G187" s="279">
        <v>661.78333333333353</v>
      </c>
      <c r="H187" s="279">
        <v>740.98333333333358</v>
      </c>
      <c r="I187" s="279">
        <v>765.11666666666679</v>
      </c>
      <c r="J187" s="279">
        <v>780.5833333333336</v>
      </c>
      <c r="K187" s="277">
        <v>749.65</v>
      </c>
      <c r="L187" s="277">
        <v>710.05</v>
      </c>
      <c r="M187" s="277">
        <v>24.266580000000001</v>
      </c>
    </row>
    <row r="188" spans="1:13">
      <c r="A188" s="268">
        <v>178</v>
      </c>
      <c r="B188" s="277" t="s">
        <v>383</v>
      </c>
      <c r="C188" s="278">
        <v>74.900000000000006</v>
      </c>
      <c r="D188" s="279">
        <v>75.900000000000006</v>
      </c>
      <c r="E188" s="279">
        <v>73.400000000000006</v>
      </c>
      <c r="F188" s="279">
        <v>71.900000000000006</v>
      </c>
      <c r="G188" s="279">
        <v>69.400000000000006</v>
      </c>
      <c r="H188" s="279">
        <v>77.400000000000006</v>
      </c>
      <c r="I188" s="279">
        <v>79.900000000000006</v>
      </c>
      <c r="J188" s="279">
        <v>81.400000000000006</v>
      </c>
      <c r="K188" s="277">
        <v>78.400000000000006</v>
      </c>
      <c r="L188" s="277">
        <v>74.400000000000006</v>
      </c>
      <c r="M188" s="277">
        <v>3.5437400000000001</v>
      </c>
    </row>
    <row r="189" spans="1:13">
      <c r="A189" s="268">
        <v>179</v>
      </c>
      <c r="B189" s="277" t="s">
        <v>384</v>
      </c>
      <c r="C189" s="278">
        <v>531.95000000000005</v>
      </c>
      <c r="D189" s="279">
        <v>543.70000000000005</v>
      </c>
      <c r="E189" s="279">
        <v>517.45000000000005</v>
      </c>
      <c r="F189" s="279">
        <v>502.95000000000005</v>
      </c>
      <c r="G189" s="279">
        <v>476.70000000000005</v>
      </c>
      <c r="H189" s="279">
        <v>558.20000000000005</v>
      </c>
      <c r="I189" s="279">
        <v>584.45000000000005</v>
      </c>
      <c r="J189" s="279">
        <v>598.95000000000005</v>
      </c>
      <c r="K189" s="277">
        <v>569.95000000000005</v>
      </c>
      <c r="L189" s="277">
        <v>529.20000000000005</v>
      </c>
      <c r="M189" s="277">
        <v>0.13256000000000001</v>
      </c>
    </row>
    <row r="190" spans="1:13">
      <c r="A190" s="268">
        <v>180</v>
      </c>
      <c r="B190" s="277" t="s">
        <v>1439</v>
      </c>
      <c r="C190" s="278">
        <v>174.55</v>
      </c>
      <c r="D190" s="279">
        <v>177.51666666666665</v>
      </c>
      <c r="E190" s="279">
        <v>170.0333333333333</v>
      </c>
      <c r="F190" s="279">
        <v>165.51666666666665</v>
      </c>
      <c r="G190" s="279">
        <v>158.0333333333333</v>
      </c>
      <c r="H190" s="279">
        <v>182.0333333333333</v>
      </c>
      <c r="I190" s="279">
        <v>189.51666666666665</v>
      </c>
      <c r="J190" s="279">
        <v>194.0333333333333</v>
      </c>
      <c r="K190" s="277">
        <v>185</v>
      </c>
      <c r="L190" s="277">
        <v>173</v>
      </c>
      <c r="M190" s="277">
        <v>1.3471</v>
      </c>
    </row>
    <row r="191" spans="1:13">
      <c r="A191" s="268">
        <v>181</v>
      </c>
      <c r="B191" s="277" t="s">
        <v>390</v>
      </c>
      <c r="C191" s="278">
        <v>58.15</v>
      </c>
      <c r="D191" s="279">
        <v>59.216666666666669</v>
      </c>
      <c r="E191" s="279">
        <v>56.933333333333337</v>
      </c>
      <c r="F191" s="279">
        <v>55.716666666666669</v>
      </c>
      <c r="G191" s="279">
        <v>53.433333333333337</v>
      </c>
      <c r="H191" s="279">
        <v>60.433333333333337</v>
      </c>
      <c r="I191" s="279">
        <v>62.716666666666669</v>
      </c>
      <c r="J191" s="279">
        <v>63.933333333333337</v>
      </c>
      <c r="K191" s="277">
        <v>61.5</v>
      </c>
      <c r="L191" s="277">
        <v>58</v>
      </c>
      <c r="M191" s="277">
        <v>6.7816999999999998</v>
      </c>
    </row>
    <row r="192" spans="1:13">
      <c r="A192" s="268">
        <v>182</v>
      </c>
      <c r="B192" s="277" t="s">
        <v>250</v>
      </c>
      <c r="C192" s="278">
        <v>204.05</v>
      </c>
      <c r="D192" s="279">
        <v>206.54999999999998</v>
      </c>
      <c r="E192" s="279">
        <v>199.49999999999997</v>
      </c>
      <c r="F192" s="279">
        <v>194.95</v>
      </c>
      <c r="G192" s="279">
        <v>187.89999999999998</v>
      </c>
      <c r="H192" s="279">
        <v>211.09999999999997</v>
      </c>
      <c r="I192" s="279">
        <v>218.14999999999998</v>
      </c>
      <c r="J192" s="279">
        <v>222.69999999999996</v>
      </c>
      <c r="K192" s="277">
        <v>213.6</v>
      </c>
      <c r="L192" s="277">
        <v>202</v>
      </c>
      <c r="M192" s="277">
        <v>4.8024899999999997</v>
      </c>
    </row>
    <row r="193" spans="1:13">
      <c r="A193" s="268">
        <v>183</v>
      </c>
      <c r="B193" s="277" t="s">
        <v>385</v>
      </c>
      <c r="C193" s="278">
        <v>337.5</v>
      </c>
      <c r="D193" s="279">
        <v>342.7</v>
      </c>
      <c r="E193" s="279">
        <v>330.4</v>
      </c>
      <c r="F193" s="279">
        <v>323.3</v>
      </c>
      <c r="G193" s="279">
        <v>311</v>
      </c>
      <c r="H193" s="279">
        <v>349.79999999999995</v>
      </c>
      <c r="I193" s="279">
        <v>362.1</v>
      </c>
      <c r="J193" s="279">
        <v>369.19999999999993</v>
      </c>
      <c r="K193" s="277">
        <v>355</v>
      </c>
      <c r="L193" s="277">
        <v>335.6</v>
      </c>
      <c r="M193" s="277">
        <v>1.72732</v>
      </c>
    </row>
    <row r="194" spans="1:13">
      <c r="A194" s="268">
        <v>184</v>
      </c>
      <c r="B194" s="277" t="s">
        <v>386</v>
      </c>
      <c r="C194" s="278">
        <v>308.64999999999998</v>
      </c>
      <c r="D194" s="279">
        <v>310.5</v>
      </c>
      <c r="E194" s="279">
        <v>302.14999999999998</v>
      </c>
      <c r="F194" s="279">
        <v>295.64999999999998</v>
      </c>
      <c r="G194" s="279">
        <v>287.29999999999995</v>
      </c>
      <c r="H194" s="279">
        <v>317</v>
      </c>
      <c r="I194" s="279">
        <v>325.35000000000002</v>
      </c>
      <c r="J194" s="279">
        <v>331.85</v>
      </c>
      <c r="K194" s="277">
        <v>318.85000000000002</v>
      </c>
      <c r="L194" s="277">
        <v>304</v>
      </c>
      <c r="M194" s="277">
        <v>6.1607399999999997</v>
      </c>
    </row>
    <row r="195" spans="1:13">
      <c r="A195" s="268">
        <v>185</v>
      </c>
      <c r="B195" s="277" t="s">
        <v>391</v>
      </c>
      <c r="C195" s="278">
        <v>651.20000000000005</v>
      </c>
      <c r="D195" s="279">
        <v>655.13333333333333</v>
      </c>
      <c r="E195" s="279">
        <v>644.26666666666665</v>
      </c>
      <c r="F195" s="279">
        <v>637.33333333333337</v>
      </c>
      <c r="G195" s="279">
        <v>626.4666666666667</v>
      </c>
      <c r="H195" s="279">
        <v>662.06666666666661</v>
      </c>
      <c r="I195" s="279">
        <v>672.93333333333317</v>
      </c>
      <c r="J195" s="279">
        <v>679.86666666666656</v>
      </c>
      <c r="K195" s="277">
        <v>666</v>
      </c>
      <c r="L195" s="277">
        <v>648.20000000000005</v>
      </c>
      <c r="M195" s="277">
        <v>9.3100000000000002E-2</v>
      </c>
    </row>
    <row r="196" spans="1:13">
      <c r="A196" s="268">
        <v>186</v>
      </c>
      <c r="B196" s="277" t="s">
        <v>399</v>
      </c>
      <c r="C196" s="278">
        <v>799.2</v>
      </c>
      <c r="D196" s="279">
        <v>814</v>
      </c>
      <c r="E196" s="279">
        <v>778.2</v>
      </c>
      <c r="F196" s="279">
        <v>757.2</v>
      </c>
      <c r="G196" s="279">
        <v>721.40000000000009</v>
      </c>
      <c r="H196" s="279">
        <v>835</v>
      </c>
      <c r="I196" s="279">
        <v>870.8</v>
      </c>
      <c r="J196" s="279">
        <v>891.8</v>
      </c>
      <c r="K196" s="277">
        <v>849.8</v>
      </c>
      <c r="L196" s="277">
        <v>793</v>
      </c>
      <c r="M196" s="277">
        <v>7.1976300000000002</v>
      </c>
    </row>
    <row r="197" spans="1:13">
      <c r="A197" s="268">
        <v>187</v>
      </c>
      <c r="B197" s="277" t="s">
        <v>392</v>
      </c>
      <c r="C197" s="278">
        <v>31.2</v>
      </c>
      <c r="D197" s="279">
        <v>31.8</v>
      </c>
      <c r="E197" s="279">
        <v>30.550000000000004</v>
      </c>
      <c r="F197" s="279">
        <v>29.900000000000002</v>
      </c>
      <c r="G197" s="279">
        <v>28.650000000000006</v>
      </c>
      <c r="H197" s="279">
        <v>32.450000000000003</v>
      </c>
      <c r="I197" s="279">
        <v>33.699999999999996</v>
      </c>
      <c r="J197" s="279">
        <v>34.35</v>
      </c>
      <c r="K197" s="277">
        <v>33.049999999999997</v>
      </c>
      <c r="L197" s="277">
        <v>31.15</v>
      </c>
      <c r="M197" s="277">
        <v>2.87907</v>
      </c>
    </row>
    <row r="198" spans="1:13">
      <c r="A198" s="268">
        <v>188</v>
      </c>
      <c r="B198" s="277" t="s">
        <v>393</v>
      </c>
      <c r="C198" s="278">
        <v>813.85</v>
      </c>
      <c r="D198" s="279">
        <v>823.2833333333333</v>
      </c>
      <c r="E198" s="279">
        <v>798.56666666666661</v>
      </c>
      <c r="F198" s="279">
        <v>783.2833333333333</v>
      </c>
      <c r="G198" s="279">
        <v>758.56666666666661</v>
      </c>
      <c r="H198" s="279">
        <v>838.56666666666661</v>
      </c>
      <c r="I198" s="279">
        <v>863.2833333333333</v>
      </c>
      <c r="J198" s="279">
        <v>878.56666666666661</v>
      </c>
      <c r="K198" s="277">
        <v>848</v>
      </c>
      <c r="L198" s="277">
        <v>808</v>
      </c>
      <c r="M198" s="277">
        <v>0.33546999999999999</v>
      </c>
    </row>
    <row r="199" spans="1:13">
      <c r="A199" s="268">
        <v>189</v>
      </c>
      <c r="B199" s="277" t="s">
        <v>106</v>
      </c>
      <c r="C199" s="278">
        <v>669.05</v>
      </c>
      <c r="D199" s="279">
        <v>674.18333333333328</v>
      </c>
      <c r="E199" s="279">
        <v>659.86666666666656</v>
      </c>
      <c r="F199" s="279">
        <v>650.68333333333328</v>
      </c>
      <c r="G199" s="279">
        <v>636.36666666666656</v>
      </c>
      <c r="H199" s="279">
        <v>683.36666666666656</v>
      </c>
      <c r="I199" s="279">
        <v>697.68333333333339</v>
      </c>
      <c r="J199" s="279">
        <v>706.86666666666656</v>
      </c>
      <c r="K199" s="277">
        <v>688.5</v>
      </c>
      <c r="L199" s="277">
        <v>665</v>
      </c>
      <c r="M199" s="277">
        <v>19.074719999999999</v>
      </c>
    </row>
    <row r="200" spans="1:13">
      <c r="A200" s="268">
        <v>190</v>
      </c>
      <c r="B200" s="277" t="s">
        <v>108</v>
      </c>
      <c r="C200" s="278">
        <v>802.6</v>
      </c>
      <c r="D200" s="279">
        <v>815.31666666666661</v>
      </c>
      <c r="E200" s="279">
        <v>780.73333333333323</v>
      </c>
      <c r="F200" s="279">
        <v>758.86666666666667</v>
      </c>
      <c r="G200" s="279">
        <v>724.2833333333333</v>
      </c>
      <c r="H200" s="279">
        <v>837.18333333333317</v>
      </c>
      <c r="I200" s="279">
        <v>871.76666666666665</v>
      </c>
      <c r="J200" s="279">
        <v>893.6333333333331</v>
      </c>
      <c r="K200" s="277">
        <v>849.9</v>
      </c>
      <c r="L200" s="277">
        <v>793.45</v>
      </c>
      <c r="M200" s="277">
        <v>249.11675</v>
      </c>
    </row>
    <row r="201" spans="1:13">
      <c r="A201" s="268">
        <v>191</v>
      </c>
      <c r="B201" s="277" t="s">
        <v>109</v>
      </c>
      <c r="C201" s="278">
        <v>1708.15</v>
      </c>
      <c r="D201" s="279">
        <v>1716.25</v>
      </c>
      <c r="E201" s="279">
        <v>1693.75</v>
      </c>
      <c r="F201" s="279">
        <v>1679.35</v>
      </c>
      <c r="G201" s="279">
        <v>1656.85</v>
      </c>
      <c r="H201" s="279">
        <v>1730.65</v>
      </c>
      <c r="I201" s="279">
        <v>1753.15</v>
      </c>
      <c r="J201" s="279">
        <v>1767.5500000000002</v>
      </c>
      <c r="K201" s="277">
        <v>1738.75</v>
      </c>
      <c r="L201" s="277">
        <v>1701.85</v>
      </c>
      <c r="M201" s="277">
        <v>31.745049999999999</v>
      </c>
    </row>
    <row r="202" spans="1:13">
      <c r="A202" s="268">
        <v>192</v>
      </c>
      <c r="B202" s="277" t="s">
        <v>252</v>
      </c>
      <c r="C202" s="278">
        <v>2164.5500000000002</v>
      </c>
      <c r="D202" s="279">
        <v>2177.1833333333334</v>
      </c>
      <c r="E202" s="279">
        <v>2146.3666666666668</v>
      </c>
      <c r="F202" s="279">
        <v>2128.1833333333334</v>
      </c>
      <c r="G202" s="279">
        <v>2097.3666666666668</v>
      </c>
      <c r="H202" s="279">
        <v>2195.3666666666668</v>
      </c>
      <c r="I202" s="279">
        <v>2226.1833333333334</v>
      </c>
      <c r="J202" s="279">
        <v>2244.3666666666668</v>
      </c>
      <c r="K202" s="277">
        <v>2208</v>
      </c>
      <c r="L202" s="277">
        <v>2159</v>
      </c>
      <c r="M202" s="277">
        <v>4.9015399999999998</v>
      </c>
    </row>
    <row r="203" spans="1:13">
      <c r="A203" s="268">
        <v>193</v>
      </c>
      <c r="B203" s="277" t="s">
        <v>110</v>
      </c>
      <c r="C203" s="278">
        <v>1049.3</v>
      </c>
      <c r="D203" s="279">
        <v>1054.05</v>
      </c>
      <c r="E203" s="279">
        <v>1036.75</v>
      </c>
      <c r="F203" s="279">
        <v>1024.2</v>
      </c>
      <c r="G203" s="279">
        <v>1006.9000000000001</v>
      </c>
      <c r="H203" s="279">
        <v>1066.5999999999999</v>
      </c>
      <c r="I203" s="279">
        <v>1083.8999999999996</v>
      </c>
      <c r="J203" s="279">
        <v>1096.4499999999998</v>
      </c>
      <c r="K203" s="277">
        <v>1071.3499999999999</v>
      </c>
      <c r="L203" s="277">
        <v>1041.5</v>
      </c>
      <c r="M203" s="277">
        <v>99.214389999999995</v>
      </c>
    </row>
    <row r="204" spans="1:13">
      <c r="A204" s="268">
        <v>194</v>
      </c>
      <c r="B204" s="277" t="s">
        <v>253</v>
      </c>
      <c r="C204" s="278">
        <v>579.35</v>
      </c>
      <c r="D204" s="279">
        <v>582.13333333333333</v>
      </c>
      <c r="E204" s="279">
        <v>574.4666666666667</v>
      </c>
      <c r="F204" s="279">
        <v>569.58333333333337</v>
      </c>
      <c r="G204" s="279">
        <v>561.91666666666674</v>
      </c>
      <c r="H204" s="279">
        <v>587.01666666666665</v>
      </c>
      <c r="I204" s="279">
        <v>594.68333333333339</v>
      </c>
      <c r="J204" s="279">
        <v>599.56666666666661</v>
      </c>
      <c r="K204" s="277">
        <v>589.79999999999995</v>
      </c>
      <c r="L204" s="277">
        <v>577.25</v>
      </c>
      <c r="M204" s="277">
        <v>15.66236</v>
      </c>
    </row>
    <row r="205" spans="1:13">
      <c r="A205" s="268">
        <v>195</v>
      </c>
      <c r="B205" s="277" t="s">
        <v>251</v>
      </c>
      <c r="C205" s="278">
        <v>732.45</v>
      </c>
      <c r="D205" s="279">
        <v>742.05000000000007</v>
      </c>
      <c r="E205" s="279">
        <v>714.40000000000009</v>
      </c>
      <c r="F205" s="279">
        <v>696.35</v>
      </c>
      <c r="G205" s="279">
        <v>668.7</v>
      </c>
      <c r="H205" s="279">
        <v>760.10000000000014</v>
      </c>
      <c r="I205" s="279">
        <v>787.75</v>
      </c>
      <c r="J205" s="279">
        <v>805.80000000000018</v>
      </c>
      <c r="K205" s="277">
        <v>769.7</v>
      </c>
      <c r="L205" s="277">
        <v>724</v>
      </c>
      <c r="M205" s="277">
        <v>2.5035699999999999</v>
      </c>
    </row>
    <row r="206" spans="1:13">
      <c r="A206" s="268">
        <v>196</v>
      </c>
      <c r="B206" s="277" t="s">
        <v>394</v>
      </c>
      <c r="C206" s="278">
        <v>185.85</v>
      </c>
      <c r="D206" s="279">
        <v>187.01666666666665</v>
      </c>
      <c r="E206" s="279">
        <v>183.83333333333331</v>
      </c>
      <c r="F206" s="279">
        <v>181.81666666666666</v>
      </c>
      <c r="G206" s="279">
        <v>178.63333333333333</v>
      </c>
      <c r="H206" s="279">
        <v>189.0333333333333</v>
      </c>
      <c r="I206" s="279">
        <v>192.21666666666664</v>
      </c>
      <c r="J206" s="279">
        <v>194.23333333333329</v>
      </c>
      <c r="K206" s="277">
        <v>190.2</v>
      </c>
      <c r="L206" s="277">
        <v>185</v>
      </c>
      <c r="M206" s="277">
        <v>2.03118</v>
      </c>
    </row>
    <row r="207" spans="1:13">
      <c r="A207" s="268">
        <v>197</v>
      </c>
      <c r="B207" s="277" t="s">
        <v>395</v>
      </c>
      <c r="C207" s="278">
        <v>335.95</v>
      </c>
      <c r="D207" s="279">
        <v>340.3</v>
      </c>
      <c r="E207" s="279">
        <v>330.65000000000003</v>
      </c>
      <c r="F207" s="279">
        <v>325.35000000000002</v>
      </c>
      <c r="G207" s="279">
        <v>315.70000000000005</v>
      </c>
      <c r="H207" s="279">
        <v>345.6</v>
      </c>
      <c r="I207" s="279">
        <v>355.25</v>
      </c>
      <c r="J207" s="279">
        <v>360.55</v>
      </c>
      <c r="K207" s="277">
        <v>349.95</v>
      </c>
      <c r="L207" s="277">
        <v>335</v>
      </c>
      <c r="M207" s="277">
        <v>0.64644000000000001</v>
      </c>
    </row>
    <row r="208" spans="1:13">
      <c r="A208" s="268">
        <v>198</v>
      </c>
      <c r="B208" s="277" t="s">
        <v>111</v>
      </c>
      <c r="C208" s="278">
        <v>3055.35</v>
      </c>
      <c r="D208" s="279">
        <v>3070.9499999999994</v>
      </c>
      <c r="E208" s="279">
        <v>3017.4499999999989</v>
      </c>
      <c r="F208" s="279">
        <v>2979.5499999999997</v>
      </c>
      <c r="G208" s="279">
        <v>2926.0499999999993</v>
      </c>
      <c r="H208" s="279">
        <v>3108.8499999999985</v>
      </c>
      <c r="I208" s="279">
        <v>3162.3499999999995</v>
      </c>
      <c r="J208" s="279">
        <v>3200.2499999999982</v>
      </c>
      <c r="K208" s="277">
        <v>3124.45</v>
      </c>
      <c r="L208" s="277">
        <v>3033.05</v>
      </c>
      <c r="M208" s="277">
        <v>8.2628199999999996</v>
      </c>
    </row>
    <row r="209" spans="1:13">
      <c r="A209" s="268">
        <v>199</v>
      </c>
      <c r="B209" s="277" t="s">
        <v>112</v>
      </c>
      <c r="C209" s="278">
        <v>457.25</v>
      </c>
      <c r="D209" s="279">
        <v>458.45</v>
      </c>
      <c r="E209" s="279">
        <v>455.9</v>
      </c>
      <c r="F209" s="279">
        <v>454.55</v>
      </c>
      <c r="G209" s="279">
        <v>452</v>
      </c>
      <c r="H209" s="279">
        <v>459.79999999999995</v>
      </c>
      <c r="I209" s="279">
        <v>462.35</v>
      </c>
      <c r="J209" s="279">
        <v>463.69999999999993</v>
      </c>
      <c r="K209" s="277">
        <v>461</v>
      </c>
      <c r="L209" s="277">
        <v>457.1</v>
      </c>
      <c r="M209" s="277">
        <v>3.94224</v>
      </c>
    </row>
    <row r="210" spans="1:13">
      <c r="A210" s="268">
        <v>200</v>
      </c>
      <c r="B210" s="277" t="s">
        <v>396</v>
      </c>
      <c r="C210" s="278">
        <v>14.1</v>
      </c>
      <c r="D210" s="279">
        <v>14.466666666666667</v>
      </c>
      <c r="E210" s="279">
        <v>13.633333333333333</v>
      </c>
      <c r="F210" s="279">
        <v>13.166666666666666</v>
      </c>
      <c r="G210" s="279">
        <v>12.333333333333332</v>
      </c>
      <c r="H210" s="279">
        <v>14.933333333333334</v>
      </c>
      <c r="I210" s="279">
        <v>15.766666666666666</v>
      </c>
      <c r="J210" s="279">
        <v>16.233333333333334</v>
      </c>
      <c r="K210" s="277">
        <v>15.3</v>
      </c>
      <c r="L210" s="277">
        <v>14</v>
      </c>
      <c r="M210" s="277">
        <v>56.240789999999997</v>
      </c>
    </row>
    <row r="211" spans="1:13">
      <c r="A211" s="268">
        <v>201</v>
      </c>
      <c r="B211" s="277" t="s">
        <v>398</v>
      </c>
      <c r="C211" s="278">
        <v>85</v>
      </c>
      <c r="D211" s="279">
        <v>86.516666666666666</v>
      </c>
      <c r="E211" s="279">
        <v>82.033333333333331</v>
      </c>
      <c r="F211" s="279">
        <v>79.066666666666663</v>
      </c>
      <c r="G211" s="279">
        <v>74.583333333333329</v>
      </c>
      <c r="H211" s="279">
        <v>89.483333333333334</v>
      </c>
      <c r="I211" s="279">
        <v>93.966666666666654</v>
      </c>
      <c r="J211" s="279">
        <v>96.933333333333337</v>
      </c>
      <c r="K211" s="277">
        <v>91</v>
      </c>
      <c r="L211" s="277">
        <v>83.55</v>
      </c>
      <c r="M211" s="277">
        <v>4.7012200000000002</v>
      </c>
    </row>
    <row r="212" spans="1:13">
      <c r="A212" s="268">
        <v>202</v>
      </c>
      <c r="B212" s="277" t="s">
        <v>114</v>
      </c>
      <c r="C212" s="278">
        <v>167.15</v>
      </c>
      <c r="D212" s="279">
        <v>170.31666666666669</v>
      </c>
      <c r="E212" s="279">
        <v>159.93333333333339</v>
      </c>
      <c r="F212" s="279">
        <v>152.7166666666667</v>
      </c>
      <c r="G212" s="279">
        <v>142.3333333333334</v>
      </c>
      <c r="H212" s="279">
        <v>177.53333333333339</v>
      </c>
      <c r="I212" s="279">
        <v>187.91666666666666</v>
      </c>
      <c r="J212" s="279">
        <v>195.13333333333338</v>
      </c>
      <c r="K212" s="277">
        <v>180.7</v>
      </c>
      <c r="L212" s="277">
        <v>163.1</v>
      </c>
      <c r="M212" s="277">
        <v>261.63751999999999</v>
      </c>
    </row>
    <row r="213" spans="1:13">
      <c r="A213" s="268">
        <v>203</v>
      </c>
      <c r="B213" s="277" t="s">
        <v>400</v>
      </c>
      <c r="C213" s="278">
        <v>34.9</v>
      </c>
      <c r="D213" s="279">
        <v>35.4</v>
      </c>
      <c r="E213" s="279">
        <v>34.099999999999994</v>
      </c>
      <c r="F213" s="279">
        <v>33.299999999999997</v>
      </c>
      <c r="G213" s="279">
        <v>31.999999999999993</v>
      </c>
      <c r="H213" s="279">
        <v>36.199999999999996</v>
      </c>
      <c r="I213" s="279">
        <v>37.499999999999993</v>
      </c>
      <c r="J213" s="279">
        <v>38.299999999999997</v>
      </c>
      <c r="K213" s="277">
        <v>36.700000000000003</v>
      </c>
      <c r="L213" s="277">
        <v>34.6</v>
      </c>
      <c r="M213" s="277">
        <v>4.7396000000000003</v>
      </c>
    </row>
    <row r="214" spans="1:13">
      <c r="A214" s="268">
        <v>204</v>
      </c>
      <c r="B214" s="277" t="s">
        <v>115</v>
      </c>
      <c r="C214" s="278">
        <v>189.2</v>
      </c>
      <c r="D214" s="279">
        <v>191.98333333333335</v>
      </c>
      <c r="E214" s="279">
        <v>185.4666666666667</v>
      </c>
      <c r="F214" s="279">
        <v>181.73333333333335</v>
      </c>
      <c r="G214" s="279">
        <v>175.2166666666667</v>
      </c>
      <c r="H214" s="279">
        <v>195.7166666666667</v>
      </c>
      <c r="I214" s="279">
        <v>202.23333333333335</v>
      </c>
      <c r="J214" s="279">
        <v>205.9666666666667</v>
      </c>
      <c r="K214" s="277">
        <v>198.5</v>
      </c>
      <c r="L214" s="277">
        <v>188.25</v>
      </c>
      <c r="M214" s="277">
        <v>99.360709999999997</v>
      </c>
    </row>
    <row r="215" spans="1:13">
      <c r="A215" s="268">
        <v>205</v>
      </c>
      <c r="B215" s="277" t="s">
        <v>116</v>
      </c>
      <c r="C215" s="278">
        <v>2037.8</v>
      </c>
      <c r="D215" s="279">
        <v>2052.9666666666667</v>
      </c>
      <c r="E215" s="279">
        <v>2006.9333333333334</v>
      </c>
      <c r="F215" s="279">
        <v>1976.0666666666666</v>
      </c>
      <c r="G215" s="279">
        <v>1930.0333333333333</v>
      </c>
      <c r="H215" s="279">
        <v>2083.8333333333335</v>
      </c>
      <c r="I215" s="279">
        <v>2129.8666666666672</v>
      </c>
      <c r="J215" s="279">
        <v>2160.7333333333336</v>
      </c>
      <c r="K215" s="277">
        <v>2099</v>
      </c>
      <c r="L215" s="277">
        <v>2022.1</v>
      </c>
      <c r="M215" s="277">
        <v>34.83981</v>
      </c>
    </row>
    <row r="216" spans="1:13">
      <c r="A216" s="268">
        <v>206</v>
      </c>
      <c r="B216" s="277" t="s">
        <v>254</v>
      </c>
      <c r="C216" s="278">
        <v>206</v>
      </c>
      <c r="D216" s="279">
        <v>209.06666666666669</v>
      </c>
      <c r="E216" s="279">
        <v>201.73333333333338</v>
      </c>
      <c r="F216" s="279">
        <v>197.4666666666667</v>
      </c>
      <c r="G216" s="279">
        <v>190.13333333333338</v>
      </c>
      <c r="H216" s="279">
        <v>213.33333333333337</v>
      </c>
      <c r="I216" s="279">
        <v>220.66666666666669</v>
      </c>
      <c r="J216" s="279">
        <v>224.93333333333337</v>
      </c>
      <c r="K216" s="277">
        <v>216.4</v>
      </c>
      <c r="L216" s="277">
        <v>204.8</v>
      </c>
      <c r="M216" s="277">
        <v>5.5624000000000002</v>
      </c>
    </row>
    <row r="217" spans="1:13">
      <c r="A217" s="268">
        <v>207</v>
      </c>
      <c r="B217" s="277" t="s">
        <v>401</v>
      </c>
      <c r="C217" s="278">
        <v>31226.7</v>
      </c>
      <c r="D217" s="279">
        <v>31805.483333333334</v>
      </c>
      <c r="E217" s="279">
        <v>30421.216666666667</v>
      </c>
      <c r="F217" s="279">
        <v>29615.733333333334</v>
      </c>
      <c r="G217" s="279">
        <v>28231.466666666667</v>
      </c>
      <c r="H217" s="279">
        <v>32610.966666666667</v>
      </c>
      <c r="I217" s="279">
        <v>33995.233333333337</v>
      </c>
      <c r="J217" s="279">
        <v>34800.716666666667</v>
      </c>
      <c r="K217" s="277">
        <v>33189.75</v>
      </c>
      <c r="L217" s="277">
        <v>31000</v>
      </c>
      <c r="M217" s="277">
        <v>2.7060000000000001E-2</v>
      </c>
    </row>
    <row r="218" spans="1:13">
      <c r="A218" s="268">
        <v>208</v>
      </c>
      <c r="B218" s="277" t="s">
        <v>397</v>
      </c>
      <c r="C218" s="278">
        <v>51.25</v>
      </c>
      <c r="D218" s="279">
        <v>52.15</v>
      </c>
      <c r="E218" s="279">
        <v>49.5</v>
      </c>
      <c r="F218" s="279">
        <v>47.75</v>
      </c>
      <c r="G218" s="279">
        <v>45.1</v>
      </c>
      <c r="H218" s="279">
        <v>53.9</v>
      </c>
      <c r="I218" s="279">
        <v>56.54999999999999</v>
      </c>
      <c r="J218" s="279">
        <v>58.3</v>
      </c>
      <c r="K218" s="277">
        <v>54.8</v>
      </c>
      <c r="L218" s="277">
        <v>50.4</v>
      </c>
      <c r="M218" s="277">
        <v>17.730869999999999</v>
      </c>
    </row>
    <row r="219" spans="1:13">
      <c r="A219" s="268">
        <v>209</v>
      </c>
      <c r="B219" s="277" t="s">
        <v>255</v>
      </c>
      <c r="C219" s="278">
        <v>31.6</v>
      </c>
      <c r="D219" s="279">
        <v>32.1</v>
      </c>
      <c r="E219" s="279">
        <v>30.900000000000006</v>
      </c>
      <c r="F219" s="279">
        <v>30.200000000000003</v>
      </c>
      <c r="G219" s="279">
        <v>29.000000000000007</v>
      </c>
      <c r="H219" s="279">
        <v>32.800000000000004</v>
      </c>
      <c r="I219" s="279">
        <v>34.000000000000007</v>
      </c>
      <c r="J219" s="279">
        <v>34.700000000000003</v>
      </c>
      <c r="K219" s="277">
        <v>33.299999999999997</v>
      </c>
      <c r="L219" s="277">
        <v>31.4</v>
      </c>
      <c r="M219" s="277">
        <v>14.002980000000001</v>
      </c>
    </row>
    <row r="220" spans="1:13">
      <c r="A220" s="268">
        <v>210</v>
      </c>
      <c r="B220" s="277" t="s">
        <v>415</v>
      </c>
      <c r="C220" s="278">
        <v>54.4</v>
      </c>
      <c r="D220" s="279">
        <v>56.666666666666664</v>
      </c>
      <c r="E220" s="279">
        <v>52.133333333333326</v>
      </c>
      <c r="F220" s="279">
        <v>49.86666666666666</v>
      </c>
      <c r="G220" s="279">
        <v>45.333333333333321</v>
      </c>
      <c r="H220" s="279">
        <v>58.93333333333333</v>
      </c>
      <c r="I220" s="279">
        <v>63.466666666666676</v>
      </c>
      <c r="J220" s="279">
        <v>65.733333333333334</v>
      </c>
      <c r="K220" s="277">
        <v>61.2</v>
      </c>
      <c r="L220" s="277">
        <v>54.4</v>
      </c>
      <c r="M220" s="277">
        <v>31.65363</v>
      </c>
    </row>
    <row r="221" spans="1:13">
      <c r="A221" s="268">
        <v>211</v>
      </c>
      <c r="B221" s="277" t="s">
        <v>117</v>
      </c>
      <c r="C221" s="278">
        <v>155.19999999999999</v>
      </c>
      <c r="D221" s="279">
        <v>163.01666666666665</v>
      </c>
      <c r="E221" s="279">
        <v>144.0333333333333</v>
      </c>
      <c r="F221" s="279">
        <v>132.86666666666665</v>
      </c>
      <c r="G221" s="279">
        <v>113.8833333333333</v>
      </c>
      <c r="H221" s="279">
        <v>174.18333333333331</v>
      </c>
      <c r="I221" s="279">
        <v>193.16666666666666</v>
      </c>
      <c r="J221" s="279">
        <v>204.33333333333331</v>
      </c>
      <c r="K221" s="277">
        <v>182</v>
      </c>
      <c r="L221" s="277">
        <v>151.85</v>
      </c>
      <c r="M221" s="277">
        <v>560.49581999999998</v>
      </c>
    </row>
    <row r="222" spans="1:13">
      <c r="A222" s="268">
        <v>212</v>
      </c>
      <c r="B222" s="277" t="s">
        <v>258</v>
      </c>
      <c r="C222" s="278">
        <v>218.2</v>
      </c>
      <c r="D222" s="279">
        <v>220.26666666666665</v>
      </c>
      <c r="E222" s="279">
        <v>212.93333333333331</v>
      </c>
      <c r="F222" s="279">
        <v>207.66666666666666</v>
      </c>
      <c r="G222" s="279">
        <v>200.33333333333331</v>
      </c>
      <c r="H222" s="279">
        <v>225.5333333333333</v>
      </c>
      <c r="I222" s="279">
        <v>232.86666666666667</v>
      </c>
      <c r="J222" s="279">
        <v>238.1333333333333</v>
      </c>
      <c r="K222" s="277">
        <v>227.6</v>
      </c>
      <c r="L222" s="277">
        <v>215</v>
      </c>
      <c r="M222" s="277">
        <v>20.586210000000001</v>
      </c>
    </row>
    <row r="223" spans="1:13">
      <c r="A223" s="268">
        <v>213</v>
      </c>
      <c r="B223" s="277" t="s">
        <v>118</v>
      </c>
      <c r="C223" s="278">
        <v>350.7</v>
      </c>
      <c r="D223" s="279">
        <v>355.5333333333333</v>
      </c>
      <c r="E223" s="279">
        <v>343.66666666666663</v>
      </c>
      <c r="F223" s="279">
        <v>336.63333333333333</v>
      </c>
      <c r="G223" s="279">
        <v>324.76666666666665</v>
      </c>
      <c r="H223" s="279">
        <v>362.56666666666661</v>
      </c>
      <c r="I223" s="279">
        <v>374.43333333333328</v>
      </c>
      <c r="J223" s="279">
        <v>381.46666666666658</v>
      </c>
      <c r="K223" s="277">
        <v>367.4</v>
      </c>
      <c r="L223" s="277">
        <v>348.5</v>
      </c>
      <c r="M223" s="277">
        <v>289.33175999999997</v>
      </c>
    </row>
    <row r="224" spans="1:13">
      <c r="A224" s="268">
        <v>214</v>
      </c>
      <c r="B224" s="277" t="s">
        <v>256</v>
      </c>
      <c r="C224" s="278">
        <v>1276</v>
      </c>
      <c r="D224" s="279">
        <v>1284.05</v>
      </c>
      <c r="E224" s="279">
        <v>1252.55</v>
      </c>
      <c r="F224" s="279">
        <v>1229.0999999999999</v>
      </c>
      <c r="G224" s="279">
        <v>1197.5999999999999</v>
      </c>
      <c r="H224" s="279">
        <v>1307.5</v>
      </c>
      <c r="I224" s="279">
        <v>1339</v>
      </c>
      <c r="J224" s="279">
        <v>1362.45</v>
      </c>
      <c r="K224" s="277">
        <v>1315.55</v>
      </c>
      <c r="L224" s="277">
        <v>1260.5999999999999</v>
      </c>
      <c r="M224" s="277">
        <v>3.0105400000000002</v>
      </c>
    </row>
    <row r="225" spans="1:13">
      <c r="A225" s="268">
        <v>215</v>
      </c>
      <c r="B225" s="277" t="s">
        <v>119</v>
      </c>
      <c r="C225" s="278">
        <v>413.2</v>
      </c>
      <c r="D225" s="279">
        <v>415</v>
      </c>
      <c r="E225" s="279">
        <v>406.7</v>
      </c>
      <c r="F225" s="279">
        <v>400.2</v>
      </c>
      <c r="G225" s="279">
        <v>391.9</v>
      </c>
      <c r="H225" s="279">
        <v>421.5</v>
      </c>
      <c r="I225" s="279">
        <v>429.79999999999995</v>
      </c>
      <c r="J225" s="279">
        <v>436.3</v>
      </c>
      <c r="K225" s="277">
        <v>423.3</v>
      </c>
      <c r="L225" s="277">
        <v>408.5</v>
      </c>
      <c r="M225" s="277">
        <v>12.106</v>
      </c>
    </row>
    <row r="226" spans="1:13">
      <c r="A226" s="268">
        <v>216</v>
      </c>
      <c r="B226" s="277" t="s">
        <v>403</v>
      </c>
      <c r="C226" s="278">
        <v>2717.75</v>
      </c>
      <c r="D226" s="279">
        <v>2741.1666666666665</v>
      </c>
      <c r="E226" s="279">
        <v>2677.6333333333332</v>
      </c>
      <c r="F226" s="279">
        <v>2637.5166666666669</v>
      </c>
      <c r="G226" s="279">
        <v>2573.9833333333336</v>
      </c>
      <c r="H226" s="279">
        <v>2781.2833333333328</v>
      </c>
      <c r="I226" s="279">
        <v>2844.8166666666666</v>
      </c>
      <c r="J226" s="279">
        <v>2884.9333333333325</v>
      </c>
      <c r="K226" s="277">
        <v>2804.7</v>
      </c>
      <c r="L226" s="277">
        <v>2701.05</v>
      </c>
      <c r="M226" s="277">
        <v>9.4299999999999991E-3</v>
      </c>
    </row>
    <row r="227" spans="1:13">
      <c r="A227" s="268">
        <v>217</v>
      </c>
      <c r="B227" s="277" t="s">
        <v>257</v>
      </c>
      <c r="C227" s="278">
        <v>35.950000000000003</v>
      </c>
      <c r="D227" s="279">
        <v>36.916666666666671</v>
      </c>
      <c r="E227" s="279">
        <v>34.733333333333341</v>
      </c>
      <c r="F227" s="279">
        <v>33.516666666666673</v>
      </c>
      <c r="G227" s="279">
        <v>31.333333333333343</v>
      </c>
      <c r="H227" s="279">
        <v>38.13333333333334</v>
      </c>
      <c r="I227" s="279">
        <v>40.316666666666677</v>
      </c>
      <c r="J227" s="279">
        <v>41.533333333333339</v>
      </c>
      <c r="K227" s="277">
        <v>39.1</v>
      </c>
      <c r="L227" s="277">
        <v>35.700000000000003</v>
      </c>
      <c r="M227" s="277">
        <v>16.644349999999999</v>
      </c>
    </row>
    <row r="228" spans="1:13">
      <c r="A228" s="268">
        <v>218</v>
      </c>
      <c r="B228" s="277" t="s">
        <v>120</v>
      </c>
      <c r="C228" s="278">
        <v>10.4</v>
      </c>
      <c r="D228" s="279">
        <v>10.700000000000001</v>
      </c>
      <c r="E228" s="279">
        <v>10.000000000000002</v>
      </c>
      <c r="F228" s="279">
        <v>9.6000000000000014</v>
      </c>
      <c r="G228" s="279">
        <v>8.9000000000000021</v>
      </c>
      <c r="H228" s="279">
        <v>11.100000000000001</v>
      </c>
      <c r="I228" s="279">
        <v>11.8</v>
      </c>
      <c r="J228" s="279">
        <v>12.200000000000001</v>
      </c>
      <c r="K228" s="277">
        <v>11.4</v>
      </c>
      <c r="L228" s="277">
        <v>10.3</v>
      </c>
      <c r="M228" s="277">
        <v>3159.9114500000001</v>
      </c>
    </row>
    <row r="229" spans="1:13">
      <c r="A229" s="268">
        <v>219</v>
      </c>
      <c r="B229" s="277" t="s">
        <v>404</v>
      </c>
      <c r="C229" s="278">
        <v>31.2</v>
      </c>
      <c r="D229" s="279">
        <v>31.633333333333336</v>
      </c>
      <c r="E229" s="279">
        <v>30.266666666666673</v>
      </c>
      <c r="F229" s="279">
        <v>29.333333333333336</v>
      </c>
      <c r="G229" s="279">
        <v>27.966666666666672</v>
      </c>
      <c r="H229" s="279">
        <v>32.566666666666677</v>
      </c>
      <c r="I229" s="279">
        <v>33.933333333333337</v>
      </c>
      <c r="J229" s="279">
        <v>34.866666666666674</v>
      </c>
      <c r="K229" s="277">
        <v>33</v>
      </c>
      <c r="L229" s="277">
        <v>30.7</v>
      </c>
      <c r="M229" s="277">
        <v>59.036470000000001</v>
      </c>
    </row>
    <row r="230" spans="1:13">
      <c r="A230" s="268">
        <v>220</v>
      </c>
      <c r="B230" s="277" t="s">
        <v>121</v>
      </c>
      <c r="C230" s="278">
        <v>29.45</v>
      </c>
      <c r="D230" s="279">
        <v>29.916666666666668</v>
      </c>
      <c r="E230" s="279">
        <v>28.633333333333336</v>
      </c>
      <c r="F230" s="279">
        <v>27.81666666666667</v>
      </c>
      <c r="G230" s="279">
        <v>26.533333333333339</v>
      </c>
      <c r="H230" s="279">
        <v>30.733333333333334</v>
      </c>
      <c r="I230" s="279">
        <v>32.016666666666666</v>
      </c>
      <c r="J230" s="279">
        <v>32.833333333333329</v>
      </c>
      <c r="K230" s="277">
        <v>31.2</v>
      </c>
      <c r="L230" s="277">
        <v>29.1</v>
      </c>
      <c r="M230" s="277">
        <v>345.07429999999999</v>
      </c>
    </row>
    <row r="231" spans="1:13">
      <c r="A231" s="268">
        <v>221</v>
      </c>
      <c r="B231" s="277" t="s">
        <v>416</v>
      </c>
      <c r="C231" s="278">
        <v>195.45</v>
      </c>
      <c r="D231" s="279">
        <v>199.21666666666667</v>
      </c>
      <c r="E231" s="279">
        <v>188.23333333333335</v>
      </c>
      <c r="F231" s="279">
        <v>181.01666666666668</v>
      </c>
      <c r="G231" s="279">
        <v>170.03333333333336</v>
      </c>
      <c r="H231" s="279">
        <v>206.43333333333334</v>
      </c>
      <c r="I231" s="279">
        <v>217.41666666666663</v>
      </c>
      <c r="J231" s="279">
        <v>224.63333333333333</v>
      </c>
      <c r="K231" s="277">
        <v>210.2</v>
      </c>
      <c r="L231" s="277">
        <v>192</v>
      </c>
      <c r="M231" s="277">
        <v>23.094100000000001</v>
      </c>
    </row>
    <row r="232" spans="1:13">
      <c r="A232" s="268">
        <v>222</v>
      </c>
      <c r="B232" s="277" t="s">
        <v>405</v>
      </c>
      <c r="C232" s="278">
        <v>580.75</v>
      </c>
      <c r="D232" s="279">
        <v>600.38333333333333</v>
      </c>
      <c r="E232" s="279">
        <v>555.81666666666661</v>
      </c>
      <c r="F232" s="279">
        <v>530.88333333333333</v>
      </c>
      <c r="G232" s="279">
        <v>486.31666666666661</v>
      </c>
      <c r="H232" s="279">
        <v>625.31666666666661</v>
      </c>
      <c r="I232" s="279">
        <v>669.88333333333344</v>
      </c>
      <c r="J232" s="279">
        <v>694.81666666666661</v>
      </c>
      <c r="K232" s="277">
        <v>644.95000000000005</v>
      </c>
      <c r="L232" s="277">
        <v>575.45000000000005</v>
      </c>
      <c r="M232" s="277">
        <v>1.21817</v>
      </c>
    </row>
    <row r="233" spans="1:13">
      <c r="A233" s="268">
        <v>223</v>
      </c>
      <c r="B233" s="277" t="s">
        <v>406</v>
      </c>
      <c r="C233" s="278">
        <v>6.25</v>
      </c>
      <c r="D233" s="279">
        <v>6.333333333333333</v>
      </c>
      <c r="E233" s="279">
        <v>6.0666666666666664</v>
      </c>
      <c r="F233" s="279">
        <v>5.8833333333333337</v>
      </c>
      <c r="G233" s="279">
        <v>5.6166666666666671</v>
      </c>
      <c r="H233" s="279">
        <v>6.5166666666666657</v>
      </c>
      <c r="I233" s="279">
        <v>6.7833333333333332</v>
      </c>
      <c r="J233" s="279">
        <v>6.966666666666665</v>
      </c>
      <c r="K233" s="277">
        <v>6.6</v>
      </c>
      <c r="L233" s="277">
        <v>6.15</v>
      </c>
      <c r="M233" s="277">
        <v>16.564620000000001</v>
      </c>
    </row>
    <row r="234" spans="1:13">
      <c r="A234" s="268">
        <v>224</v>
      </c>
      <c r="B234" s="277" t="s">
        <v>122</v>
      </c>
      <c r="C234" s="278">
        <v>415.2</v>
      </c>
      <c r="D234" s="279">
        <v>418.76666666666671</v>
      </c>
      <c r="E234" s="279">
        <v>408.53333333333342</v>
      </c>
      <c r="F234" s="279">
        <v>401.86666666666673</v>
      </c>
      <c r="G234" s="279">
        <v>391.63333333333344</v>
      </c>
      <c r="H234" s="279">
        <v>425.43333333333339</v>
      </c>
      <c r="I234" s="279">
        <v>435.66666666666663</v>
      </c>
      <c r="J234" s="279">
        <v>442.33333333333337</v>
      </c>
      <c r="K234" s="277">
        <v>429</v>
      </c>
      <c r="L234" s="277">
        <v>412.1</v>
      </c>
      <c r="M234" s="277">
        <v>59.391579999999998</v>
      </c>
    </row>
    <row r="235" spans="1:13">
      <c r="A235" s="268">
        <v>225</v>
      </c>
      <c r="B235" s="277" t="s">
        <v>407</v>
      </c>
      <c r="C235" s="278">
        <v>83.55</v>
      </c>
      <c r="D235" s="279">
        <v>84.2</v>
      </c>
      <c r="E235" s="279">
        <v>80.400000000000006</v>
      </c>
      <c r="F235" s="279">
        <v>77.25</v>
      </c>
      <c r="G235" s="279">
        <v>73.45</v>
      </c>
      <c r="H235" s="279">
        <v>87.350000000000009</v>
      </c>
      <c r="I235" s="279">
        <v>91.149999999999991</v>
      </c>
      <c r="J235" s="279">
        <v>94.300000000000011</v>
      </c>
      <c r="K235" s="277">
        <v>88</v>
      </c>
      <c r="L235" s="277">
        <v>81.05</v>
      </c>
      <c r="M235" s="277">
        <v>10.41215</v>
      </c>
    </row>
    <row r="236" spans="1:13">
      <c r="A236" s="268">
        <v>226</v>
      </c>
      <c r="B236" s="277" t="s">
        <v>1603</v>
      </c>
      <c r="C236" s="278">
        <v>979.4</v>
      </c>
      <c r="D236" s="279">
        <v>980.98333333333346</v>
      </c>
      <c r="E236" s="279">
        <v>932.06666666666683</v>
      </c>
      <c r="F236" s="279">
        <v>884.73333333333335</v>
      </c>
      <c r="G236" s="279">
        <v>835.81666666666672</v>
      </c>
      <c r="H236" s="279">
        <v>1028.3166666666671</v>
      </c>
      <c r="I236" s="279">
        <v>1077.2333333333336</v>
      </c>
      <c r="J236" s="279">
        <v>1124.5666666666671</v>
      </c>
      <c r="K236" s="277">
        <v>1029.9000000000001</v>
      </c>
      <c r="L236" s="277">
        <v>933.65</v>
      </c>
      <c r="M236" s="277">
        <v>3.8161700000000001</v>
      </c>
    </row>
    <row r="237" spans="1:13">
      <c r="A237" s="268">
        <v>227</v>
      </c>
      <c r="B237" s="277" t="s">
        <v>260</v>
      </c>
      <c r="C237" s="278">
        <v>95.95</v>
      </c>
      <c r="D237" s="279">
        <v>97.483333333333334</v>
      </c>
      <c r="E237" s="279">
        <v>93.466666666666669</v>
      </c>
      <c r="F237" s="279">
        <v>90.983333333333334</v>
      </c>
      <c r="G237" s="279">
        <v>86.966666666666669</v>
      </c>
      <c r="H237" s="279">
        <v>99.966666666666669</v>
      </c>
      <c r="I237" s="279">
        <v>103.98333333333335</v>
      </c>
      <c r="J237" s="279">
        <v>106.46666666666667</v>
      </c>
      <c r="K237" s="277">
        <v>101.5</v>
      </c>
      <c r="L237" s="277">
        <v>95</v>
      </c>
      <c r="M237" s="277">
        <v>16.945239999999998</v>
      </c>
    </row>
    <row r="238" spans="1:13">
      <c r="A238" s="268">
        <v>228</v>
      </c>
      <c r="B238" s="277" t="s">
        <v>412</v>
      </c>
      <c r="C238" s="278">
        <v>114.45</v>
      </c>
      <c r="D238" s="279">
        <v>117.2</v>
      </c>
      <c r="E238" s="279">
        <v>109.80000000000001</v>
      </c>
      <c r="F238" s="279">
        <v>105.15</v>
      </c>
      <c r="G238" s="279">
        <v>97.750000000000014</v>
      </c>
      <c r="H238" s="279">
        <v>121.85000000000001</v>
      </c>
      <c r="I238" s="279">
        <v>129.25</v>
      </c>
      <c r="J238" s="279">
        <v>133.9</v>
      </c>
      <c r="K238" s="277">
        <v>124.6</v>
      </c>
      <c r="L238" s="277">
        <v>112.55</v>
      </c>
      <c r="M238" s="277">
        <v>17.695219999999999</v>
      </c>
    </row>
    <row r="239" spans="1:13">
      <c r="A239" s="268">
        <v>229</v>
      </c>
      <c r="B239" s="277" t="s">
        <v>1615</v>
      </c>
      <c r="C239" s="278">
        <v>4760.8500000000004</v>
      </c>
      <c r="D239" s="279">
        <v>4802.6833333333334</v>
      </c>
      <c r="E239" s="279">
        <v>4558.166666666667</v>
      </c>
      <c r="F239" s="279">
        <v>4355.4833333333336</v>
      </c>
      <c r="G239" s="279">
        <v>4110.9666666666672</v>
      </c>
      <c r="H239" s="279">
        <v>5005.3666666666668</v>
      </c>
      <c r="I239" s="279">
        <v>5249.8833333333332</v>
      </c>
      <c r="J239" s="279">
        <v>5452.5666666666666</v>
      </c>
      <c r="K239" s="277">
        <v>5047.2</v>
      </c>
      <c r="L239" s="277">
        <v>4600</v>
      </c>
      <c r="M239" s="277">
        <v>1.52702</v>
      </c>
    </row>
    <row r="240" spans="1:13">
      <c r="A240" s="268">
        <v>230</v>
      </c>
      <c r="B240" s="277" t="s">
        <v>259</v>
      </c>
      <c r="C240" s="278">
        <v>58.1</v>
      </c>
      <c r="D240" s="279">
        <v>58.766666666666673</v>
      </c>
      <c r="E240" s="279">
        <v>56.633333333333347</v>
      </c>
      <c r="F240" s="279">
        <v>55.166666666666671</v>
      </c>
      <c r="G240" s="279">
        <v>53.033333333333346</v>
      </c>
      <c r="H240" s="279">
        <v>60.233333333333348</v>
      </c>
      <c r="I240" s="279">
        <v>62.366666666666674</v>
      </c>
      <c r="J240" s="279">
        <v>63.83333333333335</v>
      </c>
      <c r="K240" s="277">
        <v>60.9</v>
      </c>
      <c r="L240" s="277">
        <v>57.3</v>
      </c>
      <c r="M240" s="277">
        <v>11.277290000000001</v>
      </c>
    </row>
    <row r="241" spans="1:13">
      <c r="A241" s="268">
        <v>231</v>
      </c>
      <c r="B241" s="277" t="s">
        <v>123</v>
      </c>
      <c r="C241" s="278">
        <v>1297.8499999999999</v>
      </c>
      <c r="D241" s="279">
        <v>1311.7499999999998</v>
      </c>
      <c r="E241" s="279">
        <v>1272.6999999999996</v>
      </c>
      <c r="F241" s="279">
        <v>1247.5499999999997</v>
      </c>
      <c r="G241" s="279">
        <v>1208.4999999999995</v>
      </c>
      <c r="H241" s="279">
        <v>1336.8999999999996</v>
      </c>
      <c r="I241" s="279">
        <v>1375.9499999999998</v>
      </c>
      <c r="J241" s="279">
        <v>1401.0999999999997</v>
      </c>
      <c r="K241" s="277">
        <v>1350.8</v>
      </c>
      <c r="L241" s="277">
        <v>1286.5999999999999</v>
      </c>
      <c r="M241" s="277">
        <v>23.608409999999999</v>
      </c>
    </row>
    <row r="242" spans="1:13">
      <c r="A242" s="268">
        <v>232</v>
      </c>
      <c r="B242" s="277" t="s">
        <v>1622</v>
      </c>
      <c r="C242" s="278">
        <v>257.25</v>
      </c>
      <c r="D242" s="279">
        <v>262.66666666666669</v>
      </c>
      <c r="E242" s="279">
        <v>250.33333333333337</v>
      </c>
      <c r="F242" s="279">
        <v>243.41666666666669</v>
      </c>
      <c r="G242" s="279">
        <v>231.08333333333337</v>
      </c>
      <c r="H242" s="279">
        <v>269.58333333333337</v>
      </c>
      <c r="I242" s="279">
        <v>281.91666666666674</v>
      </c>
      <c r="J242" s="279">
        <v>288.83333333333337</v>
      </c>
      <c r="K242" s="277">
        <v>275</v>
      </c>
      <c r="L242" s="277">
        <v>255.75</v>
      </c>
      <c r="M242" s="277">
        <v>1.5724899999999999</v>
      </c>
    </row>
    <row r="243" spans="1:13">
      <c r="A243" s="268">
        <v>233</v>
      </c>
      <c r="B243" s="277" t="s">
        <v>418</v>
      </c>
      <c r="C243" s="278">
        <v>295.39999999999998</v>
      </c>
      <c r="D243" s="279">
        <v>297.43333333333334</v>
      </c>
      <c r="E243" s="279">
        <v>290.06666666666666</v>
      </c>
      <c r="F243" s="279">
        <v>284.73333333333335</v>
      </c>
      <c r="G243" s="279">
        <v>277.36666666666667</v>
      </c>
      <c r="H243" s="279">
        <v>302.76666666666665</v>
      </c>
      <c r="I243" s="279">
        <v>310.13333333333333</v>
      </c>
      <c r="J243" s="279">
        <v>315.46666666666664</v>
      </c>
      <c r="K243" s="277">
        <v>304.8</v>
      </c>
      <c r="L243" s="277">
        <v>292.10000000000002</v>
      </c>
      <c r="M243" s="277">
        <v>0.30063000000000001</v>
      </c>
    </row>
    <row r="244" spans="1:13">
      <c r="A244" s="268">
        <v>234</v>
      </c>
      <c r="B244" s="277" t="s">
        <v>124</v>
      </c>
      <c r="C244" s="278">
        <v>560.6</v>
      </c>
      <c r="D244" s="279">
        <v>577.2833333333333</v>
      </c>
      <c r="E244" s="279">
        <v>537.16666666666663</v>
      </c>
      <c r="F244" s="279">
        <v>513.73333333333335</v>
      </c>
      <c r="G244" s="279">
        <v>473.61666666666667</v>
      </c>
      <c r="H244" s="279">
        <v>600.71666666666658</v>
      </c>
      <c r="I244" s="279">
        <v>640.83333333333337</v>
      </c>
      <c r="J244" s="279">
        <v>664.26666666666654</v>
      </c>
      <c r="K244" s="277">
        <v>617.4</v>
      </c>
      <c r="L244" s="277">
        <v>553.85</v>
      </c>
      <c r="M244" s="277">
        <v>156.49472</v>
      </c>
    </row>
    <row r="245" spans="1:13">
      <c r="A245" s="268">
        <v>235</v>
      </c>
      <c r="B245" s="277" t="s">
        <v>419</v>
      </c>
      <c r="C245" s="278">
        <v>77.400000000000006</v>
      </c>
      <c r="D245" s="279">
        <v>78.033333333333346</v>
      </c>
      <c r="E245" s="279">
        <v>75.866666666666688</v>
      </c>
      <c r="F245" s="279">
        <v>74.333333333333343</v>
      </c>
      <c r="G245" s="279">
        <v>72.166666666666686</v>
      </c>
      <c r="H245" s="279">
        <v>79.566666666666691</v>
      </c>
      <c r="I245" s="279">
        <v>81.733333333333348</v>
      </c>
      <c r="J245" s="279">
        <v>83.266666666666694</v>
      </c>
      <c r="K245" s="277">
        <v>80.2</v>
      </c>
      <c r="L245" s="277">
        <v>76.5</v>
      </c>
      <c r="M245" s="277">
        <v>7.5873499999999998</v>
      </c>
    </row>
    <row r="246" spans="1:13">
      <c r="A246" s="268">
        <v>236</v>
      </c>
      <c r="B246" s="277" t="s">
        <v>125</v>
      </c>
      <c r="C246" s="278">
        <v>188.75</v>
      </c>
      <c r="D246" s="279">
        <v>191.54999999999998</v>
      </c>
      <c r="E246" s="279">
        <v>183.89999999999998</v>
      </c>
      <c r="F246" s="279">
        <v>179.04999999999998</v>
      </c>
      <c r="G246" s="279">
        <v>171.39999999999998</v>
      </c>
      <c r="H246" s="279">
        <v>196.39999999999998</v>
      </c>
      <c r="I246" s="279">
        <v>204.05</v>
      </c>
      <c r="J246" s="279">
        <v>208.89999999999998</v>
      </c>
      <c r="K246" s="277">
        <v>199.2</v>
      </c>
      <c r="L246" s="277">
        <v>186.7</v>
      </c>
      <c r="M246" s="277">
        <v>78.042959999999994</v>
      </c>
    </row>
    <row r="247" spans="1:13">
      <c r="A247" s="268">
        <v>237</v>
      </c>
      <c r="B247" s="277" t="s">
        <v>126</v>
      </c>
      <c r="C247" s="278">
        <v>1009.9</v>
      </c>
      <c r="D247" s="279">
        <v>1013.8000000000001</v>
      </c>
      <c r="E247" s="279">
        <v>996.60000000000014</v>
      </c>
      <c r="F247" s="279">
        <v>983.30000000000007</v>
      </c>
      <c r="G247" s="279">
        <v>966.10000000000014</v>
      </c>
      <c r="H247" s="279">
        <v>1027.1000000000001</v>
      </c>
      <c r="I247" s="279">
        <v>1044.3000000000002</v>
      </c>
      <c r="J247" s="279">
        <v>1057.6000000000001</v>
      </c>
      <c r="K247" s="277">
        <v>1031</v>
      </c>
      <c r="L247" s="277">
        <v>1000.5</v>
      </c>
      <c r="M247" s="277">
        <v>141.40790000000001</v>
      </c>
    </row>
    <row r="248" spans="1:13">
      <c r="A248" s="268">
        <v>238</v>
      </c>
      <c r="B248" s="277" t="s">
        <v>1645</v>
      </c>
      <c r="C248" s="278">
        <v>609.75</v>
      </c>
      <c r="D248" s="279">
        <v>612.0333333333333</v>
      </c>
      <c r="E248" s="279">
        <v>600.86666666666656</v>
      </c>
      <c r="F248" s="279">
        <v>591.98333333333323</v>
      </c>
      <c r="G248" s="279">
        <v>580.81666666666649</v>
      </c>
      <c r="H248" s="279">
        <v>620.91666666666663</v>
      </c>
      <c r="I248" s="279">
        <v>632.08333333333337</v>
      </c>
      <c r="J248" s="279">
        <v>640.9666666666667</v>
      </c>
      <c r="K248" s="277">
        <v>623.20000000000005</v>
      </c>
      <c r="L248" s="277">
        <v>603.15</v>
      </c>
      <c r="M248" s="277">
        <v>0.15246999999999999</v>
      </c>
    </row>
    <row r="249" spans="1:13">
      <c r="A249" s="268">
        <v>239</v>
      </c>
      <c r="B249" s="277" t="s">
        <v>420</v>
      </c>
      <c r="C249" s="278">
        <v>275.95</v>
      </c>
      <c r="D249" s="279">
        <v>279.48333333333335</v>
      </c>
      <c r="E249" s="279">
        <v>268.9666666666667</v>
      </c>
      <c r="F249" s="279">
        <v>261.98333333333335</v>
      </c>
      <c r="G249" s="279">
        <v>251.4666666666667</v>
      </c>
      <c r="H249" s="279">
        <v>286.4666666666667</v>
      </c>
      <c r="I249" s="279">
        <v>296.98333333333335</v>
      </c>
      <c r="J249" s="279">
        <v>303.9666666666667</v>
      </c>
      <c r="K249" s="277">
        <v>290</v>
      </c>
      <c r="L249" s="277">
        <v>272.5</v>
      </c>
      <c r="M249" s="277">
        <v>4.1061500000000004</v>
      </c>
    </row>
    <row r="250" spans="1:13">
      <c r="A250" s="268">
        <v>240</v>
      </c>
      <c r="B250" s="277" t="s">
        <v>421</v>
      </c>
      <c r="C250" s="278">
        <v>208.8</v>
      </c>
      <c r="D250" s="279">
        <v>209.85</v>
      </c>
      <c r="E250" s="279">
        <v>201.7</v>
      </c>
      <c r="F250" s="279">
        <v>194.6</v>
      </c>
      <c r="G250" s="279">
        <v>186.45</v>
      </c>
      <c r="H250" s="279">
        <v>216.95</v>
      </c>
      <c r="I250" s="279">
        <v>225.10000000000002</v>
      </c>
      <c r="J250" s="279">
        <v>232.2</v>
      </c>
      <c r="K250" s="277">
        <v>218</v>
      </c>
      <c r="L250" s="277">
        <v>202.75</v>
      </c>
      <c r="M250" s="277">
        <v>2.9010899999999999</v>
      </c>
    </row>
    <row r="251" spans="1:13">
      <c r="A251" s="268">
        <v>241</v>
      </c>
      <c r="B251" s="277" t="s">
        <v>417</v>
      </c>
      <c r="C251" s="278">
        <v>9.6</v>
      </c>
      <c r="D251" s="279">
        <v>9.7333333333333325</v>
      </c>
      <c r="E251" s="279">
        <v>9.3666666666666654</v>
      </c>
      <c r="F251" s="279">
        <v>9.1333333333333329</v>
      </c>
      <c r="G251" s="279">
        <v>8.7666666666666657</v>
      </c>
      <c r="H251" s="279">
        <v>9.966666666666665</v>
      </c>
      <c r="I251" s="279">
        <v>10.333333333333332</v>
      </c>
      <c r="J251" s="279">
        <v>10.566666666666665</v>
      </c>
      <c r="K251" s="277">
        <v>10.1</v>
      </c>
      <c r="L251" s="277">
        <v>9.5</v>
      </c>
      <c r="M251" s="277">
        <v>21.898319999999998</v>
      </c>
    </row>
    <row r="252" spans="1:13">
      <c r="A252" s="268">
        <v>242</v>
      </c>
      <c r="B252" s="277" t="s">
        <v>127</v>
      </c>
      <c r="C252" s="278">
        <v>77.7</v>
      </c>
      <c r="D252" s="279">
        <v>78.566666666666663</v>
      </c>
      <c r="E252" s="279">
        <v>76.133333333333326</v>
      </c>
      <c r="F252" s="279">
        <v>74.566666666666663</v>
      </c>
      <c r="G252" s="279">
        <v>72.133333333333326</v>
      </c>
      <c r="H252" s="279">
        <v>80.133333333333326</v>
      </c>
      <c r="I252" s="279">
        <v>82.566666666666663</v>
      </c>
      <c r="J252" s="279">
        <v>84.133333333333326</v>
      </c>
      <c r="K252" s="277">
        <v>81</v>
      </c>
      <c r="L252" s="277">
        <v>77</v>
      </c>
      <c r="M252" s="277">
        <v>225.23202000000001</v>
      </c>
    </row>
    <row r="253" spans="1:13">
      <c r="A253" s="268">
        <v>243</v>
      </c>
      <c r="B253" s="277" t="s">
        <v>262</v>
      </c>
      <c r="C253" s="278">
        <v>2082.1999999999998</v>
      </c>
      <c r="D253" s="279">
        <v>2102.4333333333334</v>
      </c>
      <c r="E253" s="279">
        <v>2021.4666666666667</v>
      </c>
      <c r="F253" s="279">
        <v>1960.7333333333333</v>
      </c>
      <c r="G253" s="279">
        <v>1879.7666666666667</v>
      </c>
      <c r="H253" s="279">
        <v>2163.166666666667</v>
      </c>
      <c r="I253" s="279">
        <v>2244.1333333333341</v>
      </c>
      <c r="J253" s="279">
        <v>2304.8666666666668</v>
      </c>
      <c r="K253" s="277">
        <v>2183.4</v>
      </c>
      <c r="L253" s="277">
        <v>2041.7</v>
      </c>
      <c r="M253" s="277">
        <v>1.6332899999999999</v>
      </c>
    </row>
    <row r="254" spans="1:13">
      <c r="A254" s="268">
        <v>244</v>
      </c>
      <c r="B254" s="277" t="s">
        <v>408</v>
      </c>
      <c r="C254" s="278">
        <v>115.05</v>
      </c>
      <c r="D254" s="279">
        <v>115.23333333333333</v>
      </c>
      <c r="E254" s="279">
        <v>111.16666666666667</v>
      </c>
      <c r="F254" s="279">
        <v>107.28333333333333</v>
      </c>
      <c r="G254" s="279">
        <v>103.21666666666667</v>
      </c>
      <c r="H254" s="279">
        <v>119.11666666666667</v>
      </c>
      <c r="I254" s="279">
        <v>123.18333333333334</v>
      </c>
      <c r="J254" s="279">
        <v>127.06666666666668</v>
      </c>
      <c r="K254" s="277">
        <v>119.3</v>
      </c>
      <c r="L254" s="277">
        <v>111.35</v>
      </c>
      <c r="M254" s="277">
        <v>10.089359999999999</v>
      </c>
    </row>
    <row r="255" spans="1:13">
      <c r="A255" s="268">
        <v>245</v>
      </c>
      <c r="B255" s="277" t="s">
        <v>409</v>
      </c>
      <c r="C255" s="278">
        <v>84.6</v>
      </c>
      <c r="D255" s="279">
        <v>85.983333333333334</v>
      </c>
      <c r="E255" s="279">
        <v>83.166666666666671</v>
      </c>
      <c r="F255" s="279">
        <v>81.733333333333334</v>
      </c>
      <c r="G255" s="279">
        <v>78.916666666666671</v>
      </c>
      <c r="H255" s="279">
        <v>87.416666666666671</v>
      </c>
      <c r="I255" s="279">
        <v>90.233333333333334</v>
      </c>
      <c r="J255" s="279">
        <v>91.666666666666671</v>
      </c>
      <c r="K255" s="277">
        <v>88.8</v>
      </c>
      <c r="L255" s="277">
        <v>84.55</v>
      </c>
      <c r="M255" s="277">
        <v>5.58439</v>
      </c>
    </row>
    <row r="256" spans="1:13">
      <c r="A256" s="268">
        <v>246</v>
      </c>
      <c r="B256" s="277" t="s">
        <v>2931</v>
      </c>
      <c r="C256" s="278">
        <v>1397.35</v>
      </c>
      <c r="D256" s="279">
        <v>1402.45</v>
      </c>
      <c r="E256" s="279">
        <v>1374.9</v>
      </c>
      <c r="F256" s="279">
        <v>1352.45</v>
      </c>
      <c r="G256" s="279">
        <v>1324.9</v>
      </c>
      <c r="H256" s="279">
        <v>1424.9</v>
      </c>
      <c r="I256" s="279">
        <v>1452.4499999999998</v>
      </c>
      <c r="J256" s="279">
        <v>1474.9</v>
      </c>
      <c r="K256" s="277">
        <v>1430</v>
      </c>
      <c r="L256" s="277">
        <v>1380</v>
      </c>
      <c r="M256" s="277">
        <v>9.4738199999999999</v>
      </c>
    </row>
    <row r="257" spans="1:13">
      <c r="A257" s="268">
        <v>247</v>
      </c>
      <c r="B257" s="277" t="s">
        <v>402</v>
      </c>
      <c r="C257" s="278">
        <v>469.2</v>
      </c>
      <c r="D257" s="279">
        <v>473.23333333333335</v>
      </c>
      <c r="E257" s="279">
        <v>461.51666666666671</v>
      </c>
      <c r="F257" s="279">
        <v>453.83333333333337</v>
      </c>
      <c r="G257" s="279">
        <v>442.11666666666673</v>
      </c>
      <c r="H257" s="279">
        <v>480.91666666666669</v>
      </c>
      <c r="I257" s="279">
        <v>492.63333333333338</v>
      </c>
      <c r="J257" s="279">
        <v>500.31666666666666</v>
      </c>
      <c r="K257" s="277">
        <v>484.95</v>
      </c>
      <c r="L257" s="277">
        <v>465.55</v>
      </c>
      <c r="M257" s="277">
        <v>5.1156600000000001</v>
      </c>
    </row>
    <row r="258" spans="1:13">
      <c r="A258" s="268">
        <v>248</v>
      </c>
      <c r="B258" s="277" t="s">
        <v>128</v>
      </c>
      <c r="C258" s="278">
        <v>175.75</v>
      </c>
      <c r="D258" s="279">
        <v>177.13333333333335</v>
      </c>
      <c r="E258" s="279">
        <v>173.66666666666671</v>
      </c>
      <c r="F258" s="279">
        <v>171.58333333333337</v>
      </c>
      <c r="G258" s="279">
        <v>168.11666666666673</v>
      </c>
      <c r="H258" s="279">
        <v>179.2166666666667</v>
      </c>
      <c r="I258" s="279">
        <v>182.68333333333334</v>
      </c>
      <c r="J258" s="279">
        <v>184.76666666666668</v>
      </c>
      <c r="K258" s="277">
        <v>180.6</v>
      </c>
      <c r="L258" s="277">
        <v>175.05</v>
      </c>
      <c r="M258" s="277">
        <v>238.92509999999999</v>
      </c>
    </row>
    <row r="259" spans="1:13">
      <c r="A259" s="268">
        <v>249</v>
      </c>
      <c r="B259" s="277" t="s">
        <v>413</v>
      </c>
      <c r="C259" s="278">
        <v>244.65</v>
      </c>
      <c r="D259" s="279">
        <v>247.91666666666666</v>
      </c>
      <c r="E259" s="279">
        <v>235.13333333333333</v>
      </c>
      <c r="F259" s="279">
        <v>225.61666666666667</v>
      </c>
      <c r="G259" s="279">
        <v>212.83333333333334</v>
      </c>
      <c r="H259" s="279">
        <v>257.43333333333328</v>
      </c>
      <c r="I259" s="279">
        <v>270.2166666666667</v>
      </c>
      <c r="J259" s="279">
        <v>279.73333333333329</v>
      </c>
      <c r="K259" s="277">
        <v>260.7</v>
      </c>
      <c r="L259" s="277">
        <v>238.4</v>
      </c>
      <c r="M259" s="277">
        <v>0.50926000000000005</v>
      </c>
    </row>
    <row r="260" spans="1:13">
      <c r="A260" s="268">
        <v>250</v>
      </c>
      <c r="B260" s="277" t="s">
        <v>411</v>
      </c>
      <c r="C260" s="278">
        <v>124.95</v>
      </c>
      <c r="D260" s="279">
        <v>126.63333333333333</v>
      </c>
      <c r="E260" s="279">
        <v>121.56666666666666</v>
      </c>
      <c r="F260" s="279">
        <v>118.18333333333334</v>
      </c>
      <c r="G260" s="279">
        <v>113.11666666666667</v>
      </c>
      <c r="H260" s="279">
        <v>130.01666666666665</v>
      </c>
      <c r="I260" s="279">
        <v>135.08333333333331</v>
      </c>
      <c r="J260" s="279">
        <v>138.46666666666664</v>
      </c>
      <c r="K260" s="277">
        <v>131.69999999999999</v>
      </c>
      <c r="L260" s="277">
        <v>123.25</v>
      </c>
      <c r="M260" s="277">
        <v>6.5065900000000001</v>
      </c>
    </row>
    <row r="261" spans="1:13">
      <c r="A261" s="268">
        <v>251</v>
      </c>
      <c r="B261" s="277" t="s">
        <v>431</v>
      </c>
      <c r="C261" s="278">
        <v>15.6</v>
      </c>
      <c r="D261" s="279">
        <v>15.983333333333334</v>
      </c>
      <c r="E261" s="279">
        <v>15.116666666666667</v>
      </c>
      <c r="F261" s="279">
        <v>14.633333333333333</v>
      </c>
      <c r="G261" s="279">
        <v>13.766666666666666</v>
      </c>
      <c r="H261" s="279">
        <v>16.466666666666669</v>
      </c>
      <c r="I261" s="279">
        <v>17.333333333333336</v>
      </c>
      <c r="J261" s="279">
        <v>17.81666666666667</v>
      </c>
      <c r="K261" s="277">
        <v>16.850000000000001</v>
      </c>
      <c r="L261" s="277">
        <v>15.5</v>
      </c>
      <c r="M261" s="277">
        <v>19.464510000000001</v>
      </c>
    </row>
    <row r="262" spans="1:13">
      <c r="A262" s="268">
        <v>252</v>
      </c>
      <c r="B262" s="277" t="s">
        <v>428</v>
      </c>
      <c r="C262" s="278">
        <v>37.549999999999997</v>
      </c>
      <c r="D262" s="279">
        <v>37.883333333333333</v>
      </c>
      <c r="E262" s="279">
        <v>36.466666666666669</v>
      </c>
      <c r="F262" s="279">
        <v>35.383333333333333</v>
      </c>
      <c r="G262" s="279">
        <v>33.966666666666669</v>
      </c>
      <c r="H262" s="279">
        <v>38.966666666666669</v>
      </c>
      <c r="I262" s="279">
        <v>40.38333333333334</v>
      </c>
      <c r="J262" s="279">
        <v>41.466666666666669</v>
      </c>
      <c r="K262" s="277">
        <v>39.299999999999997</v>
      </c>
      <c r="L262" s="277">
        <v>36.799999999999997</v>
      </c>
      <c r="M262" s="277">
        <v>4.8789800000000003</v>
      </c>
    </row>
    <row r="263" spans="1:13">
      <c r="A263" s="268">
        <v>253</v>
      </c>
      <c r="B263" s="277" t="s">
        <v>429</v>
      </c>
      <c r="C263" s="278">
        <v>84.5</v>
      </c>
      <c r="D263" s="279">
        <v>85.649999999999991</v>
      </c>
      <c r="E263" s="279">
        <v>81.84999999999998</v>
      </c>
      <c r="F263" s="279">
        <v>79.199999999999989</v>
      </c>
      <c r="G263" s="279">
        <v>75.399999999999977</v>
      </c>
      <c r="H263" s="279">
        <v>88.299999999999983</v>
      </c>
      <c r="I263" s="279">
        <v>92.1</v>
      </c>
      <c r="J263" s="279">
        <v>94.749999999999986</v>
      </c>
      <c r="K263" s="277">
        <v>89.45</v>
      </c>
      <c r="L263" s="277">
        <v>83</v>
      </c>
      <c r="M263" s="277">
        <v>10.137779999999999</v>
      </c>
    </row>
    <row r="264" spans="1:13">
      <c r="A264" s="268">
        <v>254</v>
      </c>
      <c r="B264" s="277" t="s">
        <v>432</v>
      </c>
      <c r="C264" s="278">
        <v>49.6</v>
      </c>
      <c r="D264" s="279">
        <v>50.15</v>
      </c>
      <c r="E264" s="279">
        <v>48.449999999999996</v>
      </c>
      <c r="F264" s="279">
        <v>47.3</v>
      </c>
      <c r="G264" s="279">
        <v>45.599999999999994</v>
      </c>
      <c r="H264" s="279">
        <v>51.3</v>
      </c>
      <c r="I264" s="279">
        <v>53</v>
      </c>
      <c r="J264" s="279">
        <v>54.15</v>
      </c>
      <c r="K264" s="277">
        <v>51.85</v>
      </c>
      <c r="L264" s="277">
        <v>49</v>
      </c>
      <c r="M264" s="277">
        <v>23.63448</v>
      </c>
    </row>
    <row r="265" spans="1:13">
      <c r="A265" s="268">
        <v>255</v>
      </c>
      <c r="B265" s="277" t="s">
        <v>422</v>
      </c>
      <c r="C265" s="278">
        <v>1079.0999999999999</v>
      </c>
      <c r="D265" s="279">
        <v>1097.7333333333333</v>
      </c>
      <c r="E265" s="279">
        <v>1046.4666666666667</v>
      </c>
      <c r="F265" s="279">
        <v>1013.8333333333333</v>
      </c>
      <c r="G265" s="279">
        <v>962.56666666666661</v>
      </c>
      <c r="H265" s="279">
        <v>1130.3666666666668</v>
      </c>
      <c r="I265" s="279">
        <v>1181.6333333333337</v>
      </c>
      <c r="J265" s="279">
        <v>1214.2666666666669</v>
      </c>
      <c r="K265" s="277">
        <v>1149</v>
      </c>
      <c r="L265" s="277">
        <v>1065.0999999999999</v>
      </c>
      <c r="M265" s="277">
        <v>7.7696199999999997</v>
      </c>
    </row>
    <row r="266" spans="1:13">
      <c r="A266" s="268">
        <v>256</v>
      </c>
      <c r="B266" s="277" t="s">
        <v>436</v>
      </c>
      <c r="C266" s="278">
        <v>2178.1</v>
      </c>
      <c r="D266" s="279">
        <v>2208.9166666666665</v>
      </c>
      <c r="E266" s="279">
        <v>2119.1833333333329</v>
      </c>
      <c r="F266" s="279">
        <v>2060.2666666666664</v>
      </c>
      <c r="G266" s="279">
        <v>1970.5333333333328</v>
      </c>
      <c r="H266" s="279">
        <v>2267.833333333333</v>
      </c>
      <c r="I266" s="279">
        <v>2357.5666666666666</v>
      </c>
      <c r="J266" s="279">
        <v>2416.4833333333331</v>
      </c>
      <c r="K266" s="277">
        <v>2298.65</v>
      </c>
      <c r="L266" s="277">
        <v>2150</v>
      </c>
      <c r="M266" s="277">
        <v>3.3119999999999997E-2</v>
      </c>
    </row>
    <row r="267" spans="1:13">
      <c r="A267" s="268">
        <v>257</v>
      </c>
      <c r="B267" s="277" t="s">
        <v>433</v>
      </c>
      <c r="C267" s="278">
        <v>63.45</v>
      </c>
      <c r="D267" s="279">
        <v>64.8</v>
      </c>
      <c r="E267" s="279">
        <v>61.649999999999991</v>
      </c>
      <c r="F267" s="279">
        <v>59.849999999999994</v>
      </c>
      <c r="G267" s="279">
        <v>56.699999999999989</v>
      </c>
      <c r="H267" s="279">
        <v>66.599999999999994</v>
      </c>
      <c r="I267" s="279">
        <v>69.75</v>
      </c>
      <c r="J267" s="279">
        <v>71.55</v>
      </c>
      <c r="K267" s="277">
        <v>67.95</v>
      </c>
      <c r="L267" s="277">
        <v>63</v>
      </c>
      <c r="M267" s="277">
        <v>10.755929999999999</v>
      </c>
    </row>
    <row r="268" spans="1:13">
      <c r="A268" s="268">
        <v>258</v>
      </c>
      <c r="B268" s="277" t="s">
        <v>129</v>
      </c>
      <c r="C268" s="278">
        <v>174.4</v>
      </c>
      <c r="D268" s="279">
        <v>180.51666666666668</v>
      </c>
      <c r="E268" s="279">
        <v>162.48333333333335</v>
      </c>
      <c r="F268" s="279">
        <v>150.56666666666666</v>
      </c>
      <c r="G268" s="279">
        <v>132.53333333333333</v>
      </c>
      <c r="H268" s="279">
        <v>192.43333333333337</v>
      </c>
      <c r="I268" s="279">
        <v>210.46666666666673</v>
      </c>
      <c r="J268" s="279">
        <v>222.38333333333338</v>
      </c>
      <c r="K268" s="277">
        <v>198.55</v>
      </c>
      <c r="L268" s="277">
        <v>168.6</v>
      </c>
      <c r="M268" s="277">
        <v>258.68004000000002</v>
      </c>
    </row>
    <row r="269" spans="1:13">
      <c r="A269" s="268">
        <v>259</v>
      </c>
      <c r="B269" s="277" t="s">
        <v>423</v>
      </c>
      <c r="C269" s="278">
        <v>1530.25</v>
      </c>
      <c r="D269" s="279">
        <v>1542.2666666666667</v>
      </c>
      <c r="E269" s="279">
        <v>1503.5333333333333</v>
      </c>
      <c r="F269" s="279">
        <v>1476.8166666666666</v>
      </c>
      <c r="G269" s="279">
        <v>1438.0833333333333</v>
      </c>
      <c r="H269" s="279">
        <v>1568.9833333333333</v>
      </c>
      <c r="I269" s="279">
        <v>1607.7166666666665</v>
      </c>
      <c r="J269" s="279">
        <v>1634.4333333333334</v>
      </c>
      <c r="K269" s="277">
        <v>1581</v>
      </c>
      <c r="L269" s="277">
        <v>1515.55</v>
      </c>
      <c r="M269" s="277">
        <v>0.83392999999999995</v>
      </c>
    </row>
    <row r="270" spans="1:13">
      <c r="A270" s="268">
        <v>260</v>
      </c>
      <c r="B270" s="277" t="s">
        <v>424</v>
      </c>
      <c r="C270" s="278">
        <v>265.75</v>
      </c>
      <c r="D270" s="279">
        <v>268.95</v>
      </c>
      <c r="E270" s="279">
        <v>259.79999999999995</v>
      </c>
      <c r="F270" s="279">
        <v>253.84999999999997</v>
      </c>
      <c r="G270" s="279">
        <v>244.69999999999993</v>
      </c>
      <c r="H270" s="279">
        <v>274.89999999999998</v>
      </c>
      <c r="I270" s="279">
        <v>284.04999999999995</v>
      </c>
      <c r="J270" s="279">
        <v>290</v>
      </c>
      <c r="K270" s="277">
        <v>278.10000000000002</v>
      </c>
      <c r="L270" s="277">
        <v>263</v>
      </c>
      <c r="M270" s="277">
        <v>3.1150500000000001</v>
      </c>
    </row>
    <row r="271" spans="1:13">
      <c r="A271" s="268">
        <v>261</v>
      </c>
      <c r="B271" s="277" t="s">
        <v>425</v>
      </c>
      <c r="C271" s="278">
        <v>92.85</v>
      </c>
      <c r="D271" s="279">
        <v>94.383333333333326</v>
      </c>
      <c r="E271" s="279">
        <v>89.766666666666652</v>
      </c>
      <c r="F271" s="279">
        <v>86.683333333333323</v>
      </c>
      <c r="G271" s="279">
        <v>82.066666666666649</v>
      </c>
      <c r="H271" s="279">
        <v>97.466666666666654</v>
      </c>
      <c r="I271" s="279">
        <v>102.08333333333333</v>
      </c>
      <c r="J271" s="279">
        <v>105.16666666666666</v>
      </c>
      <c r="K271" s="277">
        <v>99</v>
      </c>
      <c r="L271" s="277">
        <v>91.3</v>
      </c>
      <c r="M271" s="277">
        <v>11.4358</v>
      </c>
    </row>
    <row r="272" spans="1:13">
      <c r="A272" s="268">
        <v>262</v>
      </c>
      <c r="B272" s="277" t="s">
        <v>426</v>
      </c>
      <c r="C272" s="278">
        <v>58.05</v>
      </c>
      <c r="D272" s="279">
        <v>58.9</v>
      </c>
      <c r="E272" s="279">
        <v>56.15</v>
      </c>
      <c r="F272" s="279">
        <v>54.25</v>
      </c>
      <c r="G272" s="279">
        <v>51.5</v>
      </c>
      <c r="H272" s="279">
        <v>60.8</v>
      </c>
      <c r="I272" s="279">
        <v>63.55</v>
      </c>
      <c r="J272" s="279">
        <v>65.449999999999989</v>
      </c>
      <c r="K272" s="277">
        <v>61.65</v>
      </c>
      <c r="L272" s="277">
        <v>57</v>
      </c>
      <c r="M272" s="277">
        <v>4.5933299999999999</v>
      </c>
    </row>
    <row r="273" spans="1:13">
      <c r="A273" s="268">
        <v>263</v>
      </c>
      <c r="B273" s="277" t="s">
        <v>427</v>
      </c>
      <c r="C273" s="278">
        <v>79.45</v>
      </c>
      <c r="D273" s="279">
        <v>80.466666666666669</v>
      </c>
      <c r="E273" s="279">
        <v>77.583333333333343</v>
      </c>
      <c r="F273" s="279">
        <v>75.716666666666669</v>
      </c>
      <c r="G273" s="279">
        <v>72.833333333333343</v>
      </c>
      <c r="H273" s="279">
        <v>82.333333333333343</v>
      </c>
      <c r="I273" s="279">
        <v>85.216666666666669</v>
      </c>
      <c r="J273" s="279">
        <v>87.083333333333343</v>
      </c>
      <c r="K273" s="277">
        <v>83.35</v>
      </c>
      <c r="L273" s="277">
        <v>78.599999999999994</v>
      </c>
      <c r="M273" s="277">
        <v>5.2496200000000002</v>
      </c>
    </row>
    <row r="274" spans="1:13">
      <c r="A274" s="268">
        <v>264</v>
      </c>
      <c r="B274" s="277" t="s">
        <v>435</v>
      </c>
      <c r="C274" s="278">
        <v>43.2</v>
      </c>
      <c r="D274" s="279">
        <v>43.816666666666663</v>
      </c>
      <c r="E274" s="279">
        <v>42.483333333333327</v>
      </c>
      <c r="F274" s="279">
        <v>41.766666666666666</v>
      </c>
      <c r="G274" s="279">
        <v>40.43333333333333</v>
      </c>
      <c r="H274" s="279">
        <v>44.533333333333324</v>
      </c>
      <c r="I274" s="279">
        <v>45.866666666666667</v>
      </c>
      <c r="J274" s="279">
        <v>46.583333333333321</v>
      </c>
      <c r="K274" s="277">
        <v>45.15</v>
      </c>
      <c r="L274" s="277">
        <v>43.1</v>
      </c>
      <c r="M274" s="277">
        <v>4.0159000000000002</v>
      </c>
    </row>
    <row r="275" spans="1:13">
      <c r="A275" s="268">
        <v>265</v>
      </c>
      <c r="B275" s="277" t="s">
        <v>434</v>
      </c>
      <c r="C275" s="278">
        <v>86.75</v>
      </c>
      <c r="D275" s="279">
        <v>88.383333333333326</v>
      </c>
      <c r="E275" s="279">
        <v>84.466666666666654</v>
      </c>
      <c r="F275" s="279">
        <v>82.183333333333323</v>
      </c>
      <c r="G275" s="279">
        <v>78.266666666666652</v>
      </c>
      <c r="H275" s="279">
        <v>90.666666666666657</v>
      </c>
      <c r="I275" s="279">
        <v>94.583333333333343</v>
      </c>
      <c r="J275" s="279">
        <v>96.86666666666666</v>
      </c>
      <c r="K275" s="277">
        <v>92.3</v>
      </c>
      <c r="L275" s="277">
        <v>86.1</v>
      </c>
      <c r="M275" s="277">
        <v>3.5121500000000001</v>
      </c>
    </row>
    <row r="276" spans="1:13">
      <c r="A276" s="268">
        <v>266</v>
      </c>
      <c r="B276" s="277" t="s">
        <v>263</v>
      </c>
      <c r="C276" s="278">
        <v>57.5</v>
      </c>
      <c r="D276" s="279">
        <v>58.166666666666664</v>
      </c>
      <c r="E276" s="279">
        <v>55.533333333333331</v>
      </c>
      <c r="F276" s="279">
        <v>53.56666666666667</v>
      </c>
      <c r="G276" s="279">
        <v>50.933333333333337</v>
      </c>
      <c r="H276" s="279">
        <v>60.133333333333326</v>
      </c>
      <c r="I276" s="279">
        <v>62.766666666666666</v>
      </c>
      <c r="J276" s="279">
        <v>64.73333333333332</v>
      </c>
      <c r="K276" s="277">
        <v>60.8</v>
      </c>
      <c r="L276" s="277">
        <v>56.2</v>
      </c>
      <c r="M276" s="277">
        <v>23.925519999999999</v>
      </c>
    </row>
    <row r="277" spans="1:13">
      <c r="A277" s="268">
        <v>267</v>
      </c>
      <c r="B277" s="277" t="s">
        <v>130</v>
      </c>
      <c r="C277" s="278">
        <v>271.3</v>
      </c>
      <c r="D277" s="279">
        <v>277.2166666666667</v>
      </c>
      <c r="E277" s="279">
        <v>264.13333333333338</v>
      </c>
      <c r="F277" s="279">
        <v>256.9666666666667</v>
      </c>
      <c r="G277" s="279">
        <v>243.88333333333338</v>
      </c>
      <c r="H277" s="279">
        <v>284.38333333333338</v>
      </c>
      <c r="I277" s="279">
        <v>297.46666666666664</v>
      </c>
      <c r="J277" s="279">
        <v>304.63333333333338</v>
      </c>
      <c r="K277" s="277">
        <v>290.3</v>
      </c>
      <c r="L277" s="277">
        <v>270.05</v>
      </c>
      <c r="M277" s="277">
        <v>75.223039999999997</v>
      </c>
    </row>
    <row r="278" spans="1:13">
      <c r="A278" s="268">
        <v>268</v>
      </c>
      <c r="B278" s="277" t="s">
        <v>264</v>
      </c>
      <c r="C278" s="278">
        <v>770.45</v>
      </c>
      <c r="D278" s="279">
        <v>779.7833333333333</v>
      </c>
      <c r="E278" s="279">
        <v>753.66666666666663</v>
      </c>
      <c r="F278" s="279">
        <v>736.88333333333333</v>
      </c>
      <c r="G278" s="279">
        <v>710.76666666666665</v>
      </c>
      <c r="H278" s="279">
        <v>796.56666666666661</v>
      </c>
      <c r="I278" s="279">
        <v>822.68333333333339</v>
      </c>
      <c r="J278" s="279">
        <v>839.46666666666658</v>
      </c>
      <c r="K278" s="277">
        <v>805.9</v>
      </c>
      <c r="L278" s="277">
        <v>763</v>
      </c>
      <c r="M278" s="277">
        <v>5.2456899999999997</v>
      </c>
    </row>
    <row r="279" spans="1:13">
      <c r="A279" s="268">
        <v>269</v>
      </c>
      <c r="B279" s="277" t="s">
        <v>131</v>
      </c>
      <c r="C279" s="278">
        <v>2310.0500000000002</v>
      </c>
      <c r="D279" s="279">
        <v>2321.3333333333335</v>
      </c>
      <c r="E279" s="279">
        <v>2278.7166666666672</v>
      </c>
      <c r="F279" s="279">
        <v>2247.3833333333337</v>
      </c>
      <c r="G279" s="279">
        <v>2204.7666666666673</v>
      </c>
      <c r="H279" s="279">
        <v>2352.666666666667</v>
      </c>
      <c r="I279" s="279">
        <v>2395.2833333333328</v>
      </c>
      <c r="J279" s="279">
        <v>2426.6166666666668</v>
      </c>
      <c r="K279" s="277">
        <v>2363.9499999999998</v>
      </c>
      <c r="L279" s="277">
        <v>2290</v>
      </c>
      <c r="M279" s="277">
        <v>6.4255699999999996</v>
      </c>
    </row>
    <row r="280" spans="1:13">
      <c r="A280" s="268">
        <v>270</v>
      </c>
      <c r="B280" s="277" t="s">
        <v>132</v>
      </c>
      <c r="C280" s="278">
        <v>365.4</v>
      </c>
      <c r="D280" s="279">
        <v>371.13333333333338</v>
      </c>
      <c r="E280" s="279">
        <v>357.26666666666677</v>
      </c>
      <c r="F280" s="279">
        <v>349.13333333333338</v>
      </c>
      <c r="G280" s="279">
        <v>335.26666666666677</v>
      </c>
      <c r="H280" s="279">
        <v>379.26666666666677</v>
      </c>
      <c r="I280" s="279">
        <v>393.13333333333344</v>
      </c>
      <c r="J280" s="279">
        <v>401.26666666666677</v>
      </c>
      <c r="K280" s="277">
        <v>385</v>
      </c>
      <c r="L280" s="277">
        <v>363</v>
      </c>
      <c r="M280" s="277">
        <v>6.1817099999999998</v>
      </c>
    </row>
    <row r="281" spans="1:13">
      <c r="A281" s="268">
        <v>271</v>
      </c>
      <c r="B281" s="277" t="s">
        <v>437</v>
      </c>
      <c r="C281" s="278">
        <v>147.94999999999999</v>
      </c>
      <c r="D281" s="279">
        <v>149.55000000000001</v>
      </c>
      <c r="E281" s="279">
        <v>144.20000000000002</v>
      </c>
      <c r="F281" s="279">
        <v>140.45000000000002</v>
      </c>
      <c r="G281" s="279">
        <v>135.10000000000002</v>
      </c>
      <c r="H281" s="279">
        <v>153.30000000000001</v>
      </c>
      <c r="I281" s="279">
        <v>158.65000000000003</v>
      </c>
      <c r="J281" s="279">
        <v>162.4</v>
      </c>
      <c r="K281" s="277">
        <v>154.9</v>
      </c>
      <c r="L281" s="277">
        <v>145.80000000000001</v>
      </c>
      <c r="M281" s="277">
        <v>3.2992699999999999</v>
      </c>
    </row>
    <row r="282" spans="1:13">
      <c r="A282" s="268">
        <v>272</v>
      </c>
      <c r="B282" s="277" t="s">
        <v>443</v>
      </c>
      <c r="C282" s="278">
        <v>501.45</v>
      </c>
      <c r="D282" s="279">
        <v>507.66666666666669</v>
      </c>
      <c r="E282" s="279">
        <v>493.98333333333335</v>
      </c>
      <c r="F282" s="279">
        <v>486.51666666666665</v>
      </c>
      <c r="G282" s="279">
        <v>472.83333333333331</v>
      </c>
      <c r="H282" s="279">
        <v>515.13333333333344</v>
      </c>
      <c r="I282" s="279">
        <v>528.81666666666661</v>
      </c>
      <c r="J282" s="279">
        <v>536.28333333333342</v>
      </c>
      <c r="K282" s="277">
        <v>521.35</v>
      </c>
      <c r="L282" s="277">
        <v>500.2</v>
      </c>
      <c r="M282" s="277">
        <v>1.1114299999999999</v>
      </c>
    </row>
    <row r="283" spans="1:13">
      <c r="A283" s="268">
        <v>273</v>
      </c>
      <c r="B283" s="277" t="s">
        <v>444</v>
      </c>
      <c r="C283" s="278">
        <v>248.8</v>
      </c>
      <c r="D283" s="279">
        <v>249.83333333333334</v>
      </c>
      <c r="E283" s="279">
        <v>242.31666666666666</v>
      </c>
      <c r="F283" s="279">
        <v>235.83333333333331</v>
      </c>
      <c r="G283" s="279">
        <v>228.31666666666663</v>
      </c>
      <c r="H283" s="279">
        <v>256.31666666666672</v>
      </c>
      <c r="I283" s="279">
        <v>263.83333333333337</v>
      </c>
      <c r="J283" s="279">
        <v>270.31666666666672</v>
      </c>
      <c r="K283" s="277">
        <v>257.35000000000002</v>
      </c>
      <c r="L283" s="277">
        <v>243.35</v>
      </c>
      <c r="M283" s="277">
        <v>2.5813600000000001</v>
      </c>
    </row>
    <row r="284" spans="1:13">
      <c r="A284" s="268">
        <v>274</v>
      </c>
      <c r="B284" s="277" t="s">
        <v>445</v>
      </c>
      <c r="C284" s="278">
        <v>494.05</v>
      </c>
      <c r="D284" s="279">
        <v>500.98333333333335</v>
      </c>
      <c r="E284" s="279">
        <v>484.01666666666665</v>
      </c>
      <c r="F284" s="279">
        <v>473.98333333333329</v>
      </c>
      <c r="G284" s="279">
        <v>457.01666666666659</v>
      </c>
      <c r="H284" s="279">
        <v>511.01666666666671</v>
      </c>
      <c r="I284" s="279">
        <v>527.98333333333335</v>
      </c>
      <c r="J284" s="279">
        <v>538.01666666666677</v>
      </c>
      <c r="K284" s="277">
        <v>517.95000000000005</v>
      </c>
      <c r="L284" s="277">
        <v>490.95</v>
      </c>
      <c r="M284" s="277">
        <v>0.75722</v>
      </c>
    </row>
    <row r="285" spans="1:13">
      <c r="A285" s="268">
        <v>275</v>
      </c>
      <c r="B285" s="277" t="s">
        <v>447</v>
      </c>
      <c r="C285" s="278">
        <v>33.35</v>
      </c>
      <c r="D285" s="279">
        <v>34</v>
      </c>
      <c r="E285" s="279">
        <v>32</v>
      </c>
      <c r="F285" s="279">
        <v>30.65</v>
      </c>
      <c r="G285" s="279">
        <v>28.65</v>
      </c>
      <c r="H285" s="279">
        <v>35.35</v>
      </c>
      <c r="I285" s="279">
        <v>37.35</v>
      </c>
      <c r="J285" s="279">
        <v>38.700000000000003</v>
      </c>
      <c r="K285" s="277">
        <v>36</v>
      </c>
      <c r="L285" s="277">
        <v>32.65</v>
      </c>
      <c r="M285" s="277">
        <v>17.884830000000001</v>
      </c>
    </row>
    <row r="286" spans="1:13">
      <c r="A286" s="268">
        <v>276</v>
      </c>
      <c r="B286" s="277" t="s">
        <v>449</v>
      </c>
      <c r="C286" s="278">
        <v>325.10000000000002</v>
      </c>
      <c r="D286" s="279">
        <v>332.83333333333331</v>
      </c>
      <c r="E286" s="279">
        <v>314.31666666666661</v>
      </c>
      <c r="F286" s="279">
        <v>303.5333333333333</v>
      </c>
      <c r="G286" s="279">
        <v>285.01666666666659</v>
      </c>
      <c r="H286" s="279">
        <v>343.61666666666662</v>
      </c>
      <c r="I286" s="279">
        <v>362.13333333333338</v>
      </c>
      <c r="J286" s="279">
        <v>372.91666666666663</v>
      </c>
      <c r="K286" s="277">
        <v>351.35</v>
      </c>
      <c r="L286" s="277">
        <v>322.05</v>
      </c>
      <c r="M286" s="277">
        <v>3.9358599999999999</v>
      </c>
    </row>
    <row r="287" spans="1:13">
      <c r="A287" s="268">
        <v>277</v>
      </c>
      <c r="B287" s="277" t="s">
        <v>439</v>
      </c>
      <c r="C287" s="278">
        <v>362.3</v>
      </c>
      <c r="D287" s="279">
        <v>367.38333333333338</v>
      </c>
      <c r="E287" s="279">
        <v>356.46666666666675</v>
      </c>
      <c r="F287" s="279">
        <v>350.63333333333338</v>
      </c>
      <c r="G287" s="279">
        <v>339.71666666666675</v>
      </c>
      <c r="H287" s="279">
        <v>373.21666666666675</v>
      </c>
      <c r="I287" s="279">
        <v>384.13333333333338</v>
      </c>
      <c r="J287" s="279">
        <v>389.96666666666675</v>
      </c>
      <c r="K287" s="277">
        <v>378.3</v>
      </c>
      <c r="L287" s="277">
        <v>361.55</v>
      </c>
      <c r="M287" s="277">
        <v>1.06246</v>
      </c>
    </row>
    <row r="288" spans="1:13">
      <c r="A288" s="268">
        <v>278</v>
      </c>
      <c r="B288" s="277" t="s">
        <v>440</v>
      </c>
      <c r="C288" s="278">
        <v>255.75</v>
      </c>
      <c r="D288" s="279">
        <v>259.36666666666667</v>
      </c>
      <c r="E288" s="279">
        <v>248.78333333333336</v>
      </c>
      <c r="F288" s="279">
        <v>241.81666666666669</v>
      </c>
      <c r="G288" s="279">
        <v>231.23333333333338</v>
      </c>
      <c r="H288" s="279">
        <v>266.33333333333337</v>
      </c>
      <c r="I288" s="279">
        <v>276.91666666666663</v>
      </c>
      <c r="J288" s="279">
        <v>283.88333333333333</v>
      </c>
      <c r="K288" s="277">
        <v>269.95</v>
      </c>
      <c r="L288" s="277">
        <v>252.4</v>
      </c>
      <c r="M288" s="277">
        <v>0.83965999999999996</v>
      </c>
    </row>
    <row r="289" spans="1:13">
      <c r="A289" s="268">
        <v>279</v>
      </c>
      <c r="B289" s="277" t="s">
        <v>451</v>
      </c>
      <c r="C289" s="278">
        <v>162.69999999999999</v>
      </c>
      <c r="D289" s="279">
        <v>163.74999999999997</v>
      </c>
      <c r="E289" s="279">
        <v>159.89999999999995</v>
      </c>
      <c r="F289" s="279">
        <v>157.09999999999997</v>
      </c>
      <c r="G289" s="279">
        <v>153.24999999999994</v>
      </c>
      <c r="H289" s="279">
        <v>166.54999999999995</v>
      </c>
      <c r="I289" s="279">
        <v>170.39999999999998</v>
      </c>
      <c r="J289" s="279">
        <v>173.19999999999996</v>
      </c>
      <c r="K289" s="277">
        <v>167.6</v>
      </c>
      <c r="L289" s="277">
        <v>160.94999999999999</v>
      </c>
      <c r="M289" s="277">
        <v>0.74758999999999998</v>
      </c>
    </row>
    <row r="290" spans="1:13">
      <c r="A290" s="268">
        <v>280</v>
      </c>
      <c r="B290" s="277" t="s">
        <v>133</v>
      </c>
      <c r="C290" s="278">
        <v>1287.8499999999999</v>
      </c>
      <c r="D290" s="279">
        <v>1293.4833333333333</v>
      </c>
      <c r="E290" s="279">
        <v>1267.5166666666667</v>
      </c>
      <c r="F290" s="279">
        <v>1247.1833333333334</v>
      </c>
      <c r="G290" s="279">
        <v>1221.2166666666667</v>
      </c>
      <c r="H290" s="279">
        <v>1313.8166666666666</v>
      </c>
      <c r="I290" s="279">
        <v>1339.7833333333333</v>
      </c>
      <c r="J290" s="279">
        <v>1360.1166666666666</v>
      </c>
      <c r="K290" s="277">
        <v>1319.45</v>
      </c>
      <c r="L290" s="277">
        <v>1273.1500000000001</v>
      </c>
      <c r="M290" s="277">
        <v>68.598659999999995</v>
      </c>
    </row>
    <row r="291" spans="1:13">
      <c r="A291" s="268">
        <v>281</v>
      </c>
      <c r="B291" s="277" t="s">
        <v>441</v>
      </c>
      <c r="C291" s="278">
        <v>103.9</v>
      </c>
      <c r="D291" s="279">
        <v>108.16666666666667</v>
      </c>
      <c r="E291" s="279">
        <v>97.833333333333343</v>
      </c>
      <c r="F291" s="279">
        <v>91.766666666666666</v>
      </c>
      <c r="G291" s="279">
        <v>81.433333333333337</v>
      </c>
      <c r="H291" s="279">
        <v>114.23333333333335</v>
      </c>
      <c r="I291" s="279">
        <v>124.56666666666669</v>
      </c>
      <c r="J291" s="279">
        <v>130.63333333333335</v>
      </c>
      <c r="K291" s="277">
        <v>118.5</v>
      </c>
      <c r="L291" s="277">
        <v>102.1</v>
      </c>
      <c r="M291" s="277">
        <v>28.67267</v>
      </c>
    </row>
    <row r="292" spans="1:13">
      <c r="A292" s="268">
        <v>282</v>
      </c>
      <c r="B292" s="277" t="s">
        <v>438</v>
      </c>
      <c r="C292" s="278">
        <v>605.9</v>
      </c>
      <c r="D292" s="279">
        <v>618.33333333333337</v>
      </c>
      <c r="E292" s="279">
        <v>581.66666666666674</v>
      </c>
      <c r="F292" s="279">
        <v>557.43333333333339</v>
      </c>
      <c r="G292" s="279">
        <v>520.76666666666677</v>
      </c>
      <c r="H292" s="279">
        <v>642.56666666666672</v>
      </c>
      <c r="I292" s="279">
        <v>679.23333333333346</v>
      </c>
      <c r="J292" s="279">
        <v>703.4666666666667</v>
      </c>
      <c r="K292" s="277">
        <v>655</v>
      </c>
      <c r="L292" s="277">
        <v>594.1</v>
      </c>
      <c r="M292" s="277">
        <v>0.66127999999999998</v>
      </c>
    </row>
    <row r="293" spans="1:13">
      <c r="A293" s="268">
        <v>283</v>
      </c>
      <c r="B293" s="277" t="s">
        <v>442</v>
      </c>
      <c r="C293" s="278">
        <v>263.60000000000002</v>
      </c>
      <c r="D293" s="279">
        <v>269.13333333333338</v>
      </c>
      <c r="E293" s="279">
        <v>253.41666666666674</v>
      </c>
      <c r="F293" s="279">
        <v>243.23333333333335</v>
      </c>
      <c r="G293" s="279">
        <v>227.51666666666671</v>
      </c>
      <c r="H293" s="279">
        <v>279.31666666666678</v>
      </c>
      <c r="I293" s="279">
        <v>295.03333333333336</v>
      </c>
      <c r="J293" s="279">
        <v>305.21666666666681</v>
      </c>
      <c r="K293" s="277">
        <v>284.85000000000002</v>
      </c>
      <c r="L293" s="277">
        <v>258.95</v>
      </c>
      <c r="M293" s="277">
        <v>1.8468500000000001</v>
      </c>
    </row>
    <row r="294" spans="1:13">
      <c r="A294" s="268">
        <v>284</v>
      </c>
      <c r="B294" s="277" t="s">
        <v>1830</v>
      </c>
      <c r="C294" s="278">
        <v>508.95</v>
      </c>
      <c r="D294" s="279">
        <v>514.83333333333337</v>
      </c>
      <c r="E294" s="279">
        <v>501.66666666666674</v>
      </c>
      <c r="F294" s="279">
        <v>494.38333333333338</v>
      </c>
      <c r="G294" s="279">
        <v>481.21666666666675</v>
      </c>
      <c r="H294" s="279">
        <v>522.11666666666679</v>
      </c>
      <c r="I294" s="279">
        <v>535.28333333333353</v>
      </c>
      <c r="J294" s="279">
        <v>542.56666666666672</v>
      </c>
      <c r="K294" s="277">
        <v>528</v>
      </c>
      <c r="L294" s="277">
        <v>507.55</v>
      </c>
      <c r="M294" s="277">
        <v>0.30064999999999997</v>
      </c>
    </row>
    <row r="295" spans="1:13">
      <c r="A295" s="268">
        <v>285</v>
      </c>
      <c r="B295" s="277" t="s">
        <v>448</v>
      </c>
      <c r="C295" s="278">
        <v>554.75</v>
      </c>
      <c r="D295" s="279">
        <v>564.18333333333328</v>
      </c>
      <c r="E295" s="279">
        <v>540.56666666666661</v>
      </c>
      <c r="F295" s="279">
        <v>526.38333333333333</v>
      </c>
      <c r="G295" s="279">
        <v>502.76666666666665</v>
      </c>
      <c r="H295" s="279">
        <v>578.36666666666656</v>
      </c>
      <c r="I295" s="279">
        <v>601.98333333333312</v>
      </c>
      <c r="J295" s="279">
        <v>616.16666666666652</v>
      </c>
      <c r="K295" s="277">
        <v>587.79999999999995</v>
      </c>
      <c r="L295" s="277">
        <v>550</v>
      </c>
      <c r="M295" s="277">
        <v>2.1117599999999999</v>
      </c>
    </row>
    <row r="296" spans="1:13">
      <c r="A296" s="268">
        <v>286</v>
      </c>
      <c r="B296" s="277" t="s">
        <v>446</v>
      </c>
      <c r="C296" s="278">
        <v>41.75</v>
      </c>
      <c r="D296" s="279">
        <v>42.216666666666669</v>
      </c>
      <c r="E296" s="279">
        <v>41.13333333333334</v>
      </c>
      <c r="F296" s="279">
        <v>40.516666666666673</v>
      </c>
      <c r="G296" s="279">
        <v>39.433333333333344</v>
      </c>
      <c r="H296" s="279">
        <v>42.833333333333336</v>
      </c>
      <c r="I296" s="279">
        <v>43.916666666666664</v>
      </c>
      <c r="J296" s="279">
        <v>44.533333333333331</v>
      </c>
      <c r="K296" s="277">
        <v>43.3</v>
      </c>
      <c r="L296" s="277">
        <v>41.6</v>
      </c>
      <c r="M296" s="277">
        <v>11.22087</v>
      </c>
    </row>
    <row r="297" spans="1:13">
      <c r="A297" s="268">
        <v>287</v>
      </c>
      <c r="B297" s="277" t="s">
        <v>134</v>
      </c>
      <c r="C297" s="278">
        <v>60.55</v>
      </c>
      <c r="D297" s="279">
        <v>61.566666666666663</v>
      </c>
      <c r="E297" s="279">
        <v>59.233333333333327</v>
      </c>
      <c r="F297" s="279">
        <v>57.916666666666664</v>
      </c>
      <c r="G297" s="279">
        <v>55.583333333333329</v>
      </c>
      <c r="H297" s="279">
        <v>62.883333333333326</v>
      </c>
      <c r="I297" s="279">
        <v>65.216666666666669</v>
      </c>
      <c r="J297" s="279">
        <v>66.533333333333331</v>
      </c>
      <c r="K297" s="277">
        <v>63.9</v>
      </c>
      <c r="L297" s="277">
        <v>60.25</v>
      </c>
      <c r="M297" s="277">
        <v>94.477639999999994</v>
      </c>
    </row>
    <row r="298" spans="1:13">
      <c r="A298" s="268">
        <v>288</v>
      </c>
      <c r="B298" s="277" t="s">
        <v>358</v>
      </c>
      <c r="C298" s="278">
        <v>1884.95</v>
      </c>
      <c r="D298" s="279">
        <v>1902.7</v>
      </c>
      <c r="E298" s="279">
        <v>1799.25</v>
      </c>
      <c r="F298" s="279">
        <v>1713.55</v>
      </c>
      <c r="G298" s="279">
        <v>1610.1</v>
      </c>
      <c r="H298" s="279">
        <v>1988.4</v>
      </c>
      <c r="I298" s="279">
        <v>2091.8500000000004</v>
      </c>
      <c r="J298" s="279">
        <v>2177.5500000000002</v>
      </c>
      <c r="K298" s="277">
        <v>2006.15</v>
      </c>
      <c r="L298" s="277">
        <v>1817</v>
      </c>
      <c r="M298" s="277">
        <v>0.91849000000000003</v>
      </c>
    </row>
    <row r="299" spans="1:13">
      <c r="A299" s="268">
        <v>289</v>
      </c>
      <c r="B299" s="277" t="s">
        <v>1841</v>
      </c>
      <c r="C299" s="278">
        <v>212.2</v>
      </c>
      <c r="D299" s="279">
        <v>216.76666666666665</v>
      </c>
      <c r="E299" s="279">
        <v>205.5333333333333</v>
      </c>
      <c r="F299" s="279">
        <v>198.86666666666665</v>
      </c>
      <c r="G299" s="279">
        <v>187.6333333333333</v>
      </c>
      <c r="H299" s="279">
        <v>223.43333333333331</v>
      </c>
      <c r="I299" s="279">
        <v>234.66666666666666</v>
      </c>
      <c r="J299" s="279">
        <v>241.33333333333331</v>
      </c>
      <c r="K299" s="277">
        <v>228</v>
      </c>
      <c r="L299" s="277">
        <v>210.1</v>
      </c>
      <c r="M299" s="277">
        <v>1.0901799999999999</v>
      </c>
    </row>
    <row r="300" spans="1:13">
      <c r="A300" s="268">
        <v>290</v>
      </c>
      <c r="B300" s="277" t="s">
        <v>454</v>
      </c>
      <c r="C300" s="278">
        <v>1424.85</v>
      </c>
      <c r="D300" s="279">
        <v>1459.95</v>
      </c>
      <c r="E300" s="279">
        <v>1369.9</v>
      </c>
      <c r="F300" s="279">
        <v>1314.95</v>
      </c>
      <c r="G300" s="279">
        <v>1224.9000000000001</v>
      </c>
      <c r="H300" s="279">
        <v>1514.9</v>
      </c>
      <c r="I300" s="279">
        <v>1604.9499999999998</v>
      </c>
      <c r="J300" s="279">
        <v>1659.9</v>
      </c>
      <c r="K300" s="277">
        <v>1550</v>
      </c>
      <c r="L300" s="277">
        <v>1405</v>
      </c>
      <c r="M300" s="277">
        <v>25.360289999999999</v>
      </c>
    </row>
    <row r="301" spans="1:13">
      <c r="A301" s="268">
        <v>291</v>
      </c>
      <c r="B301" s="277" t="s">
        <v>452</v>
      </c>
      <c r="C301" s="278">
        <v>3539.05</v>
      </c>
      <c r="D301" s="279">
        <v>3584.0166666666664</v>
      </c>
      <c r="E301" s="279">
        <v>3466.0333333333328</v>
      </c>
      <c r="F301" s="279">
        <v>3393.0166666666664</v>
      </c>
      <c r="G301" s="279">
        <v>3275.0333333333328</v>
      </c>
      <c r="H301" s="279">
        <v>3657.0333333333328</v>
      </c>
      <c r="I301" s="279">
        <v>3775.0166666666664</v>
      </c>
      <c r="J301" s="279">
        <v>3848.0333333333328</v>
      </c>
      <c r="K301" s="277">
        <v>3702</v>
      </c>
      <c r="L301" s="277">
        <v>3511</v>
      </c>
      <c r="M301" s="277">
        <v>0.24635000000000001</v>
      </c>
    </row>
    <row r="302" spans="1:13">
      <c r="A302" s="268">
        <v>292</v>
      </c>
      <c r="B302" s="277" t="s">
        <v>455</v>
      </c>
      <c r="C302" s="278">
        <v>26.95</v>
      </c>
      <c r="D302" s="279">
        <v>27.433333333333334</v>
      </c>
      <c r="E302" s="279">
        <v>26.416666666666668</v>
      </c>
      <c r="F302" s="279">
        <v>25.883333333333333</v>
      </c>
      <c r="G302" s="279">
        <v>24.866666666666667</v>
      </c>
      <c r="H302" s="279">
        <v>27.966666666666669</v>
      </c>
      <c r="I302" s="279">
        <v>28.983333333333334</v>
      </c>
      <c r="J302" s="279">
        <v>29.516666666666669</v>
      </c>
      <c r="K302" s="277">
        <v>28.45</v>
      </c>
      <c r="L302" s="277">
        <v>26.9</v>
      </c>
      <c r="M302" s="277">
        <v>8.8679799999999993</v>
      </c>
    </row>
    <row r="303" spans="1:13">
      <c r="A303" s="268">
        <v>293</v>
      </c>
      <c r="B303" s="277" t="s">
        <v>135</v>
      </c>
      <c r="C303" s="278">
        <v>291.3</v>
      </c>
      <c r="D303" s="279">
        <v>294.28333333333336</v>
      </c>
      <c r="E303" s="279">
        <v>285.01666666666671</v>
      </c>
      <c r="F303" s="279">
        <v>278.73333333333335</v>
      </c>
      <c r="G303" s="279">
        <v>269.4666666666667</v>
      </c>
      <c r="H303" s="279">
        <v>300.56666666666672</v>
      </c>
      <c r="I303" s="279">
        <v>309.83333333333337</v>
      </c>
      <c r="J303" s="279">
        <v>316.11666666666673</v>
      </c>
      <c r="K303" s="277">
        <v>303.55</v>
      </c>
      <c r="L303" s="277">
        <v>288</v>
      </c>
      <c r="M303" s="277">
        <v>32.968690000000002</v>
      </c>
    </row>
    <row r="304" spans="1:13">
      <c r="A304" s="268">
        <v>294</v>
      </c>
      <c r="B304" s="277" t="s">
        <v>456</v>
      </c>
      <c r="C304" s="278">
        <v>765.9</v>
      </c>
      <c r="D304" s="279">
        <v>788.08333333333337</v>
      </c>
      <c r="E304" s="279">
        <v>736.81666666666672</v>
      </c>
      <c r="F304" s="279">
        <v>707.73333333333335</v>
      </c>
      <c r="G304" s="279">
        <v>656.4666666666667</v>
      </c>
      <c r="H304" s="279">
        <v>817.16666666666674</v>
      </c>
      <c r="I304" s="279">
        <v>868.43333333333339</v>
      </c>
      <c r="J304" s="279">
        <v>897.51666666666677</v>
      </c>
      <c r="K304" s="277">
        <v>839.35</v>
      </c>
      <c r="L304" s="277">
        <v>759</v>
      </c>
      <c r="M304" s="277">
        <v>1.6893400000000001</v>
      </c>
    </row>
    <row r="305" spans="1:13">
      <c r="A305" s="268">
        <v>295</v>
      </c>
      <c r="B305" s="277" t="s">
        <v>136</v>
      </c>
      <c r="C305" s="278">
        <v>881.85</v>
      </c>
      <c r="D305" s="279">
        <v>886.65</v>
      </c>
      <c r="E305" s="279">
        <v>869.5</v>
      </c>
      <c r="F305" s="279">
        <v>857.15</v>
      </c>
      <c r="G305" s="279">
        <v>840</v>
      </c>
      <c r="H305" s="279">
        <v>899</v>
      </c>
      <c r="I305" s="279">
        <v>916.14999999999986</v>
      </c>
      <c r="J305" s="279">
        <v>928.5</v>
      </c>
      <c r="K305" s="277">
        <v>903.8</v>
      </c>
      <c r="L305" s="277">
        <v>874.3</v>
      </c>
      <c r="M305" s="277">
        <v>45.985529999999997</v>
      </c>
    </row>
    <row r="306" spans="1:13">
      <c r="A306" s="268">
        <v>296</v>
      </c>
      <c r="B306" s="277" t="s">
        <v>266</v>
      </c>
      <c r="C306" s="278">
        <v>2657.05</v>
      </c>
      <c r="D306" s="279">
        <v>2667.6333333333337</v>
      </c>
      <c r="E306" s="279">
        <v>2600.9666666666672</v>
      </c>
      <c r="F306" s="279">
        <v>2544.8833333333337</v>
      </c>
      <c r="G306" s="279">
        <v>2478.2166666666672</v>
      </c>
      <c r="H306" s="279">
        <v>2723.7166666666672</v>
      </c>
      <c r="I306" s="279">
        <v>2790.3833333333341</v>
      </c>
      <c r="J306" s="279">
        <v>2846.4666666666672</v>
      </c>
      <c r="K306" s="277">
        <v>2734.3</v>
      </c>
      <c r="L306" s="277">
        <v>2611.5500000000002</v>
      </c>
      <c r="M306" s="277">
        <v>3.4942600000000001</v>
      </c>
    </row>
    <row r="307" spans="1:13">
      <c r="A307" s="268">
        <v>297</v>
      </c>
      <c r="B307" s="277" t="s">
        <v>265</v>
      </c>
      <c r="C307" s="278">
        <v>1665</v>
      </c>
      <c r="D307" s="279">
        <v>1670.6333333333332</v>
      </c>
      <c r="E307" s="279">
        <v>1657.3666666666663</v>
      </c>
      <c r="F307" s="279">
        <v>1649.7333333333331</v>
      </c>
      <c r="G307" s="279">
        <v>1636.4666666666662</v>
      </c>
      <c r="H307" s="279">
        <v>1678.2666666666664</v>
      </c>
      <c r="I307" s="279">
        <v>1691.5333333333333</v>
      </c>
      <c r="J307" s="279">
        <v>1699.1666666666665</v>
      </c>
      <c r="K307" s="277">
        <v>1683.9</v>
      </c>
      <c r="L307" s="277">
        <v>1663</v>
      </c>
      <c r="M307" s="277">
        <v>7.5877400000000002</v>
      </c>
    </row>
    <row r="308" spans="1:13">
      <c r="A308" s="268">
        <v>298</v>
      </c>
      <c r="B308" s="277" t="s">
        <v>137</v>
      </c>
      <c r="C308" s="278">
        <v>1040.55</v>
      </c>
      <c r="D308" s="279">
        <v>1056.2333333333333</v>
      </c>
      <c r="E308" s="279">
        <v>1014.6166666666668</v>
      </c>
      <c r="F308" s="279">
        <v>988.68333333333339</v>
      </c>
      <c r="G308" s="279">
        <v>947.06666666666683</v>
      </c>
      <c r="H308" s="279">
        <v>1082.1666666666667</v>
      </c>
      <c r="I308" s="279">
        <v>1123.7833333333331</v>
      </c>
      <c r="J308" s="279">
        <v>1149.7166666666667</v>
      </c>
      <c r="K308" s="277">
        <v>1097.8499999999999</v>
      </c>
      <c r="L308" s="277">
        <v>1030.3</v>
      </c>
      <c r="M308" s="277">
        <v>41.189579999999999</v>
      </c>
    </row>
    <row r="309" spans="1:13">
      <c r="A309" s="268">
        <v>299</v>
      </c>
      <c r="B309" s="277" t="s">
        <v>457</v>
      </c>
      <c r="C309" s="278">
        <v>1353.95</v>
      </c>
      <c r="D309" s="279">
        <v>1376.9833333333333</v>
      </c>
      <c r="E309" s="279">
        <v>1325.9666666666667</v>
      </c>
      <c r="F309" s="279">
        <v>1297.9833333333333</v>
      </c>
      <c r="G309" s="279">
        <v>1246.9666666666667</v>
      </c>
      <c r="H309" s="279">
        <v>1404.9666666666667</v>
      </c>
      <c r="I309" s="279">
        <v>1455.9833333333336</v>
      </c>
      <c r="J309" s="279">
        <v>1483.9666666666667</v>
      </c>
      <c r="K309" s="277">
        <v>1428</v>
      </c>
      <c r="L309" s="277">
        <v>1349</v>
      </c>
      <c r="M309" s="277">
        <v>0.54157999999999995</v>
      </c>
    </row>
    <row r="310" spans="1:13">
      <c r="A310" s="268">
        <v>300</v>
      </c>
      <c r="B310" s="277" t="s">
        <v>138</v>
      </c>
      <c r="C310" s="278">
        <v>622.45000000000005</v>
      </c>
      <c r="D310" s="279">
        <v>634.83333333333337</v>
      </c>
      <c r="E310" s="279">
        <v>603.06666666666672</v>
      </c>
      <c r="F310" s="279">
        <v>583.68333333333339</v>
      </c>
      <c r="G310" s="279">
        <v>551.91666666666674</v>
      </c>
      <c r="H310" s="279">
        <v>654.2166666666667</v>
      </c>
      <c r="I310" s="279">
        <v>685.98333333333335</v>
      </c>
      <c r="J310" s="279">
        <v>705.36666666666667</v>
      </c>
      <c r="K310" s="277">
        <v>666.6</v>
      </c>
      <c r="L310" s="277">
        <v>615.45000000000005</v>
      </c>
      <c r="M310" s="277">
        <v>93.019689999999997</v>
      </c>
    </row>
    <row r="311" spans="1:13">
      <c r="A311" s="268">
        <v>301</v>
      </c>
      <c r="B311" s="277" t="s">
        <v>139</v>
      </c>
      <c r="C311" s="278">
        <v>125.9</v>
      </c>
      <c r="D311" s="279">
        <v>128.15</v>
      </c>
      <c r="E311" s="279">
        <v>122.55000000000001</v>
      </c>
      <c r="F311" s="279">
        <v>119.2</v>
      </c>
      <c r="G311" s="279">
        <v>113.60000000000001</v>
      </c>
      <c r="H311" s="279">
        <v>131.5</v>
      </c>
      <c r="I311" s="279">
        <v>137.09999999999997</v>
      </c>
      <c r="J311" s="279">
        <v>140.45000000000002</v>
      </c>
      <c r="K311" s="277">
        <v>133.75</v>
      </c>
      <c r="L311" s="277">
        <v>124.8</v>
      </c>
      <c r="M311" s="277">
        <v>112.05028</v>
      </c>
    </row>
    <row r="312" spans="1:13">
      <c r="A312" s="268">
        <v>302</v>
      </c>
      <c r="B312" s="277" t="s">
        <v>319</v>
      </c>
      <c r="C312" s="278">
        <v>11.6</v>
      </c>
      <c r="D312" s="279">
        <v>11.816666666666668</v>
      </c>
      <c r="E312" s="279">
        <v>11.283333333333337</v>
      </c>
      <c r="F312" s="279">
        <v>10.966666666666669</v>
      </c>
      <c r="G312" s="279">
        <v>10.433333333333337</v>
      </c>
      <c r="H312" s="279">
        <v>12.133333333333336</v>
      </c>
      <c r="I312" s="279">
        <v>12.666666666666668</v>
      </c>
      <c r="J312" s="279">
        <v>12.983333333333336</v>
      </c>
      <c r="K312" s="277">
        <v>12.35</v>
      </c>
      <c r="L312" s="277">
        <v>11.5</v>
      </c>
      <c r="M312" s="277">
        <v>15.61519</v>
      </c>
    </row>
    <row r="313" spans="1:13">
      <c r="A313" s="268">
        <v>303</v>
      </c>
      <c r="B313" s="277" t="s">
        <v>464</v>
      </c>
      <c r="C313" s="278">
        <v>121.75</v>
      </c>
      <c r="D313" s="279">
        <v>123.01666666666667</v>
      </c>
      <c r="E313" s="279">
        <v>119.78333333333333</v>
      </c>
      <c r="F313" s="279">
        <v>117.81666666666666</v>
      </c>
      <c r="G313" s="279">
        <v>114.58333333333333</v>
      </c>
      <c r="H313" s="279">
        <v>124.98333333333333</v>
      </c>
      <c r="I313" s="279">
        <v>128.21666666666664</v>
      </c>
      <c r="J313" s="279">
        <v>130.18333333333334</v>
      </c>
      <c r="K313" s="277">
        <v>126.25</v>
      </c>
      <c r="L313" s="277">
        <v>121.05</v>
      </c>
      <c r="M313" s="277">
        <v>0.93308999999999997</v>
      </c>
    </row>
    <row r="314" spans="1:13">
      <c r="A314" s="268">
        <v>304</v>
      </c>
      <c r="B314" s="277" t="s">
        <v>466</v>
      </c>
      <c r="C314" s="278">
        <v>327.3</v>
      </c>
      <c r="D314" s="279">
        <v>330.95</v>
      </c>
      <c r="E314" s="279">
        <v>318.34999999999997</v>
      </c>
      <c r="F314" s="279">
        <v>309.39999999999998</v>
      </c>
      <c r="G314" s="279">
        <v>296.79999999999995</v>
      </c>
      <c r="H314" s="279">
        <v>339.9</v>
      </c>
      <c r="I314" s="279">
        <v>352.5</v>
      </c>
      <c r="J314" s="279">
        <v>361.45</v>
      </c>
      <c r="K314" s="277">
        <v>343.55</v>
      </c>
      <c r="L314" s="277">
        <v>322</v>
      </c>
      <c r="M314" s="277">
        <v>0.20027</v>
      </c>
    </row>
    <row r="315" spans="1:13">
      <c r="A315" s="268">
        <v>305</v>
      </c>
      <c r="B315" s="277" t="s">
        <v>462</v>
      </c>
      <c r="C315" s="278">
        <v>3022.65</v>
      </c>
      <c r="D315" s="279">
        <v>3041.35</v>
      </c>
      <c r="E315" s="279">
        <v>3002.7</v>
      </c>
      <c r="F315" s="279">
        <v>2982.75</v>
      </c>
      <c r="G315" s="279">
        <v>2944.1</v>
      </c>
      <c r="H315" s="279">
        <v>3061.2999999999997</v>
      </c>
      <c r="I315" s="279">
        <v>3099.9500000000003</v>
      </c>
      <c r="J315" s="279">
        <v>3119.8999999999996</v>
      </c>
      <c r="K315" s="277">
        <v>3080</v>
      </c>
      <c r="L315" s="277">
        <v>3021.4</v>
      </c>
      <c r="M315" s="277">
        <v>9.8049999999999998E-2</v>
      </c>
    </row>
    <row r="316" spans="1:13">
      <c r="A316" s="268">
        <v>306</v>
      </c>
      <c r="B316" s="277" t="s">
        <v>463</v>
      </c>
      <c r="C316" s="278">
        <v>223.8</v>
      </c>
      <c r="D316" s="279">
        <v>227.63333333333335</v>
      </c>
      <c r="E316" s="279">
        <v>216.3666666666667</v>
      </c>
      <c r="F316" s="279">
        <v>208.93333333333334</v>
      </c>
      <c r="G316" s="279">
        <v>197.66666666666669</v>
      </c>
      <c r="H316" s="279">
        <v>235.06666666666672</v>
      </c>
      <c r="I316" s="279">
        <v>246.33333333333337</v>
      </c>
      <c r="J316" s="279">
        <v>253.76666666666674</v>
      </c>
      <c r="K316" s="277">
        <v>238.9</v>
      </c>
      <c r="L316" s="277">
        <v>220.2</v>
      </c>
      <c r="M316" s="277">
        <v>0.55589999999999995</v>
      </c>
    </row>
    <row r="317" spans="1:13">
      <c r="A317" s="268">
        <v>307</v>
      </c>
      <c r="B317" s="277" t="s">
        <v>140</v>
      </c>
      <c r="C317" s="278">
        <v>156.35</v>
      </c>
      <c r="D317" s="279">
        <v>158.93333333333331</v>
      </c>
      <c r="E317" s="279">
        <v>152.41666666666663</v>
      </c>
      <c r="F317" s="279">
        <v>148.48333333333332</v>
      </c>
      <c r="G317" s="279">
        <v>141.96666666666664</v>
      </c>
      <c r="H317" s="279">
        <v>162.86666666666662</v>
      </c>
      <c r="I317" s="279">
        <v>169.38333333333333</v>
      </c>
      <c r="J317" s="279">
        <v>173.31666666666661</v>
      </c>
      <c r="K317" s="277">
        <v>165.45</v>
      </c>
      <c r="L317" s="277">
        <v>155</v>
      </c>
      <c r="M317" s="277">
        <v>118.73269000000001</v>
      </c>
    </row>
    <row r="318" spans="1:13">
      <c r="A318" s="268">
        <v>308</v>
      </c>
      <c r="B318" s="277" t="s">
        <v>141</v>
      </c>
      <c r="C318" s="278">
        <v>350.3</v>
      </c>
      <c r="D318" s="279">
        <v>353.66666666666669</v>
      </c>
      <c r="E318" s="279">
        <v>344.28333333333336</v>
      </c>
      <c r="F318" s="279">
        <v>338.26666666666665</v>
      </c>
      <c r="G318" s="279">
        <v>328.88333333333333</v>
      </c>
      <c r="H318" s="279">
        <v>359.68333333333339</v>
      </c>
      <c r="I318" s="279">
        <v>369.06666666666672</v>
      </c>
      <c r="J318" s="279">
        <v>375.08333333333343</v>
      </c>
      <c r="K318" s="277">
        <v>363.05</v>
      </c>
      <c r="L318" s="277">
        <v>347.65</v>
      </c>
      <c r="M318" s="277">
        <v>20.6477</v>
      </c>
    </row>
    <row r="319" spans="1:13">
      <c r="A319" s="268">
        <v>309</v>
      </c>
      <c r="B319" s="277" t="s">
        <v>142</v>
      </c>
      <c r="C319" s="278">
        <v>6626.95</v>
      </c>
      <c r="D319" s="279">
        <v>6734.6166666666659</v>
      </c>
      <c r="E319" s="279">
        <v>6482.3333333333321</v>
      </c>
      <c r="F319" s="279">
        <v>6337.7166666666662</v>
      </c>
      <c r="G319" s="279">
        <v>6085.4333333333325</v>
      </c>
      <c r="H319" s="279">
        <v>6879.2333333333318</v>
      </c>
      <c r="I319" s="279">
        <v>7131.5166666666664</v>
      </c>
      <c r="J319" s="279">
        <v>7276.1333333333314</v>
      </c>
      <c r="K319" s="277">
        <v>6986.9</v>
      </c>
      <c r="L319" s="277">
        <v>6590</v>
      </c>
      <c r="M319" s="277">
        <v>12.90483</v>
      </c>
    </row>
    <row r="320" spans="1:13">
      <c r="A320" s="268">
        <v>310</v>
      </c>
      <c r="B320" s="277" t="s">
        <v>458</v>
      </c>
      <c r="C320" s="278">
        <v>833.05</v>
      </c>
      <c r="D320" s="279">
        <v>843.68333333333339</v>
      </c>
      <c r="E320" s="279">
        <v>808.36666666666679</v>
      </c>
      <c r="F320" s="279">
        <v>783.68333333333339</v>
      </c>
      <c r="G320" s="279">
        <v>748.36666666666679</v>
      </c>
      <c r="H320" s="279">
        <v>868.36666666666679</v>
      </c>
      <c r="I320" s="279">
        <v>903.68333333333339</v>
      </c>
      <c r="J320" s="279">
        <v>928.36666666666679</v>
      </c>
      <c r="K320" s="277">
        <v>879</v>
      </c>
      <c r="L320" s="277">
        <v>819</v>
      </c>
      <c r="M320" s="277">
        <v>0.25579000000000002</v>
      </c>
    </row>
    <row r="321" spans="1:13">
      <c r="A321" s="268">
        <v>311</v>
      </c>
      <c r="B321" s="277" t="s">
        <v>143</v>
      </c>
      <c r="C321" s="278">
        <v>522.25</v>
      </c>
      <c r="D321" s="279">
        <v>526.15</v>
      </c>
      <c r="E321" s="279">
        <v>507.29999999999995</v>
      </c>
      <c r="F321" s="279">
        <v>492.34999999999997</v>
      </c>
      <c r="G321" s="279">
        <v>473.49999999999994</v>
      </c>
      <c r="H321" s="279">
        <v>541.09999999999991</v>
      </c>
      <c r="I321" s="279">
        <v>559.95000000000005</v>
      </c>
      <c r="J321" s="279">
        <v>574.9</v>
      </c>
      <c r="K321" s="277">
        <v>545</v>
      </c>
      <c r="L321" s="277">
        <v>511.2</v>
      </c>
      <c r="M321" s="277">
        <v>25.330169999999999</v>
      </c>
    </row>
    <row r="322" spans="1:13">
      <c r="A322" s="268">
        <v>312</v>
      </c>
      <c r="B322" s="277" t="s">
        <v>472</v>
      </c>
      <c r="C322" s="278">
        <v>1626.55</v>
      </c>
      <c r="D322" s="279">
        <v>1663.3166666666666</v>
      </c>
      <c r="E322" s="279">
        <v>1575.2333333333331</v>
      </c>
      <c r="F322" s="279">
        <v>1523.9166666666665</v>
      </c>
      <c r="G322" s="279">
        <v>1435.833333333333</v>
      </c>
      <c r="H322" s="279">
        <v>1714.6333333333332</v>
      </c>
      <c r="I322" s="279">
        <v>1802.7166666666667</v>
      </c>
      <c r="J322" s="279">
        <v>1854.0333333333333</v>
      </c>
      <c r="K322" s="277">
        <v>1751.4</v>
      </c>
      <c r="L322" s="277">
        <v>1612</v>
      </c>
      <c r="M322" s="277">
        <v>2.95106</v>
      </c>
    </row>
    <row r="323" spans="1:13">
      <c r="A323" s="268">
        <v>313</v>
      </c>
      <c r="B323" s="277" t="s">
        <v>468</v>
      </c>
      <c r="C323" s="278">
        <v>1792.55</v>
      </c>
      <c r="D323" s="279">
        <v>1822.8</v>
      </c>
      <c r="E323" s="279">
        <v>1735.3</v>
      </c>
      <c r="F323" s="279">
        <v>1678.05</v>
      </c>
      <c r="G323" s="279">
        <v>1590.55</v>
      </c>
      <c r="H323" s="279">
        <v>1880.05</v>
      </c>
      <c r="I323" s="279">
        <v>1967.55</v>
      </c>
      <c r="J323" s="279">
        <v>2024.8</v>
      </c>
      <c r="K323" s="277">
        <v>1910.3</v>
      </c>
      <c r="L323" s="277">
        <v>1765.55</v>
      </c>
      <c r="M323" s="277">
        <v>0.74475999999999998</v>
      </c>
    </row>
    <row r="324" spans="1:13">
      <c r="A324" s="268">
        <v>314</v>
      </c>
      <c r="B324" s="277" t="s">
        <v>144</v>
      </c>
      <c r="C324" s="278">
        <v>600.20000000000005</v>
      </c>
      <c r="D324" s="279">
        <v>604.55000000000007</v>
      </c>
      <c r="E324" s="279">
        <v>587.80000000000018</v>
      </c>
      <c r="F324" s="279">
        <v>575.40000000000009</v>
      </c>
      <c r="G324" s="279">
        <v>558.6500000000002</v>
      </c>
      <c r="H324" s="279">
        <v>616.95000000000016</v>
      </c>
      <c r="I324" s="279">
        <v>633.69999999999993</v>
      </c>
      <c r="J324" s="279">
        <v>646.10000000000014</v>
      </c>
      <c r="K324" s="277">
        <v>621.29999999999995</v>
      </c>
      <c r="L324" s="277">
        <v>592.15</v>
      </c>
      <c r="M324" s="277">
        <v>10.27792</v>
      </c>
    </row>
    <row r="325" spans="1:13">
      <c r="A325" s="268">
        <v>315</v>
      </c>
      <c r="B325" s="277" t="s">
        <v>145</v>
      </c>
      <c r="C325" s="278">
        <v>886.4</v>
      </c>
      <c r="D325" s="279">
        <v>901.91666666666663</v>
      </c>
      <c r="E325" s="279">
        <v>862.83333333333326</v>
      </c>
      <c r="F325" s="279">
        <v>839.26666666666665</v>
      </c>
      <c r="G325" s="279">
        <v>800.18333333333328</v>
      </c>
      <c r="H325" s="279">
        <v>925.48333333333323</v>
      </c>
      <c r="I325" s="279">
        <v>964.56666666666649</v>
      </c>
      <c r="J325" s="279">
        <v>988.13333333333321</v>
      </c>
      <c r="K325" s="277">
        <v>941</v>
      </c>
      <c r="L325" s="277">
        <v>878.35</v>
      </c>
      <c r="M325" s="277">
        <v>18.483250000000002</v>
      </c>
    </row>
    <row r="326" spans="1:13">
      <c r="A326" s="268">
        <v>316</v>
      </c>
      <c r="B326" s="277" t="s">
        <v>465</v>
      </c>
      <c r="C326" s="278">
        <v>168.6</v>
      </c>
      <c r="D326" s="279">
        <v>172.33333333333334</v>
      </c>
      <c r="E326" s="279">
        <v>162.36666666666667</v>
      </c>
      <c r="F326" s="279">
        <v>156.13333333333333</v>
      </c>
      <c r="G326" s="279">
        <v>146.16666666666666</v>
      </c>
      <c r="H326" s="279">
        <v>178.56666666666669</v>
      </c>
      <c r="I326" s="279">
        <v>188.53333333333333</v>
      </c>
      <c r="J326" s="279">
        <v>194.76666666666671</v>
      </c>
      <c r="K326" s="277">
        <v>182.3</v>
      </c>
      <c r="L326" s="277">
        <v>166.1</v>
      </c>
      <c r="M326" s="277">
        <v>1.4633400000000001</v>
      </c>
    </row>
    <row r="327" spans="1:13">
      <c r="A327" s="268">
        <v>317</v>
      </c>
      <c r="B327" s="277" t="s">
        <v>1975</v>
      </c>
      <c r="C327" s="278">
        <v>198.15</v>
      </c>
      <c r="D327" s="279">
        <v>200.55000000000004</v>
      </c>
      <c r="E327" s="279">
        <v>194.90000000000009</v>
      </c>
      <c r="F327" s="279">
        <v>191.65000000000006</v>
      </c>
      <c r="G327" s="279">
        <v>186.00000000000011</v>
      </c>
      <c r="H327" s="279">
        <v>203.80000000000007</v>
      </c>
      <c r="I327" s="279">
        <v>209.45</v>
      </c>
      <c r="J327" s="279">
        <v>212.70000000000005</v>
      </c>
      <c r="K327" s="277">
        <v>206.2</v>
      </c>
      <c r="L327" s="277">
        <v>197.3</v>
      </c>
      <c r="M327" s="277">
        <v>3.5931299999999999</v>
      </c>
    </row>
    <row r="328" spans="1:13">
      <c r="A328" s="268">
        <v>318</v>
      </c>
      <c r="B328" s="277" t="s">
        <v>469</v>
      </c>
      <c r="C328" s="278">
        <v>69.45</v>
      </c>
      <c r="D328" s="279">
        <v>70.433333333333337</v>
      </c>
      <c r="E328" s="279">
        <v>67.966666666666669</v>
      </c>
      <c r="F328" s="279">
        <v>66.483333333333334</v>
      </c>
      <c r="G328" s="279">
        <v>64.016666666666666</v>
      </c>
      <c r="H328" s="279">
        <v>71.916666666666671</v>
      </c>
      <c r="I328" s="279">
        <v>74.38333333333334</v>
      </c>
      <c r="J328" s="279">
        <v>75.866666666666674</v>
      </c>
      <c r="K328" s="277">
        <v>72.900000000000006</v>
      </c>
      <c r="L328" s="277">
        <v>68.95</v>
      </c>
      <c r="M328" s="277">
        <v>3.22621</v>
      </c>
    </row>
    <row r="329" spans="1:13">
      <c r="A329" s="268">
        <v>319</v>
      </c>
      <c r="B329" s="277" t="s">
        <v>470</v>
      </c>
      <c r="C329" s="278">
        <v>337.15</v>
      </c>
      <c r="D329" s="279">
        <v>340.38333333333333</v>
      </c>
      <c r="E329" s="279">
        <v>330.76666666666665</v>
      </c>
      <c r="F329" s="279">
        <v>324.38333333333333</v>
      </c>
      <c r="G329" s="279">
        <v>314.76666666666665</v>
      </c>
      <c r="H329" s="279">
        <v>346.76666666666665</v>
      </c>
      <c r="I329" s="279">
        <v>356.38333333333333</v>
      </c>
      <c r="J329" s="279">
        <v>362.76666666666665</v>
      </c>
      <c r="K329" s="277">
        <v>350</v>
      </c>
      <c r="L329" s="277">
        <v>334</v>
      </c>
      <c r="M329" s="277">
        <v>1.79471</v>
      </c>
    </row>
    <row r="330" spans="1:13">
      <c r="A330" s="268">
        <v>320</v>
      </c>
      <c r="B330" s="277" t="s">
        <v>146</v>
      </c>
      <c r="C330" s="278">
        <v>1271.2</v>
      </c>
      <c r="D330" s="279">
        <v>1285.3999999999999</v>
      </c>
      <c r="E330" s="279">
        <v>1247.7999999999997</v>
      </c>
      <c r="F330" s="279">
        <v>1224.3999999999999</v>
      </c>
      <c r="G330" s="279">
        <v>1186.7999999999997</v>
      </c>
      <c r="H330" s="279">
        <v>1308.7999999999997</v>
      </c>
      <c r="I330" s="279">
        <v>1346.3999999999996</v>
      </c>
      <c r="J330" s="279">
        <v>1369.7999999999997</v>
      </c>
      <c r="K330" s="277">
        <v>1323</v>
      </c>
      <c r="L330" s="277">
        <v>1262</v>
      </c>
      <c r="M330" s="277">
        <v>20.837890000000002</v>
      </c>
    </row>
    <row r="331" spans="1:13">
      <c r="A331" s="268">
        <v>321</v>
      </c>
      <c r="B331" s="277" t="s">
        <v>459</v>
      </c>
      <c r="C331" s="278">
        <v>17.2</v>
      </c>
      <c r="D331" s="279">
        <v>17.433333333333334</v>
      </c>
      <c r="E331" s="279">
        <v>16.666666666666668</v>
      </c>
      <c r="F331" s="279">
        <v>16.133333333333333</v>
      </c>
      <c r="G331" s="279">
        <v>15.366666666666667</v>
      </c>
      <c r="H331" s="279">
        <v>17.966666666666669</v>
      </c>
      <c r="I331" s="279">
        <v>18.733333333333334</v>
      </c>
      <c r="J331" s="279">
        <v>19.266666666666669</v>
      </c>
      <c r="K331" s="277">
        <v>18.2</v>
      </c>
      <c r="L331" s="277">
        <v>16.899999999999999</v>
      </c>
      <c r="M331" s="277">
        <v>5.1102800000000004</v>
      </c>
    </row>
    <row r="332" spans="1:13">
      <c r="A332" s="268">
        <v>322</v>
      </c>
      <c r="B332" s="277" t="s">
        <v>460</v>
      </c>
      <c r="C332" s="278">
        <v>145</v>
      </c>
      <c r="D332" s="279">
        <v>146.06666666666669</v>
      </c>
      <c r="E332" s="279">
        <v>143.08333333333337</v>
      </c>
      <c r="F332" s="279">
        <v>141.16666666666669</v>
      </c>
      <c r="G332" s="279">
        <v>138.18333333333337</v>
      </c>
      <c r="H332" s="279">
        <v>147.98333333333338</v>
      </c>
      <c r="I332" s="279">
        <v>150.96666666666667</v>
      </c>
      <c r="J332" s="279">
        <v>152.88333333333338</v>
      </c>
      <c r="K332" s="277">
        <v>149.05000000000001</v>
      </c>
      <c r="L332" s="277">
        <v>144.15</v>
      </c>
      <c r="M332" s="277">
        <v>1.68222</v>
      </c>
    </row>
    <row r="333" spans="1:13">
      <c r="A333" s="268">
        <v>323</v>
      </c>
      <c r="B333" s="277" t="s">
        <v>147</v>
      </c>
      <c r="C333" s="278">
        <v>114.15</v>
      </c>
      <c r="D333" s="279">
        <v>116.71666666666665</v>
      </c>
      <c r="E333" s="279">
        <v>110.33333333333331</v>
      </c>
      <c r="F333" s="279">
        <v>106.51666666666667</v>
      </c>
      <c r="G333" s="279">
        <v>100.13333333333333</v>
      </c>
      <c r="H333" s="279">
        <v>120.5333333333333</v>
      </c>
      <c r="I333" s="279">
        <v>126.91666666666666</v>
      </c>
      <c r="J333" s="279">
        <v>130.73333333333329</v>
      </c>
      <c r="K333" s="277">
        <v>123.1</v>
      </c>
      <c r="L333" s="277">
        <v>112.9</v>
      </c>
      <c r="M333" s="277">
        <v>131.68713</v>
      </c>
    </row>
    <row r="334" spans="1:13">
      <c r="A334" s="268">
        <v>324</v>
      </c>
      <c r="B334" s="277" t="s">
        <v>471</v>
      </c>
      <c r="C334" s="278">
        <v>623.4</v>
      </c>
      <c r="D334" s="279">
        <v>636.1</v>
      </c>
      <c r="E334" s="279">
        <v>604.30000000000007</v>
      </c>
      <c r="F334" s="279">
        <v>585.20000000000005</v>
      </c>
      <c r="G334" s="279">
        <v>553.40000000000009</v>
      </c>
      <c r="H334" s="279">
        <v>655.20000000000005</v>
      </c>
      <c r="I334" s="279">
        <v>687</v>
      </c>
      <c r="J334" s="279">
        <v>706.1</v>
      </c>
      <c r="K334" s="277">
        <v>667.9</v>
      </c>
      <c r="L334" s="277">
        <v>617</v>
      </c>
      <c r="M334" s="277">
        <v>2.25583</v>
      </c>
    </row>
    <row r="335" spans="1:13">
      <c r="A335" s="268">
        <v>325</v>
      </c>
      <c r="B335" s="277" t="s">
        <v>268</v>
      </c>
      <c r="C335" s="278">
        <v>1384.35</v>
      </c>
      <c r="D335" s="279">
        <v>1385.6833333333334</v>
      </c>
      <c r="E335" s="279">
        <v>1363.6666666666667</v>
      </c>
      <c r="F335" s="279">
        <v>1342.9833333333333</v>
      </c>
      <c r="G335" s="279">
        <v>1320.9666666666667</v>
      </c>
      <c r="H335" s="279">
        <v>1406.3666666666668</v>
      </c>
      <c r="I335" s="279">
        <v>1428.3833333333332</v>
      </c>
      <c r="J335" s="279">
        <v>1449.0666666666668</v>
      </c>
      <c r="K335" s="277">
        <v>1407.7</v>
      </c>
      <c r="L335" s="277">
        <v>1365</v>
      </c>
      <c r="M335" s="277">
        <v>7.4160500000000003</v>
      </c>
    </row>
    <row r="336" spans="1:13">
      <c r="A336" s="268">
        <v>326</v>
      </c>
      <c r="B336" s="277" t="s">
        <v>148</v>
      </c>
      <c r="C336" s="278">
        <v>58159.25</v>
      </c>
      <c r="D336" s="279">
        <v>58368.383333333331</v>
      </c>
      <c r="E336" s="279">
        <v>57656.866666666661</v>
      </c>
      <c r="F336" s="279">
        <v>57154.48333333333</v>
      </c>
      <c r="G336" s="279">
        <v>56442.96666666666</v>
      </c>
      <c r="H336" s="279">
        <v>58870.766666666663</v>
      </c>
      <c r="I336" s="279">
        <v>59582.283333333326</v>
      </c>
      <c r="J336" s="279">
        <v>60084.666666666664</v>
      </c>
      <c r="K336" s="277">
        <v>59079.9</v>
      </c>
      <c r="L336" s="277">
        <v>57866</v>
      </c>
      <c r="M336" s="277">
        <v>0.23225999999999999</v>
      </c>
    </row>
    <row r="337" spans="1:13">
      <c r="A337" s="268">
        <v>327</v>
      </c>
      <c r="B337" s="277" t="s">
        <v>267</v>
      </c>
      <c r="C337" s="278">
        <v>28.1</v>
      </c>
      <c r="D337" s="279">
        <v>28.5</v>
      </c>
      <c r="E337" s="279">
        <v>27.6</v>
      </c>
      <c r="F337" s="279">
        <v>27.1</v>
      </c>
      <c r="G337" s="279">
        <v>26.200000000000003</v>
      </c>
      <c r="H337" s="279">
        <v>29</v>
      </c>
      <c r="I337" s="279">
        <v>29.9</v>
      </c>
      <c r="J337" s="279">
        <v>30.4</v>
      </c>
      <c r="K337" s="277">
        <v>29.4</v>
      </c>
      <c r="L337" s="277">
        <v>28</v>
      </c>
      <c r="M337" s="277">
        <v>8.0213000000000001</v>
      </c>
    </row>
    <row r="338" spans="1:13">
      <c r="A338" s="268">
        <v>328</v>
      </c>
      <c r="B338" s="277" t="s">
        <v>149</v>
      </c>
      <c r="C338" s="278">
        <v>1044.75</v>
      </c>
      <c r="D338" s="279">
        <v>1066.8666666666666</v>
      </c>
      <c r="E338" s="279">
        <v>1013.9833333333331</v>
      </c>
      <c r="F338" s="279">
        <v>983.21666666666647</v>
      </c>
      <c r="G338" s="279">
        <v>930.33333333333303</v>
      </c>
      <c r="H338" s="279">
        <v>1097.6333333333332</v>
      </c>
      <c r="I338" s="279">
        <v>1150.5166666666669</v>
      </c>
      <c r="J338" s="279">
        <v>1181.2833333333333</v>
      </c>
      <c r="K338" s="277">
        <v>1119.75</v>
      </c>
      <c r="L338" s="277">
        <v>1036.0999999999999</v>
      </c>
      <c r="M338" s="277">
        <v>18.390689999999999</v>
      </c>
    </row>
    <row r="339" spans="1:13">
      <c r="A339" s="268">
        <v>329</v>
      </c>
      <c r="B339" s="277" t="s">
        <v>3161</v>
      </c>
      <c r="C339" s="278">
        <v>272.60000000000002</v>
      </c>
      <c r="D339" s="279">
        <v>274.31666666666666</v>
      </c>
      <c r="E339" s="279">
        <v>268.68333333333334</v>
      </c>
      <c r="F339" s="279">
        <v>264.76666666666665</v>
      </c>
      <c r="G339" s="279">
        <v>259.13333333333333</v>
      </c>
      <c r="H339" s="279">
        <v>278.23333333333335</v>
      </c>
      <c r="I339" s="279">
        <v>283.86666666666667</v>
      </c>
      <c r="J339" s="279">
        <v>287.78333333333336</v>
      </c>
      <c r="K339" s="277">
        <v>279.95</v>
      </c>
      <c r="L339" s="277">
        <v>270.39999999999998</v>
      </c>
      <c r="M339" s="277">
        <v>8.0241799999999994</v>
      </c>
    </row>
    <row r="340" spans="1:13">
      <c r="A340" s="268">
        <v>330</v>
      </c>
      <c r="B340" s="277" t="s">
        <v>269</v>
      </c>
      <c r="C340" s="278">
        <v>892.15</v>
      </c>
      <c r="D340" s="279">
        <v>898.98333333333323</v>
      </c>
      <c r="E340" s="279">
        <v>868.16666666666652</v>
      </c>
      <c r="F340" s="279">
        <v>844.18333333333328</v>
      </c>
      <c r="G340" s="279">
        <v>813.36666666666656</v>
      </c>
      <c r="H340" s="279">
        <v>922.96666666666647</v>
      </c>
      <c r="I340" s="279">
        <v>953.7833333333333</v>
      </c>
      <c r="J340" s="279">
        <v>977.76666666666642</v>
      </c>
      <c r="K340" s="277">
        <v>929.8</v>
      </c>
      <c r="L340" s="277">
        <v>875</v>
      </c>
      <c r="M340" s="277">
        <v>24.812090000000001</v>
      </c>
    </row>
    <row r="341" spans="1:13">
      <c r="A341" s="268">
        <v>331</v>
      </c>
      <c r="B341" s="277" t="s">
        <v>150</v>
      </c>
      <c r="C341" s="278">
        <v>33.049999999999997</v>
      </c>
      <c r="D341" s="279">
        <v>33.699999999999996</v>
      </c>
      <c r="E341" s="279">
        <v>32.199999999999989</v>
      </c>
      <c r="F341" s="279">
        <v>31.349999999999994</v>
      </c>
      <c r="G341" s="279">
        <v>29.849999999999987</v>
      </c>
      <c r="H341" s="279">
        <v>34.54999999999999</v>
      </c>
      <c r="I341" s="279">
        <v>36.050000000000004</v>
      </c>
      <c r="J341" s="279">
        <v>36.899999999999991</v>
      </c>
      <c r="K341" s="277">
        <v>35.200000000000003</v>
      </c>
      <c r="L341" s="277">
        <v>32.85</v>
      </c>
      <c r="M341" s="277">
        <v>145.3254</v>
      </c>
    </row>
    <row r="342" spans="1:13">
      <c r="A342" s="268">
        <v>332</v>
      </c>
      <c r="B342" s="277" t="s">
        <v>261</v>
      </c>
      <c r="C342" s="278">
        <v>3402.7</v>
      </c>
      <c r="D342" s="279">
        <v>3449.1166666666668</v>
      </c>
      <c r="E342" s="279">
        <v>3314.6833333333334</v>
      </c>
      <c r="F342" s="279">
        <v>3226.6666666666665</v>
      </c>
      <c r="G342" s="279">
        <v>3092.2333333333331</v>
      </c>
      <c r="H342" s="279">
        <v>3537.1333333333337</v>
      </c>
      <c r="I342" s="279">
        <v>3671.5666666666671</v>
      </c>
      <c r="J342" s="279">
        <v>3759.5833333333339</v>
      </c>
      <c r="K342" s="277">
        <v>3583.55</v>
      </c>
      <c r="L342" s="277">
        <v>3361.1</v>
      </c>
      <c r="M342" s="277">
        <v>5.3036000000000003</v>
      </c>
    </row>
    <row r="343" spans="1:13">
      <c r="A343" s="268">
        <v>333</v>
      </c>
      <c r="B343" s="277" t="s">
        <v>478</v>
      </c>
      <c r="C343" s="278">
        <v>2051.15</v>
      </c>
      <c r="D343" s="279">
        <v>2053.3833333333332</v>
      </c>
      <c r="E343" s="279">
        <v>2017.7666666666664</v>
      </c>
      <c r="F343" s="279">
        <v>1984.3833333333332</v>
      </c>
      <c r="G343" s="279">
        <v>1948.7666666666664</v>
      </c>
      <c r="H343" s="279">
        <v>2086.7666666666664</v>
      </c>
      <c r="I343" s="279">
        <v>2122.3833333333332</v>
      </c>
      <c r="J343" s="279">
        <v>2155.7666666666664</v>
      </c>
      <c r="K343" s="277">
        <v>2089</v>
      </c>
      <c r="L343" s="277">
        <v>2020</v>
      </c>
      <c r="M343" s="277">
        <v>0.97167999999999999</v>
      </c>
    </row>
    <row r="344" spans="1:13">
      <c r="A344" s="268">
        <v>334</v>
      </c>
      <c r="B344" s="277" t="s">
        <v>151</v>
      </c>
      <c r="C344" s="278">
        <v>24.75</v>
      </c>
      <c r="D344" s="279">
        <v>25.099999999999998</v>
      </c>
      <c r="E344" s="279">
        <v>23.949999999999996</v>
      </c>
      <c r="F344" s="279">
        <v>23.15</v>
      </c>
      <c r="G344" s="279">
        <v>21.999999999999996</v>
      </c>
      <c r="H344" s="279">
        <v>25.899999999999995</v>
      </c>
      <c r="I344" s="279">
        <v>27.049999999999994</v>
      </c>
      <c r="J344" s="279">
        <v>27.849999999999994</v>
      </c>
      <c r="K344" s="277">
        <v>26.25</v>
      </c>
      <c r="L344" s="277">
        <v>24.3</v>
      </c>
      <c r="M344" s="277">
        <v>51.162950000000002</v>
      </c>
    </row>
    <row r="345" spans="1:13">
      <c r="A345" s="268">
        <v>335</v>
      </c>
      <c r="B345" s="277" t="s">
        <v>477</v>
      </c>
      <c r="C345" s="278">
        <v>57.5</v>
      </c>
      <c r="D345" s="279">
        <v>58.416666666666664</v>
      </c>
      <c r="E345" s="279">
        <v>56.383333333333326</v>
      </c>
      <c r="F345" s="279">
        <v>55.266666666666659</v>
      </c>
      <c r="G345" s="279">
        <v>53.23333333333332</v>
      </c>
      <c r="H345" s="279">
        <v>59.533333333333331</v>
      </c>
      <c r="I345" s="279">
        <v>61.566666666666677</v>
      </c>
      <c r="J345" s="279">
        <v>62.683333333333337</v>
      </c>
      <c r="K345" s="277">
        <v>60.45</v>
      </c>
      <c r="L345" s="277">
        <v>57.3</v>
      </c>
      <c r="M345" s="277">
        <v>2.45574</v>
      </c>
    </row>
    <row r="346" spans="1:13">
      <c r="A346" s="268">
        <v>336</v>
      </c>
      <c r="B346" s="277" t="s">
        <v>152</v>
      </c>
      <c r="C346" s="278">
        <v>31.45</v>
      </c>
      <c r="D346" s="279">
        <v>31.833333333333332</v>
      </c>
      <c r="E346" s="279">
        <v>30.466666666666661</v>
      </c>
      <c r="F346" s="279">
        <v>29.483333333333331</v>
      </c>
      <c r="G346" s="279">
        <v>28.11666666666666</v>
      </c>
      <c r="H346" s="279">
        <v>32.816666666666663</v>
      </c>
      <c r="I346" s="279">
        <v>34.18333333333333</v>
      </c>
      <c r="J346" s="279">
        <v>35.166666666666664</v>
      </c>
      <c r="K346" s="277">
        <v>33.200000000000003</v>
      </c>
      <c r="L346" s="277">
        <v>30.85</v>
      </c>
      <c r="M346" s="277">
        <v>70.974779999999996</v>
      </c>
    </row>
    <row r="347" spans="1:13">
      <c r="A347" s="268">
        <v>337</v>
      </c>
      <c r="B347" s="277" t="s">
        <v>473</v>
      </c>
      <c r="C347" s="278">
        <v>563.9</v>
      </c>
      <c r="D347" s="279">
        <v>576.7166666666667</v>
      </c>
      <c r="E347" s="279">
        <v>544.28333333333342</v>
      </c>
      <c r="F347" s="279">
        <v>524.66666666666674</v>
      </c>
      <c r="G347" s="279">
        <v>492.23333333333346</v>
      </c>
      <c r="H347" s="279">
        <v>596.33333333333337</v>
      </c>
      <c r="I347" s="279">
        <v>628.76666666666677</v>
      </c>
      <c r="J347" s="279">
        <v>648.38333333333333</v>
      </c>
      <c r="K347" s="277">
        <v>609.15</v>
      </c>
      <c r="L347" s="277">
        <v>557.1</v>
      </c>
      <c r="M347" s="277">
        <v>1.6671199999999999</v>
      </c>
    </row>
    <row r="348" spans="1:13">
      <c r="A348" s="268">
        <v>338</v>
      </c>
      <c r="B348" s="277" t="s">
        <v>153</v>
      </c>
      <c r="C348" s="278">
        <v>15430.75</v>
      </c>
      <c r="D348" s="279">
        <v>15544.916666666666</v>
      </c>
      <c r="E348" s="279">
        <v>15040.333333333332</v>
      </c>
      <c r="F348" s="279">
        <v>14649.916666666666</v>
      </c>
      <c r="G348" s="279">
        <v>14145.333333333332</v>
      </c>
      <c r="H348" s="279">
        <v>15935.333333333332</v>
      </c>
      <c r="I348" s="279">
        <v>16439.916666666664</v>
      </c>
      <c r="J348" s="279">
        <v>16830.333333333332</v>
      </c>
      <c r="K348" s="277">
        <v>16049.5</v>
      </c>
      <c r="L348" s="277">
        <v>15154.5</v>
      </c>
      <c r="M348" s="277">
        <v>2.77176</v>
      </c>
    </row>
    <row r="349" spans="1:13">
      <c r="A349" s="268">
        <v>339</v>
      </c>
      <c r="B349" s="277" t="s">
        <v>476</v>
      </c>
      <c r="C349" s="278">
        <v>33.799999999999997</v>
      </c>
      <c r="D349" s="279">
        <v>34.4</v>
      </c>
      <c r="E349" s="279">
        <v>32.9</v>
      </c>
      <c r="F349" s="279">
        <v>32</v>
      </c>
      <c r="G349" s="279">
        <v>30.5</v>
      </c>
      <c r="H349" s="279">
        <v>35.299999999999997</v>
      </c>
      <c r="I349" s="279">
        <v>36.799999999999997</v>
      </c>
      <c r="J349" s="279">
        <v>37.699999999999996</v>
      </c>
      <c r="K349" s="277">
        <v>35.9</v>
      </c>
      <c r="L349" s="277">
        <v>33.5</v>
      </c>
      <c r="M349" s="277">
        <v>6.3464</v>
      </c>
    </row>
    <row r="350" spans="1:13">
      <c r="A350" s="268">
        <v>340</v>
      </c>
      <c r="B350" s="277" t="s">
        <v>475</v>
      </c>
      <c r="C350" s="278">
        <v>332</v>
      </c>
      <c r="D350" s="279">
        <v>333.71666666666664</v>
      </c>
      <c r="E350" s="279">
        <v>326.43333333333328</v>
      </c>
      <c r="F350" s="279">
        <v>320.86666666666662</v>
      </c>
      <c r="G350" s="279">
        <v>313.58333333333326</v>
      </c>
      <c r="H350" s="279">
        <v>339.2833333333333</v>
      </c>
      <c r="I350" s="279">
        <v>346.56666666666672</v>
      </c>
      <c r="J350" s="279">
        <v>352.13333333333333</v>
      </c>
      <c r="K350" s="277">
        <v>341</v>
      </c>
      <c r="L350" s="277">
        <v>328.15</v>
      </c>
      <c r="M350" s="277">
        <v>0.61616000000000004</v>
      </c>
    </row>
    <row r="351" spans="1:13">
      <c r="A351" s="268">
        <v>341</v>
      </c>
      <c r="B351" s="277" t="s">
        <v>270</v>
      </c>
      <c r="C351" s="278">
        <v>20.45</v>
      </c>
      <c r="D351" s="279">
        <v>20.716666666666665</v>
      </c>
      <c r="E351" s="279">
        <v>20.083333333333329</v>
      </c>
      <c r="F351" s="279">
        <v>19.716666666666665</v>
      </c>
      <c r="G351" s="279">
        <v>19.083333333333329</v>
      </c>
      <c r="H351" s="279">
        <v>21.083333333333329</v>
      </c>
      <c r="I351" s="279">
        <v>21.716666666666661</v>
      </c>
      <c r="J351" s="279">
        <v>22.083333333333329</v>
      </c>
      <c r="K351" s="277">
        <v>21.35</v>
      </c>
      <c r="L351" s="277">
        <v>20.350000000000001</v>
      </c>
      <c r="M351" s="277">
        <v>25.378170000000001</v>
      </c>
    </row>
    <row r="352" spans="1:13">
      <c r="A352" s="268">
        <v>342</v>
      </c>
      <c r="B352" s="277" t="s">
        <v>283</v>
      </c>
      <c r="C352" s="278">
        <v>107.85</v>
      </c>
      <c r="D352" s="279">
        <v>109.64999999999999</v>
      </c>
      <c r="E352" s="279">
        <v>105.29999999999998</v>
      </c>
      <c r="F352" s="279">
        <v>102.74999999999999</v>
      </c>
      <c r="G352" s="279">
        <v>98.399999999999977</v>
      </c>
      <c r="H352" s="279">
        <v>112.19999999999999</v>
      </c>
      <c r="I352" s="279">
        <v>116.54999999999998</v>
      </c>
      <c r="J352" s="279">
        <v>119.1</v>
      </c>
      <c r="K352" s="277">
        <v>114</v>
      </c>
      <c r="L352" s="277">
        <v>107.1</v>
      </c>
      <c r="M352" s="277">
        <v>2.2048399999999999</v>
      </c>
    </row>
    <row r="353" spans="1:13">
      <c r="A353" s="268">
        <v>343</v>
      </c>
      <c r="B353" s="277" t="s">
        <v>479</v>
      </c>
      <c r="C353" s="278">
        <v>1305.95</v>
      </c>
      <c r="D353" s="279">
        <v>1310.1833333333334</v>
      </c>
      <c r="E353" s="279">
        <v>1291.7666666666669</v>
      </c>
      <c r="F353" s="279">
        <v>1277.5833333333335</v>
      </c>
      <c r="G353" s="279">
        <v>1259.166666666667</v>
      </c>
      <c r="H353" s="279">
        <v>1324.3666666666668</v>
      </c>
      <c r="I353" s="279">
        <v>1342.7833333333333</v>
      </c>
      <c r="J353" s="279">
        <v>1356.9666666666667</v>
      </c>
      <c r="K353" s="277">
        <v>1328.6</v>
      </c>
      <c r="L353" s="277">
        <v>1296</v>
      </c>
      <c r="M353" s="277">
        <v>0.17360999999999999</v>
      </c>
    </row>
    <row r="354" spans="1:13">
      <c r="A354" s="268">
        <v>344</v>
      </c>
      <c r="B354" s="277" t="s">
        <v>474</v>
      </c>
      <c r="C354" s="278">
        <v>50.65</v>
      </c>
      <c r="D354" s="279">
        <v>51.15</v>
      </c>
      <c r="E354" s="279">
        <v>50</v>
      </c>
      <c r="F354" s="279">
        <v>49.35</v>
      </c>
      <c r="G354" s="279">
        <v>48.2</v>
      </c>
      <c r="H354" s="279">
        <v>51.8</v>
      </c>
      <c r="I354" s="279">
        <v>52.949999999999989</v>
      </c>
      <c r="J354" s="279">
        <v>53.599999999999994</v>
      </c>
      <c r="K354" s="277">
        <v>52.3</v>
      </c>
      <c r="L354" s="277">
        <v>50.5</v>
      </c>
      <c r="M354" s="277">
        <v>2.90747</v>
      </c>
    </row>
    <row r="355" spans="1:13">
      <c r="A355" s="268">
        <v>345</v>
      </c>
      <c r="B355" s="277" t="s">
        <v>155</v>
      </c>
      <c r="C355" s="278">
        <v>83.3</v>
      </c>
      <c r="D355" s="279">
        <v>84.399999999999991</v>
      </c>
      <c r="E355" s="279">
        <v>81.449999999999989</v>
      </c>
      <c r="F355" s="279">
        <v>79.599999999999994</v>
      </c>
      <c r="G355" s="279">
        <v>76.649999999999991</v>
      </c>
      <c r="H355" s="279">
        <v>86.249999999999986</v>
      </c>
      <c r="I355" s="279">
        <v>89.2</v>
      </c>
      <c r="J355" s="279">
        <v>91.049999999999983</v>
      </c>
      <c r="K355" s="277">
        <v>87.35</v>
      </c>
      <c r="L355" s="277">
        <v>82.55</v>
      </c>
      <c r="M355" s="277">
        <v>94.999799999999993</v>
      </c>
    </row>
    <row r="356" spans="1:13">
      <c r="A356" s="268">
        <v>346</v>
      </c>
      <c r="B356" s="277" t="s">
        <v>156</v>
      </c>
      <c r="C356" s="278">
        <v>88.3</v>
      </c>
      <c r="D356" s="279">
        <v>89</v>
      </c>
      <c r="E356" s="279">
        <v>86.65</v>
      </c>
      <c r="F356" s="279">
        <v>85</v>
      </c>
      <c r="G356" s="279">
        <v>82.65</v>
      </c>
      <c r="H356" s="279">
        <v>90.65</v>
      </c>
      <c r="I356" s="279">
        <v>93</v>
      </c>
      <c r="J356" s="279">
        <v>94.65</v>
      </c>
      <c r="K356" s="277">
        <v>91.35</v>
      </c>
      <c r="L356" s="277">
        <v>87.35</v>
      </c>
      <c r="M356" s="277">
        <v>177.14798999999999</v>
      </c>
    </row>
    <row r="357" spans="1:13">
      <c r="A357" s="268">
        <v>347</v>
      </c>
      <c r="B357" s="277" t="s">
        <v>271</v>
      </c>
      <c r="C357" s="278">
        <v>412.4</v>
      </c>
      <c r="D357" s="279">
        <v>417.48333333333335</v>
      </c>
      <c r="E357" s="279">
        <v>401.9666666666667</v>
      </c>
      <c r="F357" s="279">
        <v>391.53333333333336</v>
      </c>
      <c r="G357" s="279">
        <v>376.01666666666671</v>
      </c>
      <c r="H357" s="279">
        <v>427.91666666666669</v>
      </c>
      <c r="I357" s="279">
        <v>443.43333333333334</v>
      </c>
      <c r="J357" s="279">
        <v>453.86666666666667</v>
      </c>
      <c r="K357" s="277">
        <v>433</v>
      </c>
      <c r="L357" s="277">
        <v>407.05</v>
      </c>
      <c r="M357" s="277">
        <v>3.5919300000000001</v>
      </c>
    </row>
    <row r="358" spans="1:13">
      <c r="A358" s="268">
        <v>348</v>
      </c>
      <c r="B358" s="277" t="s">
        <v>272</v>
      </c>
      <c r="C358" s="278">
        <v>3045.95</v>
      </c>
      <c r="D358" s="279">
        <v>3080.3166666666671</v>
      </c>
      <c r="E358" s="279">
        <v>2975.6333333333341</v>
      </c>
      <c r="F358" s="279">
        <v>2905.3166666666671</v>
      </c>
      <c r="G358" s="279">
        <v>2800.6333333333341</v>
      </c>
      <c r="H358" s="279">
        <v>3150.6333333333341</v>
      </c>
      <c r="I358" s="279">
        <v>3255.3166666666675</v>
      </c>
      <c r="J358" s="279">
        <v>3325.6333333333341</v>
      </c>
      <c r="K358" s="277">
        <v>3185</v>
      </c>
      <c r="L358" s="277">
        <v>3010</v>
      </c>
      <c r="M358" s="277">
        <v>3.0490400000000002</v>
      </c>
    </row>
    <row r="359" spans="1:13">
      <c r="A359" s="268">
        <v>349</v>
      </c>
      <c r="B359" s="277" t="s">
        <v>157</v>
      </c>
      <c r="C359" s="278">
        <v>92</v>
      </c>
      <c r="D359" s="279">
        <v>93.05</v>
      </c>
      <c r="E359" s="279">
        <v>90</v>
      </c>
      <c r="F359" s="279">
        <v>88</v>
      </c>
      <c r="G359" s="279">
        <v>84.95</v>
      </c>
      <c r="H359" s="279">
        <v>95.05</v>
      </c>
      <c r="I359" s="279">
        <v>98.09999999999998</v>
      </c>
      <c r="J359" s="279">
        <v>100.1</v>
      </c>
      <c r="K359" s="277">
        <v>96.1</v>
      </c>
      <c r="L359" s="277">
        <v>91.05</v>
      </c>
      <c r="M359" s="277">
        <v>4.5699199999999998</v>
      </c>
    </row>
    <row r="360" spans="1:13">
      <c r="A360" s="268">
        <v>350</v>
      </c>
      <c r="B360" s="277" t="s">
        <v>480</v>
      </c>
      <c r="C360" s="278">
        <v>67.2</v>
      </c>
      <c r="D360" s="279">
        <v>66.866666666666674</v>
      </c>
      <c r="E360" s="279">
        <v>65.333333333333343</v>
      </c>
      <c r="F360" s="279">
        <v>63.466666666666669</v>
      </c>
      <c r="G360" s="279">
        <v>61.933333333333337</v>
      </c>
      <c r="H360" s="279">
        <v>68.733333333333348</v>
      </c>
      <c r="I360" s="279">
        <v>70.26666666666668</v>
      </c>
      <c r="J360" s="279">
        <v>72.133333333333354</v>
      </c>
      <c r="K360" s="277">
        <v>68.400000000000006</v>
      </c>
      <c r="L360" s="277">
        <v>65</v>
      </c>
      <c r="M360" s="277">
        <v>0.73829999999999996</v>
      </c>
    </row>
    <row r="361" spans="1:13">
      <c r="A361" s="268">
        <v>351</v>
      </c>
      <c r="B361" s="277" t="s">
        <v>158</v>
      </c>
      <c r="C361" s="278">
        <v>71.150000000000006</v>
      </c>
      <c r="D361" s="279">
        <v>72.05</v>
      </c>
      <c r="E361" s="279">
        <v>70</v>
      </c>
      <c r="F361" s="279">
        <v>68.850000000000009</v>
      </c>
      <c r="G361" s="279">
        <v>66.800000000000011</v>
      </c>
      <c r="H361" s="279">
        <v>73.199999999999989</v>
      </c>
      <c r="I361" s="279">
        <v>75.249999999999972</v>
      </c>
      <c r="J361" s="279">
        <v>76.399999999999977</v>
      </c>
      <c r="K361" s="277">
        <v>74.099999999999994</v>
      </c>
      <c r="L361" s="277">
        <v>70.900000000000006</v>
      </c>
      <c r="M361" s="277">
        <v>136.86790999999999</v>
      </c>
    </row>
    <row r="362" spans="1:13">
      <c r="A362" s="268">
        <v>352</v>
      </c>
      <c r="B362" s="277" t="s">
        <v>481</v>
      </c>
      <c r="C362" s="278">
        <v>59.55</v>
      </c>
      <c r="D362" s="279">
        <v>60.550000000000004</v>
      </c>
      <c r="E362" s="279">
        <v>58.350000000000009</v>
      </c>
      <c r="F362" s="279">
        <v>57.150000000000006</v>
      </c>
      <c r="G362" s="279">
        <v>54.95000000000001</v>
      </c>
      <c r="H362" s="279">
        <v>61.750000000000007</v>
      </c>
      <c r="I362" s="279">
        <v>63.95000000000001</v>
      </c>
      <c r="J362" s="279">
        <v>65.150000000000006</v>
      </c>
      <c r="K362" s="277">
        <v>62.75</v>
      </c>
      <c r="L362" s="277">
        <v>59.35</v>
      </c>
      <c r="M362" s="277">
        <v>1.84291</v>
      </c>
    </row>
    <row r="363" spans="1:13">
      <c r="A363" s="268">
        <v>353</v>
      </c>
      <c r="B363" s="277" t="s">
        <v>482</v>
      </c>
      <c r="C363" s="278">
        <v>190.6</v>
      </c>
      <c r="D363" s="279">
        <v>196.38333333333335</v>
      </c>
      <c r="E363" s="279">
        <v>182.76666666666671</v>
      </c>
      <c r="F363" s="279">
        <v>174.93333333333337</v>
      </c>
      <c r="G363" s="279">
        <v>161.31666666666672</v>
      </c>
      <c r="H363" s="279">
        <v>204.2166666666667</v>
      </c>
      <c r="I363" s="279">
        <v>217.83333333333331</v>
      </c>
      <c r="J363" s="279">
        <v>225.66666666666669</v>
      </c>
      <c r="K363" s="277">
        <v>210</v>
      </c>
      <c r="L363" s="277">
        <v>188.55</v>
      </c>
      <c r="M363" s="277">
        <v>11.26675</v>
      </c>
    </row>
    <row r="364" spans="1:13">
      <c r="A364" s="268">
        <v>354</v>
      </c>
      <c r="B364" s="277" t="s">
        <v>483</v>
      </c>
      <c r="C364" s="278">
        <v>191.3</v>
      </c>
      <c r="D364" s="279">
        <v>194.06666666666669</v>
      </c>
      <c r="E364" s="279">
        <v>187.23333333333338</v>
      </c>
      <c r="F364" s="279">
        <v>183.16666666666669</v>
      </c>
      <c r="G364" s="279">
        <v>176.33333333333337</v>
      </c>
      <c r="H364" s="279">
        <v>198.13333333333338</v>
      </c>
      <c r="I364" s="279">
        <v>204.9666666666667</v>
      </c>
      <c r="J364" s="279">
        <v>209.03333333333339</v>
      </c>
      <c r="K364" s="277">
        <v>200.9</v>
      </c>
      <c r="L364" s="277">
        <v>190</v>
      </c>
      <c r="M364" s="277">
        <v>0.31419999999999998</v>
      </c>
    </row>
    <row r="365" spans="1:13">
      <c r="A365" s="268">
        <v>355</v>
      </c>
      <c r="B365" s="277" t="s">
        <v>159</v>
      </c>
      <c r="C365" s="278">
        <v>18303.75</v>
      </c>
      <c r="D365" s="279">
        <v>18433.283333333333</v>
      </c>
      <c r="E365" s="279">
        <v>17997.816666666666</v>
      </c>
      <c r="F365" s="279">
        <v>17691.883333333331</v>
      </c>
      <c r="G365" s="279">
        <v>17256.416666666664</v>
      </c>
      <c r="H365" s="279">
        <v>18739.216666666667</v>
      </c>
      <c r="I365" s="279">
        <v>19174.683333333334</v>
      </c>
      <c r="J365" s="279">
        <v>19480.616666666669</v>
      </c>
      <c r="K365" s="277">
        <v>18868.75</v>
      </c>
      <c r="L365" s="277">
        <v>18127.349999999999</v>
      </c>
      <c r="M365" s="277">
        <v>0.40753</v>
      </c>
    </row>
    <row r="366" spans="1:13">
      <c r="A366" s="268">
        <v>356</v>
      </c>
      <c r="B366" s="277" t="s">
        <v>160</v>
      </c>
      <c r="C366" s="278">
        <v>1274.3</v>
      </c>
      <c r="D366" s="279">
        <v>1296.4166666666667</v>
      </c>
      <c r="E366" s="279">
        <v>1237.8833333333334</v>
      </c>
      <c r="F366" s="279">
        <v>1201.4666666666667</v>
      </c>
      <c r="G366" s="279">
        <v>1142.9333333333334</v>
      </c>
      <c r="H366" s="279">
        <v>1332.8333333333335</v>
      </c>
      <c r="I366" s="279">
        <v>1391.3666666666668</v>
      </c>
      <c r="J366" s="279">
        <v>1427.7833333333335</v>
      </c>
      <c r="K366" s="277">
        <v>1354.95</v>
      </c>
      <c r="L366" s="277">
        <v>1260</v>
      </c>
      <c r="M366" s="277">
        <v>12.017300000000001</v>
      </c>
    </row>
    <row r="367" spans="1:13">
      <c r="A367" s="268">
        <v>357</v>
      </c>
      <c r="B367" s="277" t="s">
        <v>488</v>
      </c>
      <c r="C367" s="278">
        <v>1160.7</v>
      </c>
      <c r="D367" s="279">
        <v>1168.75</v>
      </c>
      <c r="E367" s="279">
        <v>1134.5</v>
      </c>
      <c r="F367" s="279">
        <v>1108.3</v>
      </c>
      <c r="G367" s="279">
        <v>1074.05</v>
      </c>
      <c r="H367" s="279">
        <v>1194.95</v>
      </c>
      <c r="I367" s="279">
        <v>1229.2</v>
      </c>
      <c r="J367" s="279">
        <v>1255.4000000000001</v>
      </c>
      <c r="K367" s="277">
        <v>1203</v>
      </c>
      <c r="L367" s="277">
        <v>1142.55</v>
      </c>
      <c r="M367" s="277">
        <v>2.2105100000000002</v>
      </c>
    </row>
    <row r="368" spans="1:13">
      <c r="A368" s="268">
        <v>358</v>
      </c>
      <c r="B368" s="277" t="s">
        <v>161</v>
      </c>
      <c r="C368" s="278">
        <v>224.5</v>
      </c>
      <c r="D368" s="279">
        <v>225.16666666666666</v>
      </c>
      <c r="E368" s="279">
        <v>221.83333333333331</v>
      </c>
      <c r="F368" s="279">
        <v>219.16666666666666</v>
      </c>
      <c r="G368" s="279">
        <v>215.83333333333331</v>
      </c>
      <c r="H368" s="279">
        <v>227.83333333333331</v>
      </c>
      <c r="I368" s="279">
        <v>231.16666666666663</v>
      </c>
      <c r="J368" s="279">
        <v>233.83333333333331</v>
      </c>
      <c r="K368" s="277">
        <v>228.5</v>
      </c>
      <c r="L368" s="277">
        <v>222.5</v>
      </c>
      <c r="M368" s="277">
        <v>27.152280000000001</v>
      </c>
    </row>
    <row r="369" spans="1:13">
      <c r="A369" s="268">
        <v>359</v>
      </c>
      <c r="B369" s="277" t="s">
        <v>162</v>
      </c>
      <c r="C369" s="278">
        <v>88.5</v>
      </c>
      <c r="D369" s="279">
        <v>90.116666666666674</v>
      </c>
      <c r="E369" s="279">
        <v>86.233333333333348</v>
      </c>
      <c r="F369" s="279">
        <v>83.966666666666669</v>
      </c>
      <c r="G369" s="279">
        <v>80.083333333333343</v>
      </c>
      <c r="H369" s="279">
        <v>92.383333333333354</v>
      </c>
      <c r="I369" s="279">
        <v>96.26666666666668</v>
      </c>
      <c r="J369" s="279">
        <v>98.53333333333336</v>
      </c>
      <c r="K369" s="277">
        <v>94</v>
      </c>
      <c r="L369" s="277">
        <v>87.85</v>
      </c>
      <c r="M369" s="277">
        <v>84.509569999999997</v>
      </c>
    </row>
    <row r="370" spans="1:13">
      <c r="A370" s="268">
        <v>360</v>
      </c>
      <c r="B370" s="277" t="s">
        <v>275</v>
      </c>
      <c r="C370" s="278">
        <v>4865.55</v>
      </c>
      <c r="D370" s="279">
        <v>4915.416666666667</v>
      </c>
      <c r="E370" s="279">
        <v>4742.8333333333339</v>
      </c>
      <c r="F370" s="279">
        <v>4620.1166666666668</v>
      </c>
      <c r="G370" s="279">
        <v>4447.5333333333338</v>
      </c>
      <c r="H370" s="279">
        <v>5038.1333333333341</v>
      </c>
      <c r="I370" s="279">
        <v>5210.7166666666681</v>
      </c>
      <c r="J370" s="279">
        <v>5333.4333333333343</v>
      </c>
      <c r="K370" s="277">
        <v>5088</v>
      </c>
      <c r="L370" s="277">
        <v>4792.7</v>
      </c>
      <c r="M370" s="277">
        <v>1.04867</v>
      </c>
    </row>
    <row r="371" spans="1:13">
      <c r="A371" s="268">
        <v>361</v>
      </c>
      <c r="B371" s="277" t="s">
        <v>277</v>
      </c>
      <c r="C371" s="278">
        <v>9870.5</v>
      </c>
      <c r="D371" s="279">
        <v>9852.1</v>
      </c>
      <c r="E371" s="279">
        <v>9755.6500000000015</v>
      </c>
      <c r="F371" s="279">
        <v>9640.8000000000011</v>
      </c>
      <c r="G371" s="279">
        <v>9544.3500000000022</v>
      </c>
      <c r="H371" s="279">
        <v>9966.9500000000007</v>
      </c>
      <c r="I371" s="279">
        <v>10063.400000000001</v>
      </c>
      <c r="J371" s="279">
        <v>10178.25</v>
      </c>
      <c r="K371" s="277">
        <v>9948.5499999999993</v>
      </c>
      <c r="L371" s="277">
        <v>9737.25</v>
      </c>
      <c r="M371" s="277">
        <v>8.6019999999999999E-2</v>
      </c>
    </row>
    <row r="372" spans="1:13">
      <c r="A372" s="268">
        <v>362</v>
      </c>
      <c r="B372" s="277" t="s">
        <v>494</v>
      </c>
      <c r="C372" s="278">
        <v>5157.8500000000004</v>
      </c>
      <c r="D372" s="279">
        <v>5211.6166666666668</v>
      </c>
      <c r="E372" s="279">
        <v>5047.2333333333336</v>
      </c>
      <c r="F372" s="279">
        <v>4936.6166666666668</v>
      </c>
      <c r="G372" s="279">
        <v>4772.2333333333336</v>
      </c>
      <c r="H372" s="279">
        <v>5322.2333333333336</v>
      </c>
      <c r="I372" s="279">
        <v>5486.6166666666668</v>
      </c>
      <c r="J372" s="279">
        <v>5597.2333333333336</v>
      </c>
      <c r="K372" s="277">
        <v>5376</v>
      </c>
      <c r="L372" s="277">
        <v>5101</v>
      </c>
      <c r="M372" s="277">
        <v>0.37039</v>
      </c>
    </row>
    <row r="373" spans="1:13">
      <c r="A373" s="268">
        <v>363</v>
      </c>
      <c r="B373" s="277" t="s">
        <v>489</v>
      </c>
      <c r="C373" s="278">
        <v>123.15</v>
      </c>
      <c r="D373" s="279">
        <v>125.23333333333335</v>
      </c>
      <c r="E373" s="279">
        <v>119.91666666666669</v>
      </c>
      <c r="F373" s="279">
        <v>116.68333333333334</v>
      </c>
      <c r="G373" s="279">
        <v>111.36666666666667</v>
      </c>
      <c r="H373" s="279">
        <v>128.4666666666667</v>
      </c>
      <c r="I373" s="279">
        <v>133.78333333333336</v>
      </c>
      <c r="J373" s="279">
        <v>137.01666666666671</v>
      </c>
      <c r="K373" s="277">
        <v>130.55000000000001</v>
      </c>
      <c r="L373" s="277">
        <v>122</v>
      </c>
      <c r="M373" s="277">
        <v>17.129480000000001</v>
      </c>
    </row>
    <row r="374" spans="1:13">
      <c r="A374" s="268">
        <v>364</v>
      </c>
      <c r="B374" s="277" t="s">
        <v>490</v>
      </c>
      <c r="C374" s="278">
        <v>596.25</v>
      </c>
      <c r="D374" s="279">
        <v>604.2833333333333</v>
      </c>
      <c r="E374" s="279">
        <v>571.36666666666656</v>
      </c>
      <c r="F374" s="279">
        <v>546.48333333333323</v>
      </c>
      <c r="G374" s="279">
        <v>513.56666666666649</v>
      </c>
      <c r="H374" s="279">
        <v>629.16666666666663</v>
      </c>
      <c r="I374" s="279">
        <v>662.08333333333337</v>
      </c>
      <c r="J374" s="279">
        <v>686.9666666666667</v>
      </c>
      <c r="K374" s="277">
        <v>637.20000000000005</v>
      </c>
      <c r="L374" s="277">
        <v>579.4</v>
      </c>
      <c r="M374" s="277">
        <v>3.5440800000000001</v>
      </c>
    </row>
    <row r="375" spans="1:13">
      <c r="A375" s="268">
        <v>365</v>
      </c>
      <c r="B375" s="277" t="s">
        <v>163</v>
      </c>
      <c r="C375" s="278">
        <v>1445.15</v>
      </c>
      <c r="D375" s="279">
        <v>1438.8166666666666</v>
      </c>
      <c r="E375" s="279">
        <v>1416.8833333333332</v>
      </c>
      <c r="F375" s="279">
        <v>1388.6166666666666</v>
      </c>
      <c r="G375" s="279">
        <v>1366.6833333333332</v>
      </c>
      <c r="H375" s="279">
        <v>1467.0833333333333</v>
      </c>
      <c r="I375" s="279">
        <v>1489.0166666666667</v>
      </c>
      <c r="J375" s="279">
        <v>1517.2833333333333</v>
      </c>
      <c r="K375" s="277">
        <v>1460.75</v>
      </c>
      <c r="L375" s="277">
        <v>1410.55</v>
      </c>
      <c r="M375" s="277">
        <v>8.6730099999999997</v>
      </c>
    </row>
    <row r="376" spans="1:13">
      <c r="A376" s="268">
        <v>366</v>
      </c>
      <c r="B376" s="277" t="s">
        <v>273</v>
      </c>
      <c r="C376" s="278">
        <v>1943.65</v>
      </c>
      <c r="D376" s="279">
        <v>1974.0833333333333</v>
      </c>
      <c r="E376" s="279">
        <v>1896.1666666666665</v>
      </c>
      <c r="F376" s="279">
        <v>1848.6833333333332</v>
      </c>
      <c r="G376" s="279">
        <v>1770.7666666666664</v>
      </c>
      <c r="H376" s="279">
        <v>2021.5666666666666</v>
      </c>
      <c r="I376" s="279">
        <v>2099.4833333333331</v>
      </c>
      <c r="J376" s="279">
        <v>2146.9666666666667</v>
      </c>
      <c r="K376" s="277">
        <v>2052</v>
      </c>
      <c r="L376" s="277">
        <v>1926.6</v>
      </c>
      <c r="M376" s="277">
        <v>3.4392399999999999</v>
      </c>
    </row>
    <row r="377" spans="1:13">
      <c r="A377" s="268">
        <v>367</v>
      </c>
      <c r="B377" s="277" t="s">
        <v>164</v>
      </c>
      <c r="C377" s="278">
        <v>30.65</v>
      </c>
      <c r="D377" s="279">
        <v>31.216666666666669</v>
      </c>
      <c r="E377" s="279">
        <v>29.833333333333336</v>
      </c>
      <c r="F377" s="279">
        <v>29.016666666666666</v>
      </c>
      <c r="G377" s="279">
        <v>27.633333333333333</v>
      </c>
      <c r="H377" s="279">
        <v>32.033333333333339</v>
      </c>
      <c r="I377" s="279">
        <v>33.416666666666671</v>
      </c>
      <c r="J377" s="279">
        <v>34.233333333333341</v>
      </c>
      <c r="K377" s="277">
        <v>32.6</v>
      </c>
      <c r="L377" s="277">
        <v>30.4</v>
      </c>
      <c r="M377" s="277">
        <v>283.57673999999997</v>
      </c>
    </row>
    <row r="378" spans="1:13">
      <c r="A378" s="268">
        <v>368</v>
      </c>
      <c r="B378" s="277" t="s">
        <v>274</v>
      </c>
      <c r="C378" s="278">
        <v>314.35000000000002</v>
      </c>
      <c r="D378" s="279">
        <v>319.2</v>
      </c>
      <c r="E378" s="279">
        <v>301.29999999999995</v>
      </c>
      <c r="F378" s="279">
        <v>288.24999999999994</v>
      </c>
      <c r="G378" s="279">
        <v>270.34999999999991</v>
      </c>
      <c r="H378" s="279">
        <v>332.25</v>
      </c>
      <c r="I378" s="279">
        <v>350.15</v>
      </c>
      <c r="J378" s="279">
        <v>363.20000000000005</v>
      </c>
      <c r="K378" s="277">
        <v>337.1</v>
      </c>
      <c r="L378" s="277">
        <v>306.14999999999998</v>
      </c>
      <c r="M378" s="277">
        <v>13.22711</v>
      </c>
    </row>
    <row r="379" spans="1:13">
      <c r="A379" s="268">
        <v>369</v>
      </c>
      <c r="B379" s="277" t="s">
        <v>485</v>
      </c>
      <c r="C379" s="278">
        <v>159.9</v>
      </c>
      <c r="D379" s="279">
        <v>162.86666666666665</v>
      </c>
      <c r="E379" s="279">
        <v>152.73333333333329</v>
      </c>
      <c r="F379" s="279">
        <v>145.56666666666663</v>
      </c>
      <c r="G379" s="279">
        <v>135.43333333333328</v>
      </c>
      <c r="H379" s="279">
        <v>170.0333333333333</v>
      </c>
      <c r="I379" s="279">
        <v>180.16666666666669</v>
      </c>
      <c r="J379" s="279">
        <v>187.33333333333331</v>
      </c>
      <c r="K379" s="277">
        <v>173</v>
      </c>
      <c r="L379" s="277">
        <v>155.69999999999999</v>
      </c>
      <c r="M379" s="277">
        <v>1.7554799999999999</v>
      </c>
    </row>
    <row r="380" spans="1:13">
      <c r="A380" s="268">
        <v>370</v>
      </c>
      <c r="B380" s="277" t="s">
        <v>491</v>
      </c>
      <c r="C380" s="278">
        <v>847.3</v>
      </c>
      <c r="D380" s="279">
        <v>858.05000000000007</v>
      </c>
      <c r="E380" s="279">
        <v>831.10000000000014</v>
      </c>
      <c r="F380" s="279">
        <v>814.90000000000009</v>
      </c>
      <c r="G380" s="279">
        <v>787.95000000000016</v>
      </c>
      <c r="H380" s="279">
        <v>874.25000000000011</v>
      </c>
      <c r="I380" s="279">
        <v>901.20000000000016</v>
      </c>
      <c r="J380" s="279">
        <v>917.40000000000009</v>
      </c>
      <c r="K380" s="277">
        <v>885</v>
      </c>
      <c r="L380" s="277">
        <v>841.85</v>
      </c>
      <c r="M380" s="277">
        <v>1.1968300000000001</v>
      </c>
    </row>
    <row r="381" spans="1:13">
      <c r="A381" s="268">
        <v>371</v>
      </c>
      <c r="B381" s="277" t="s">
        <v>2223</v>
      </c>
      <c r="C381" s="278">
        <v>488</v>
      </c>
      <c r="D381" s="279">
        <v>491.81666666666666</v>
      </c>
      <c r="E381" s="279">
        <v>476.18333333333334</v>
      </c>
      <c r="F381" s="279">
        <v>464.36666666666667</v>
      </c>
      <c r="G381" s="279">
        <v>448.73333333333335</v>
      </c>
      <c r="H381" s="279">
        <v>503.63333333333333</v>
      </c>
      <c r="I381" s="279">
        <v>519.26666666666665</v>
      </c>
      <c r="J381" s="279">
        <v>531.08333333333326</v>
      </c>
      <c r="K381" s="277">
        <v>507.45</v>
      </c>
      <c r="L381" s="277">
        <v>480</v>
      </c>
      <c r="M381" s="277">
        <v>1.88703</v>
      </c>
    </row>
    <row r="382" spans="1:13">
      <c r="A382" s="268">
        <v>372</v>
      </c>
      <c r="B382" s="277" t="s">
        <v>165</v>
      </c>
      <c r="C382" s="278">
        <v>170.5</v>
      </c>
      <c r="D382" s="279">
        <v>169.95000000000002</v>
      </c>
      <c r="E382" s="279">
        <v>168.20000000000005</v>
      </c>
      <c r="F382" s="279">
        <v>165.90000000000003</v>
      </c>
      <c r="G382" s="279">
        <v>164.15000000000006</v>
      </c>
      <c r="H382" s="279">
        <v>172.25000000000003</v>
      </c>
      <c r="I382" s="279">
        <v>173.99999999999997</v>
      </c>
      <c r="J382" s="279">
        <v>176.3</v>
      </c>
      <c r="K382" s="277">
        <v>171.7</v>
      </c>
      <c r="L382" s="277">
        <v>167.65</v>
      </c>
      <c r="M382" s="277">
        <v>74.992249999999999</v>
      </c>
    </row>
    <row r="383" spans="1:13">
      <c r="A383" s="268">
        <v>373</v>
      </c>
      <c r="B383" s="277" t="s">
        <v>492</v>
      </c>
      <c r="C383" s="278">
        <v>68.650000000000006</v>
      </c>
      <c r="D383" s="279">
        <v>70.149999999999991</v>
      </c>
      <c r="E383" s="279">
        <v>66.499999999999986</v>
      </c>
      <c r="F383" s="279">
        <v>64.349999999999994</v>
      </c>
      <c r="G383" s="279">
        <v>60.699999999999989</v>
      </c>
      <c r="H383" s="279">
        <v>72.299999999999983</v>
      </c>
      <c r="I383" s="279">
        <v>75.949999999999989</v>
      </c>
      <c r="J383" s="279">
        <v>78.09999999999998</v>
      </c>
      <c r="K383" s="277">
        <v>73.8</v>
      </c>
      <c r="L383" s="277">
        <v>68</v>
      </c>
      <c r="M383" s="277">
        <v>7.4818499999999997</v>
      </c>
    </row>
    <row r="384" spans="1:13">
      <c r="A384" s="268">
        <v>374</v>
      </c>
      <c r="B384" s="277" t="s">
        <v>276</v>
      </c>
      <c r="C384" s="278">
        <v>242.25</v>
      </c>
      <c r="D384" s="279">
        <v>245.93333333333331</v>
      </c>
      <c r="E384" s="279">
        <v>232.11666666666662</v>
      </c>
      <c r="F384" s="279">
        <v>221.98333333333332</v>
      </c>
      <c r="G384" s="279">
        <v>208.16666666666663</v>
      </c>
      <c r="H384" s="279">
        <v>256.06666666666661</v>
      </c>
      <c r="I384" s="279">
        <v>269.88333333333327</v>
      </c>
      <c r="J384" s="279">
        <v>280.01666666666659</v>
      </c>
      <c r="K384" s="277">
        <v>259.75</v>
      </c>
      <c r="L384" s="277">
        <v>235.8</v>
      </c>
      <c r="M384" s="277">
        <v>3.91466</v>
      </c>
    </row>
    <row r="385" spans="1:13">
      <c r="A385" s="268">
        <v>375</v>
      </c>
      <c r="B385" s="277" t="s">
        <v>493</v>
      </c>
      <c r="C385" s="278">
        <v>57.5</v>
      </c>
      <c r="D385" s="279">
        <v>57.699999999999996</v>
      </c>
      <c r="E385" s="279">
        <v>55.699999999999989</v>
      </c>
      <c r="F385" s="279">
        <v>53.899999999999991</v>
      </c>
      <c r="G385" s="279">
        <v>51.899999999999984</v>
      </c>
      <c r="H385" s="279">
        <v>59.499999999999993</v>
      </c>
      <c r="I385" s="279">
        <v>61.500000000000007</v>
      </c>
      <c r="J385" s="279">
        <v>63.3</v>
      </c>
      <c r="K385" s="277">
        <v>59.7</v>
      </c>
      <c r="L385" s="277">
        <v>55.9</v>
      </c>
      <c r="M385" s="277">
        <v>3.65462</v>
      </c>
    </row>
    <row r="386" spans="1:13">
      <c r="A386" s="268">
        <v>376</v>
      </c>
      <c r="B386" s="277" t="s">
        <v>486</v>
      </c>
      <c r="C386" s="278">
        <v>46.3</v>
      </c>
      <c r="D386" s="279">
        <v>47.65</v>
      </c>
      <c r="E386" s="279">
        <v>44.55</v>
      </c>
      <c r="F386" s="279">
        <v>42.8</v>
      </c>
      <c r="G386" s="279">
        <v>39.699999999999996</v>
      </c>
      <c r="H386" s="279">
        <v>49.4</v>
      </c>
      <c r="I386" s="279">
        <v>52.500000000000007</v>
      </c>
      <c r="J386" s="279">
        <v>54.25</v>
      </c>
      <c r="K386" s="277">
        <v>50.75</v>
      </c>
      <c r="L386" s="277">
        <v>45.9</v>
      </c>
      <c r="M386" s="277">
        <v>28.239049999999999</v>
      </c>
    </row>
    <row r="387" spans="1:13">
      <c r="A387" s="268">
        <v>377</v>
      </c>
      <c r="B387" s="277" t="s">
        <v>166</v>
      </c>
      <c r="C387" s="278">
        <v>1115.8</v>
      </c>
      <c r="D387" s="279">
        <v>1143.8333333333333</v>
      </c>
      <c r="E387" s="279">
        <v>1075.6666666666665</v>
      </c>
      <c r="F387" s="279">
        <v>1035.5333333333333</v>
      </c>
      <c r="G387" s="279">
        <v>967.36666666666656</v>
      </c>
      <c r="H387" s="279">
        <v>1183.9666666666665</v>
      </c>
      <c r="I387" s="279">
        <v>1252.133333333333</v>
      </c>
      <c r="J387" s="279">
        <v>1292.2666666666664</v>
      </c>
      <c r="K387" s="277">
        <v>1212</v>
      </c>
      <c r="L387" s="277">
        <v>1103.7</v>
      </c>
      <c r="M387" s="277">
        <v>30.660730000000001</v>
      </c>
    </row>
    <row r="388" spans="1:13">
      <c r="A388" s="268">
        <v>378</v>
      </c>
      <c r="B388" s="277" t="s">
        <v>278</v>
      </c>
      <c r="C388" s="278">
        <v>408.35</v>
      </c>
      <c r="D388" s="279">
        <v>415.45</v>
      </c>
      <c r="E388" s="279">
        <v>392.9</v>
      </c>
      <c r="F388" s="279">
        <v>377.45</v>
      </c>
      <c r="G388" s="279">
        <v>354.9</v>
      </c>
      <c r="H388" s="279">
        <v>430.9</v>
      </c>
      <c r="I388" s="279">
        <v>453.45000000000005</v>
      </c>
      <c r="J388" s="279">
        <v>468.9</v>
      </c>
      <c r="K388" s="277">
        <v>438</v>
      </c>
      <c r="L388" s="277">
        <v>400</v>
      </c>
      <c r="M388" s="277">
        <v>2.8723999999999998</v>
      </c>
    </row>
    <row r="389" spans="1:13">
      <c r="A389" s="268">
        <v>379</v>
      </c>
      <c r="B389" s="277" t="s">
        <v>496</v>
      </c>
      <c r="C389" s="278">
        <v>421</v>
      </c>
      <c r="D389" s="279">
        <v>430.81666666666666</v>
      </c>
      <c r="E389" s="279">
        <v>405.68333333333334</v>
      </c>
      <c r="F389" s="279">
        <v>390.36666666666667</v>
      </c>
      <c r="G389" s="279">
        <v>365.23333333333335</v>
      </c>
      <c r="H389" s="279">
        <v>446.13333333333333</v>
      </c>
      <c r="I389" s="279">
        <v>471.26666666666665</v>
      </c>
      <c r="J389" s="279">
        <v>486.58333333333331</v>
      </c>
      <c r="K389" s="277">
        <v>455.95</v>
      </c>
      <c r="L389" s="277">
        <v>415.5</v>
      </c>
      <c r="M389" s="277">
        <v>4.0488400000000002</v>
      </c>
    </row>
    <row r="390" spans="1:13">
      <c r="A390" s="268">
        <v>380</v>
      </c>
      <c r="B390" s="277" t="s">
        <v>498</v>
      </c>
      <c r="C390" s="278">
        <v>102.75</v>
      </c>
      <c r="D390" s="279">
        <v>103.66666666666667</v>
      </c>
      <c r="E390" s="279">
        <v>100.08333333333334</v>
      </c>
      <c r="F390" s="279">
        <v>97.416666666666671</v>
      </c>
      <c r="G390" s="279">
        <v>93.833333333333343</v>
      </c>
      <c r="H390" s="279">
        <v>106.33333333333334</v>
      </c>
      <c r="I390" s="279">
        <v>109.91666666666669</v>
      </c>
      <c r="J390" s="279">
        <v>112.58333333333334</v>
      </c>
      <c r="K390" s="277">
        <v>107.25</v>
      </c>
      <c r="L390" s="277">
        <v>101</v>
      </c>
      <c r="M390" s="277">
        <v>10.001530000000001</v>
      </c>
    </row>
    <row r="391" spans="1:13">
      <c r="A391" s="268">
        <v>381</v>
      </c>
      <c r="B391" s="277" t="s">
        <v>279</v>
      </c>
      <c r="C391" s="278">
        <v>483.95</v>
      </c>
      <c r="D391" s="279">
        <v>497.7833333333333</v>
      </c>
      <c r="E391" s="279">
        <v>458.56666666666661</v>
      </c>
      <c r="F391" s="279">
        <v>433.18333333333328</v>
      </c>
      <c r="G391" s="279">
        <v>393.96666666666658</v>
      </c>
      <c r="H391" s="279">
        <v>523.16666666666663</v>
      </c>
      <c r="I391" s="279">
        <v>562.38333333333333</v>
      </c>
      <c r="J391" s="279">
        <v>587.76666666666665</v>
      </c>
      <c r="K391" s="277">
        <v>537</v>
      </c>
      <c r="L391" s="277">
        <v>472.4</v>
      </c>
      <c r="M391" s="277">
        <v>7.10426</v>
      </c>
    </row>
    <row r="392" spans="1:13">
      <c r="A392" s="268">
        <v>382</v>
      </c>
      <c r="B392" s="277" t="s">
        <v>499</v>
      </c>
      <c r="C392" s="278">
        <v>295.39999999999998</v>
      </c>
      <c r="D392" s="279">
        <v>299.89999999999998</v>
      </c>
      <c r="E392" s="279">
        <v>287.39999999999998</v>
      </c>
      <c r="F392" s="279">
        <v>279.39999999999998</v>
      </c>
      <c r="G392" s="279">
        <v>266.89999999999998</v>
      </c>
      <c r="H392" s="279">
        <v>307.89999999999998</v>
      </c>
      <c r="I392" s="279">
        <v>320.39999999999998</v>
      </c>
      <c r="J392" s="279">
        <v>328.4</v>
      </c>
      <c r="K392" s="277">
        <v>312.39999999999998</v>
      </c>
      <c r="L392" s="277">
        <v>291.89999999999998</v>
      </c>
      <c r="M392" s="277">
        <v>9.8820399999999999</v>
      </c>
    </row>
    <row r="393" spans="1:13">
      <c r="A393" s="268">
        <v>383</v>
      </c>
      <c r="B393" s="277" t="s">
        <v>167</v>
      </c>
      <c r="C393" s="278">
        <v>719.65</v>
      </c>
      <c r="D393" s="279">
        <v>727.86666666666679</v>
      </c>
      <c r="E393" s="279">
        <v>701.23333333333358</v>
      </c>
      <c r="F393" s="279">
        <v>682.81666666666683</v>
      </c>
      <c r="G393" s="279">
        <v>656.18333333333362</v>
      </c>
      <c r="H393" s="279">
        <v>746.28333333333353</v>
      </c>
      <c r="I393" s="279">
        <v>772.91666666666674</v>
      </c>
      <c r="J393" s="279">
        <v>791.33333333333348</v>
      </c>
      <c r="K393" s="277">
        <v>754.5</v>
      </c>
      <c r="L393" s="277">
        <v>709.45</v>
      </c>
      <c r="M393" s="277">
        <v>9.7125900000000005</v>
      </c>
    </row>
    <row r="394" spans="1:13">
      <c r="A394" s="268">
        <v>384</v>
      </c>
      <c r="B394" s="277" t="s">
        <v>501</v>
      </c>
      <c r="C394" s="278">
        <v>1224.95</v>
      </c>
      <c r="D394" s="279">
        <v>1236.9833333333333</v>
      </c>
      <c r="E394" s="279">
        <v>1188.9666666666667</v>
      </c>
      <c r="F394" s="279">
        <v>1152.9833333333333</v>
      </c>
      <c r="G394" s="279">
        <v>1104.9666666666667</v>
      </c>
      <c r="H394" s="279">
        <v>1272.9666666666667</v>
      </c>
      <c r="I394" s="279">
        <v>1320.9833333333336</v>
      </c>
      <c r="J394" s="279">
        <v>1356.9666666666667</v>
      </c>
      <c r="K394" s="277">
        <v>1285</v>
      </c>
      <c r="L394" s="277">
        <v>1201</v>
      </c>
      <c r="M394" s="277">
        <v>0.26654</v>
      </c>
    </row>
    <row r="395" spans="1:13">
      <c r="A395" s="268">
        <v>385</v>
      </c>
      <c r="B395" s="277" t="s">
        <v>502</v>
      </c>
      <c r="C395" s="278">
        <v>267.35000000000002</v>
      </c>
      <c r="D395" s="279">
        <v>271.06666666666666</v>
      </c>
      <c r="E395" s="279">
        <v>259.38333333333333</v>
      </c>
      <c r="F395" s="279">
        <v>251.41666666666669</v>
      </c>
      <c r="G395" s="279">
        <v>239.73333333333335</v>
      </c>
      <c r="H395" s="279">
        <v>279.0333333333333</v>
      </c>
      <c r="I395" s="279">
        <v>290.71666666666658</v>
      </c>
      <c r="J395" s="279">
        <v>298.68333333333328</v>
      </c>
      <c r="K395" s="277">
        <v>282.75</v>
      </c>
      <c r="L395" s="277">
        <v>263.10000000000002</v>
      </c>
      <c r="M395" s="277">
        <v>6.1433900000000001</v>
      </c>
    </row>
    <row r="396" spans="1:13">
      <c r="A396" s="268">
        <v>386</v>
      </c>
      <c r="B396" s="277" t="s">
        <v>168</v>
      </c>
      <c r="C396" s="278">
        <v>169.2</v>
      </c>
      <c r="D396" s="279">
        <v>173.13333333333333</v>
      </c>
      <c r="E396" s="279">
        <v>163.96666666666664</v>
      </c>
      <c r="F396" s="279">
        <v>158.73333333333332</v>
      </c>
      <c r="G396" s="279">
        <v>149.56666666666663</v>
      </c>
      <c r="H396" s="279">
        <v>178.36666666666665</v>
      </c>
      <c r="I396" s="279">
        <v>187.53333333333333</v>
      </c>
      <c r="J396" s="279">
        <v>192.76666666666665</v>
      </c>
      <c r="K396" s="277">
        <v>182.3</v>
      </c>
      <c r="L396" s="277">
        <v>167.9</v>
      </c>
      <c r="M396" s="277">
        <v>142.25597999999999</v>
      </c>
    </row>
    <row r="397" spans="1:13">
      <c r="A397" s="268">
        <v>387</v>
      </c>
      <c r="B397" s="277" t="s">
        <v>500</v>
      </c>
      <c r="C397" s="278">
        <v>44.9</v>
      </c>
      <c r="D397" s="279">
        <v>45.70000000000001</v>
      </c>
      <c r="E397" s="279">
        <v>43.90000000000002</v>
      </c>
      <c r="F397" s="279">
        <v>42.900000000000013</v>
      </c>
      <c r="G397" s="279">
        <v>41.100000000000023</v>
      </c>
      <c r="H397" s="279">
        <v>46.700000000000017</v>
      </c>
      <c r="I397" s="279">
        <v>48.500000000000014</v>
      </c>
      <c r="J397" s="279">
        <v>49.500000000000014</v>
      </c>
      <c r="K397" s="277">
        <v>47.5</v>
      </c>
      <c r="L397" s="277">
        <v>44.7</v>
      </c>
      <c r="M397" s="277">
        <v>8.0891599999999997</v>
      </c>
    </row>
    <row r="398" spans="1:13">
      <c r="A398" s="268">
        <v>388</v>
      </c>
      <c r="B398" s="277" t="s">
        <v>169</v>
      </c>
      <c r="C398" s="278">
        <v>102.55</v>
      </c>
      <c r="D398" s="279">
        <v>104.10000000000001</v>
      </c>
      <c r="E398" s="279">
        <v>100.45000000000002</v>
      </c>
      <c r="F398" s="279">
        <v>98.350000000000009</v>
      </c>
      <c r="G398" s="279">
        <v>94.700000000000017</v>
      </c>
      <c r="H398" s="279">
        <v>106.20000000000002</v>
      </c>
      <c r="I398" s="279">
        <v>109.85000000000002</v>
      </c>
      <c r="J398" s="279">
        <v>111.95000000000002</v>
      </c>
      <c r="K398" s="277">
        <v>107.75</v>
      </c>
      <c r="L398" s="277">
        <v>102</v>
      </c>
      <c r="M398" s="277">
        <v>45.939149999999998</v>
      </c>
    </row>
    <row r="399" spans="1:13">
      <c r="A399" s="268">
        <v>389</v>
      </c>
      <c r="B399" s="277" t="s">
        <v>503</v>
      </c>
      <c r="C399" s="278">
        <v>113.85</v>
      </c>
      <c r="D399" s="279">
        <v>115.15000000000002</v>
      </c>
      <c r="E399" s="279">
        <v>110.10000000000004</v>
      </c>
      <c r="F399" s="279">
        <v>106.35000000000002</v>
      </c>
      <c r="G399" s="279">
        <v>101.30000000000004</v>
      </c>
      <c r="H399" s="279">
        <v>118.90000000000003</v>
      </c>
      <c r="I399" s="279">
        <v>123.95000000000002</v>
      </c>
      <c r="J399" s="279">
        <v>127.70000000000003</v>
      </c>
      <c r="K399" s="277">
        <v>120.2</v>
      </c>
      <c r="L399" s="277">
        <v>111.4</v>
      </c>
      <c r="M399" s="277">
        <v>1.83379</v>
      </c>
    </row>
    <row r="400" spans="1:13">
      <c r="A400" s="268">
        <v>390</v>
      </c>
      <c r="B400" s="277" t="s">
        <v>504</v>
      </c>
      <c r="C400" s="278">
        <v>653.1</v>
      </c>
      <c r="D400" s="279">
        <v>658.43333333333339</v>
      </c>
      <c r="E400" s="279">
        <v>639.66666666666674</v>
      </c>
      <c r="F400" s="279">
        <v>626.23333333333335</v>
      </c>
      <c r="G400" s="279">
        <v>607.4666666666667</v>
      </c>
      <c r="H400" s="279">
        <v>671.86666666666679</v>
      </c>
      <c r="I400" s="279">
        <v>690.63333333333344</v>
      </c>
      <c r="J400" s="279">
        <v>704.06666666666683</v>
      </c>
      <c r="K400" s="277">
        <v>677.2</v>
      </c>
      <c r="L400" s="277">
        <v>645</v>
      </c>
      <c r="M400" s="277">
        <v>1.4518</v>
      </c>
    </row>
    <row r="401" spans="1:13">
      <c r="A401" s="268">
        <v>391</v>
      </c>
      <c r="B401" s="277" t="s">
        <v>170</v>
      </c>
      <c r="C401" s="278">
        <v>2255.85</v>
      </c>
      <c r="D401" s="279">
        <v>2279.7333333333336</v>
      </c>
      <c r="E401" s="279">
        <v>2223.4666666666672</v>
      </c>
      <c r="F401" s="279">
        <v>2191.0833333333335</v>
      </c>
      <c r="G401" s="279">
        <v>2134.8166666666671</v>
      </c>
      <c r="H401" s="279">
        <v>2312.1166666666672</v>
      </c>
      <c r="I401" s="279">
        <v>2368.3833333333337</v>
      </c>
      <c r="J401" s="279">
        <v>2400.7666666666673</v>
      </c>
      <c r="K401" s="277">
        <v>2336</v>
      </c>
      <c r="L401" s="277">
        <v>2247.35</v>
      </c>
      <c r="M401" s="277">
        <v>155.19433000000001</v>
      </c>
    </row>
    <row r="402" spans="1:13">
      <c r="A402" s="268">
        <v>392</v>
      </c>
      <c r="B402" s="277" t="s">
        <v>519</v>
      </c>
      <c r="C402" s="278">
        <v>8.85</v>
      </c>
      <c r="D402" s="279">
        <v>9.0166666666666657</v>
      </c>
      <c r="E402" s="279">
        <v>8.6833333333333318</v>
      </c>
      <c r="F402" s="279">
        <v>8.5166666666666657</v>
      </c>
      <c r="G402" s="279">
        <v>8.1833333333333318</v>
      </c>
      <c r="H402" s="279">
        <v>9.1833333333333318</v>
      </c>
      <c r="I402" s="279">
        <v>9.5166666666666675</v>
      </c>
      <c r="J402" s="279">
        <v>9.6833333333333318</v>
      </c>
      <c r="K402" s="277">
        <v>9.35</v>
      </c>
      <c r="L402" s="277">
        <v>8.85</v>
      </c>
      <c r="M402" s="277">
        <v>8.2568800000000007</v>
      </c>
    </row>
    <row r="403" spans="1:13">
      <c r="A403" s="268">
        <v>393</v>
      </c>
      <c r="B403" s="277" t="s">
        <v>508</v>
      </c>
      <c r="C403" s="278">
        <v>158.5</v>
      </c>
      <c r="D403" s="279">
        <v>160.68333333333334</v>
      </c>
      <c r="E403" s="279">
        <v>156.31666666666666</v>
      </c>
      <c r="F403" s="279">
        <v>154.13333333333333</v>
      </c>
      <c r="G403" s="279">
        <v>149.76666666666665</v>
      </c>
      <c r="H403" s="279">
        <v>162.86666666666667</v>
      </c>
      <c r="I403" s="279">
        <v>167.23333333333335</v>
      </c>
      <c r="J403" s="279">
        <v>169.41666666666669</v>
      </c>
      <c r="K403" s="277">
        <v>165.05</v>
      </c>
      <c r="L403" s="277">
        <v>158.5</v>
      </c>
      <c r="M403" s="277">
        <v>3.9316200000000001</v>
      </c>
    </row>
    <row r="404" spans="1:13">
      <c r="A404" s="268">
        <v>394</v>
      </c>
      <c r="B404" s="277" t="s">
        <v>495</v>
      </c>
      <c r="C404" s="278">
        <v>246.6</v>
      </c>
      <c r="D404" s="279">
        <v>249.26666666666665</v>
      </c>
      <c r="E404" s="279">
        <v>242.38333333333333</v>
      </c>
      <c r="F404" s="279">
        <v>238.16666666666669</v>
      </c>
      <c r="G404" s="279">
        <v>231.28333333333336</v>
      </c>
      <c r="H404" s="279">
        <v>253.48333333333329</v>
      </c>
      <c r="I404" s="279">
        <v>260.36666666666662</v>
      </c>
      <c r="J404" s="279">
        <v>264.58333333333326</v>
      </c>
      <c r="K404" s="277">
        <v>256.14999999999998</v>
      </c>
      <c r="L404" s="277">
        <v>245.05</v>
      </c>
      <c r="M404" s="277">
        <v>11.57244</v>
      </c>
    </row>
    <row r="405" spans="1:13">
      <c r="A405" s="268">
        <v>395</v>
      </c>
      <c r="B405" s="277" t="s">
        <v>497</v>
      </c>
      <c r="C405" s="278" t="e">
        <v>#N/A</v>
      </c>
      <c r="D405" s="279" t="e">
        <v>#N/A</v>
      </c>
      <c r="E405" s="279" t="e">
        <v>#N/A</v>
      </c>
      <c r="F405" s="279" t="e">
        <v>#N/A</v>
      </c>
      <c r="G405" s="279" t="e">
        <v>#N/A</v>
      </c>
      <c r="H405" s="279" t="e">
        <v>#N/A</v>
      </c>
      <c r="I405" s="279" t="e">
        <v>#N/A</v>
      </c>
      <c r="J405" s="279" t="e">
        <v>#N/A</v>
      </c>
      <c r="K405" s="277" t="e">
        <v>#N/A</v>
      </c>
      <c r="L405" s="277" t="e">
        <v>#N/A</v>
      </c>
      <c r="M405" s="277" t="e">
        <v>#N/A</v>
      </c>
    </row>
    <row r="406" spans="1:13">
      <c r="A406" s="268">
        <v>396</v>
      </c>
      <c r="B406" s="277" t="s">
        <v>512</v>
      </c>
      <c r="C406" s="278">
        <v>52.65</v>
      </c>
      <c r="D406" s="279">
        <v>53.866666666666667</v>
      </c>
      <c r="E406" s="279">
        <v>51.383333333333333</v>
      </c>
      <c r="F406" s="279">
        <v>50.116666666666667</v>
      </c>
      <c r="G406" s="279">
        <v>47.633333333333333</v>
      </c>
      <c r="H406" s="279">
        <v>55.133333333333333</v>
      </c>
      <c r="I406" s="279">
        <v>57.616666666666667</v>
      </c>
      <c r="J406" s="279">
        <v>58.883333333333333</v>
      </c>
      <c r="K406" s="277">
        <v>56.35</v>
      </c>
      <c r="L406" s="277">
        <v>52.6</v>
      </c>
      <c r="M406" s="277">
        <v>2.9704299999999999</v>
      </c>
    </row>
    <row r="407" spans="1:13">
      <c r="A407" s="268">
        <v>397</v>
      </c>
      <c r="B407" s="277" t="s">
        <v>171</v>
      </c>
      <c r="C407" s="278">
        <v>35.35</v>
      </c>
      <c r="D407" s="279">
        <v>36.166666666666664</v>
      </c>
      <c r="E407" s="279">
        <v>34.18333333333333</v>
      </c>
      <c r="F407" s="279">
        <v>33.016666666666666</v>
      </c>
      <c r="G407" s="279">
        <v>31.033333333333331</v>
      </c>
      <c r="H407" s="279">
        <v>37.333333333333329</v>
      </c>
      <c r="I407" s="279">
        <v>39.316666666666663</v>
      </c>
      <c r="J407" s="279">
        <v>40.483333333333327</v>
      </c>
      <c r="K407" s="277">
        <v>38.15</v>
      </c>
      <c r="L407" s="277">
        <v>35</v>
      </c>
      <c r="M407" s="277">
        <v>192.27382</v>
      </c>
    </row>
    <row r="408" spans="1:13">
      <c r="A408" s="268">
        <v>398</v>
      </c>
      <c r="B408" s="277" t="s">
        <v>513</v>
      </c>
      <c r="C408" s="278">
        <v>8418.65</v>
      </c>
      <c r="D408" s="279">
        <v>8456.1999999999989</v>
      </c>
      <c r="E408" s="279">
        <v>8362.4499999999971</v>
      </c>
      <c r="F408" s="279">
        <v>8306.2499999999982</v>
      </c>
      <c r="G408" s="279">
        <v>8212.4999999999964</v>
      </c>
      <c r="H408" s="279">
        <v>8512.3999999999978</v>
      </c>
      <c r="I408" s="279">
        <v>8606.1500000000015</v>
      </c>
      <c r="J408" s="279">
        <v>8662.3499999999985</v>
      </c>
      <c r="K408" s="277">
        <v>8549.9500000000007</v>
      </c>
      <c r="L408" s="277">
        <v>8400</v>
      </c>
      <c r="M408" s="277">
        <v>9.8119999999999999E-2</v>
      </c>
    </row>
    <row r="409" spans="1:13">
      <c r="A409" s="268">
        <v>399</v>
      </c>
      <c r="B409" s="277" t="s">
        <v>3523</v>
      </c>
      <c r="C409" s="278">
        <v>818.15</v>
      </c>
      <c r="D409" s="279">
        <v>828.7166666666667</v>
      </c>
      <c r="E409" s="279">
        <v>800.43333333333339</v>
      </c>
      <c r="F409" s="279">
        <v>782.7166666666667</v>
      </c>
      <c r="G409" s="279">
        <v>754.43333333333339</v>
      </c>
      <c r="H409" s="279">
        <v>846.43333333333339</v>
      </c>
      <c r="I409" s="279">
        <v>874.7166666666667</v>
      </c>
      <c r="J409" s="279">
        <v>892.43333333333339</v>
      </c>
      <c r="K409" s="277">
        <v>857</v>
      </c>
      <c r="L409" s="277">
        <v>811</v>
      </c>
      <c r="M409" s="277">
        <v>14.64507</v>
      </c>
    </row>
    <row r="410" spans="1:13">
      <c r="A410" s="268">
        <v>400</v>
      </c>
      <c r="B410" s="277" t="s">
        <v>280</v>
      </c>
      <c r="C410" s="278">
        <v>840.1</v>
      </c>
      <c r="D410" s="279">
        <v>842.5</v>
      </c>
      <c r="E410" s="279">
        <v>833.2</v>
      </c>
      <c r="F410" s="279">
        <v>826.30000000000007</v>
      </c>
      <c r="G410" s="279">
        <v>817.00000000000011</v>
      </c>
      <c r="H410" s="279">
        <v>849.4</v>
      </c>
      <c r="I410" s="279">
        <v>858.69999999999993</v>
      </c>
      <c r="J410" s="279">
        <v>865.59999999999991</v>
      </c>
      <c r="K410" s="277">
        <v>851.8</v>
      </c>
      <c r="L410" s="277">
        <v>835.6</v>
      </c>
      <c r="M410" s="277">
        <v>8.7566799999999994</v>
      </c>
    </row>
    <row r="411" spans="1:13">
      <c r="A411" s="268">
        <v>401</v>
      </c>
      <c r="B411" s="277" t="s">
        <v>172</v>
      </c>
      <c r="C411" s="278">
        <v>185.8</v>
      </c>
      <c r="D411" s="279">
        <v>187.85</v>
      </c>
      <c r="E411" s="279">
        <v>182.2</v>
      </c>
      <c r="F411" s="279">
        <v>178.6</v>
      </c>
      <c r="G411" s="279">
        <v>172.95</v>
      </c>
      <c r="H411" s="279">
        <v>191.45</v>
      </c>
      <c r="I411" s="279">
        <v>197.10000000000002</v>
      </c>
      <c r="J411" s="279">
        <v>200.7</v>
      </c>
      <c r="K411" s="277">
        <v>193.5</v>
      </c>
      <c r="L411" s="277">
        <v>184.25</v>
      </c>
      <c r="M411" s="277">
        <v>576.14738999999997</v>
      </c>
    </row>
    <row r="412" spans="1:13">
      <c r="A412" s="268">
        <v>402</v>
      </c>
      <c r="B412" s="277" t="s">
        <v>514</v>
      </c>
      <c r="C412" s="278">
        <v>3796.55</v>
      </c>
      <c r="D412" s="279">
        <v>3823.8666666666668</v>
      </c>
      <c r="E412" s="279">
        <v>3697.7333333333336</v>
      </c>
      <c r="F412" s="279">
        <v>3598.916666666667</v>
      </c>
      <c r="G412" s="279">
        <v>3472.7833333333338</v>
      </c>
      <c r="H412" s="279">
        <v>3922.6833333333334</v>
      </c>
      <c r="I412" s="279">
        <v>4048.8166666666666</v>
      </c>
      <c r="J412" s="279">
        <v>4147.6333333333332</v>
      </c>
      <c r="K412" s="277">
        <v>3950</v>
      </c>
      <c r="L412" s="277">
        <v>3725.05</v>
      </c>
      <c r="M412" s="277">
        <v>0.31992999999999999</v>
      </c>
    </row>
    <row r="413" spans="1:13">
      <c r="A413" s="268">
        <v>403</v>
      </c>
      <c r="B413" s="277" t="s">
        <v>2402</v>
      </c>
      <c r="C413" s="278">
        <v>79.5</v>
      </c>
      <c r="D413" s="279">
        <v>79.333333333333329</v>
      </c>
      <c r="E413" s="279">
        <v>78.166666666666657</v>
      </c>
      <c r="F413" s="279">
        <v>76.833333333333329</v>
      </c>
      <c r="G413" s="279">
        <v>75.666666666666657</v>
      </c>
      <c r="H413" s="279">
        <v>80.666666666666657</v>
      </c>
      <c r="I413" s="279">
        <v>81.833333333333314</v>
      </c>
      <c r="J413" s="279">
        <v>83.166666666666657</v>
      </c>
      <c r="K413" s="277">
        <v>80.5</v>
      </c>
      <c r="L413" s="277">
        <v>78</v>
      </c>
      <c r="M413" s="277">
        <v>2.8622000000000001</v>
      </c>
    </row>
    <row r="414" spans="1:13">
      <c r="A414" s="268">
        <v>404</v>
      </c>
      <c r="B414" s="277" t="s">
        <v>2404</v>
      </c>
      <c r="C414" s="278">
        <v>54.25</v>
      </c>
      <c r="D414" s="279">
        <v>54.65</v>
      </c>
      <c r="E414" s="279">
        <v>51.75</v>
      </c>
      <c r="F414" s="279">
        <v>49.25</v>
      </c>
      <c r="G414" s="279">
        <v>46.35</v>
      </c>
      <c r="H414" s="279">
        <v>57.15</v>
      </c>
      <c r="I414" s="279">
        <v>60.04999999999999</v>
      </c>
      <c r="J414" s="279">
        <v>62.55</v>
      </c>
      <c r="K414" s="277">
        <v>57.55</v>
      </c>
      <c r="L414" s="277">
        <v>52.15</v>
      </c>
      <c r="M414" s="277">
        <v>9.7684700000000007</v>
      </c>
    </row>
    <row r="415" spans="1:13">
      <c r="A415" s="268">
        <v>405</v>
      </c>
      <c r="B415" s="277" t="s">
        <v>2412</v>
      </c>
      <c r="C415" s="278">
        <v>139.69999999999999</v>
      </c>
      <c r="D415" s="279">
        <v>143.20000000000002</v>
      </c>
      <c r="E415" s="279">
        <v>133.60000000000002</v>
      </c>
      <c r="F415" s="279">
        <v>127.5</v>
      </c>
      <c r="G415" s="279">
        <v>117.9</v>
      </c>
      <c r="H415" s="279">
        <v>149.30000000000004</v>
      </c>
      <c r="I415" s="279">
        <v>158.9</v>
      </c>
      <c r="J415" s="279">
        <v>165.00000000000006</v>
      </c>
      <c r="K415" s="277">
        <v>152.80000000000001</v>
      </c>
      <c r="L415" s="277">
        <v>137.1</v>
      </c>
      <c r="M415" s="277">
        <v>14.868840000000001</v>
      </c>
    </row>
    <row r="416" spans="1:13">
      <c r="A416" s="268">
        <v>406</v>
      </c>
      <c r="B416" s="277" t="s">
        <v>516</v>
      </c>
      <c r="C416" s="278">
        <v>1456.2</v>
      </c>
      <c r="D416" s="279">
        <v>1481.7333333333333</v>
      </c>
      <c r="E416" s="279">
        <v>1425.4666666666667</v>
      </c>
      <c r="F416" s="279">
        <v>1394.7333333333333</v>
      </c>
      <c r="G416" s="279">
        <v>1338.4666666666667</v>
      </c>
      <c r="H416" s="279">
        <v>1512.4666666666667</v>
      </c>
      <c r="I416" s="279">
        <v>1568.7333333333336</v>
      </c>
      <c r="J416" s="279">
        <v>1599.4666666666667</v>
      </c>
      <c r="K416" s="277">
        <v>1538</v>
      </c>
      <c r="L416" s="277">
        <v>1451</v>
      </c>
      <c r="M416" s="277">
        <v>0.13064000000000001</v>
      </c>
    </row>
    <row r="417" spans="1:13">
      <c r="A417" s="268">
        <v>407</v>
      </c>
      <c r="B417" s="277" t="s">
        <v>518</v>
      </c>
      <c r="C417" s="278">
        <v>168.9</v>
      </c>
      <c r="D417" s="279">
        <v>169.29999999999998</v>
      </c>
      <c r="E417" s="279">
        <v>167.34999999999997</v>
      </c>
      <c r="F417" s="279">
        <v>165.79999999999998</v>
      </c>
      <c r="G417" s="279">
        <v>163.84999999999997</v>
      </c>
      <c r="H417" s="279">
        <v>170.84999999999997</v>
      </c>
      <c r="I417" s="279">
        <v>172.79999999999995</v>
      </c>
      <c r="J417" s="279">
        <v>174.34999999999997</v>
      </c>
      <c r="K417" s="277">
        <v>171.25</v>
      </c>
      <c r="L417" s="277">
        <v>167.75</v>
      </c>
      <c r="M417" s="277">
        <v>1.0172300000000001</v>
      </c>
    </row>
    <row r="418" spans="1:13">
      <c r="A418" s="268">
        <v>408</v>
      </c>
      <c r="B418" s="277" t="s">
        <v>173</v>
      </c>
      <c r="C418" s="278">
        <v>18903.7</v>
      </c>
      <c r="D418" s="279">
        <v>19070.45</v>
      </c>
      <c r="E418" s="279">
        <v>18540.900000000001</v>
      </c>
      <c r="F418" s="279">
        <v>18178.100000000002</v>
      </c>
      <c r="G418" s="279">
        <v>17648.550000000003</v>
      </c>
      <c r="H418" s="279">
        <v>19433.25</v>
      </c>
      <c r="I418" s="279">
        <v>19962.799999999996</v>
      </c>
      <c r="J418" s="279">
        <v>20325.599999999999</v>
      </c>
      <c r="K418" s="277">
        <v>19600</v>
      </c>
      <c r="L418" s="277">
        <v>18707.650000000001</v>
      </c>
      <c r="M418" s="277">
        <v>0.35929</v>
      </c>
    </row>
    <row r="419" spans="1:13">
      <c r="A419" s="268">
        <v>409</v>
      </c>
      <c r="B419" s="277" t="s">
        <v>520</v>
      </c>
      <c r="C419" s="278">
        <v>895.95</v>
      </c>
      <c r="D419" s="279">
        <v>917.81666666666661</v>
      </c>
      <c r="E419" s="279">
        <v>858.13333333333321</v>
      </c>
      <c r="F419" s="279">
        <v>820.31666666666661</v>
      </c>
      <c r="G419" s="279">
        <v>760.63333333333321</v>
      </c>
      <c r="H419" s="279">
        <v>955.63333333333321</v>
      </c>
      <c r="I419" s="279">
        <v>1015.3166666666666</v>
      </c>
      <c r="J419" s="279">
        <v>1053.1333333333332</v>
      </c>
      <c r="K419" s="277">
        <v>977.5</v>
      </c>
      <c r="L419" s="277">
        <v>880</v>
      </c>
      <c r="M419" s="277">
        <v>0.30741000000000002</v>
      </c>
    </row>
    <row r="420" spans="1:13">
      <c r="A420" s="268">
        <v>410</v>
      </c>
      <c r="B420" s="277" t="s">
        <v>174</v>
      </c>
      <c r="C420" s="278">
        <v>1243.5999999999999</v>
      </c>
      <c r="D420" s="279">
        <v>1243.8333333333333</v>
      </c>
      <c r="E420" s="279">
        <v>1227.7666666666664</v>
      </c>
      <c r="F420" s="279">
        <v>1211.9333333333332</v>
      </c>
      <c r="G420" s="279">
        <v>1195.8666666666663</v>
      </c>
      <c r="H420" s="279">
        <v>1259.6666666666665</v>
      </c>
      <c r="I420" s="279">
        <v>1275.7333333333336</v>
      </c>
      <c r="J420" s="279">
        <v>1291.5666666666666</v>
      </c>
      <c r="K420" s="277">
        <v>1259.9000000000001</v>
      </c>
      <c r="L420" s="277">
        <v>1228</v>
      </c>
      <c r="M420" s="277">
        <v>5.3088600000000001</v>
      </c>
    </row>
    <row r="421" spans="1:13">
      <c r="A421" s="268">
        <v>411</v>
      </c>
      <c r="B421" s="277" t="s">
        <v>515</v>
      </c>
      <c r="C421" s="278">
        <v>375.55</v>
      </c>
      <c r="D421" s="279">
        <v>381.18333333333334</v>
      </c>
      <c r="E421" s="279">
        <v>366.36666666666667</v>
      </c>
      <c r="F421" s="279">
        <v>357.18333333333334</v>
      </c>
      <c r="G421" s="279">
        <v>342.36666666666667</v>
      </c>
      <c r="H421" s="279">
        <v>390.36666666666667</v>
      </c>
      <c r="I421" s="279">
        <v>405.18333333333339</v>
      </c>
      <c r="J421" s="279">
        <v>414.36666666666667</v>
      </c>
      <c r="K421" s="277">
        <v>396</v>
      </c>
      <c r="L421" s="277">
        <v>372</v>
      </c>
      <c r="M421" s="277">
        <v>1.4734499999999999</v>
      </c>
    </row>
    <row r="422" spans="1:13">
      <c r="A422" s="268">
        <v>412</v>
      </c>
      <c r="B422" s="277" t="s">
        <v>510</v>
      </c>
      <c r="C422" s="278">
        <v>22.8</v>
      </c>
      <c r="D422" s="279">
        <v>22.933333333333334</v>
      </c>
      <c r="E422" s="279">
        <v>22.566666666666666</v>
      </c>
      <c r="F422" s="279">
        <v>22.333333333333332</v>
      </c>
      <c r="G422" s="279">
        <v>21.966666666666665</v>
      </c>
      <c r="H422" s="279">
        <v>23.166666666666668</v>
      </c>
      <c r="I422" s="279">
        <v>23.533333333333335</v>
      </c>
      <c r="J422" s="279">
        <v>23.766666666666669</v>
      </c>
      <c r="K422" s="277">
        <v>23.3</v>
      </c>
      <c r="L422" s="277">
        <v>22.7</v>
      </c>
      <c r="M422" s="277">
        <v>6.7973400000000002</v>
      </c>
    </row>
    <row r="423" spans="1:13">
      <c r="A423" s="268">
        <v>413</v>
      </c>
      <c r="B423" s="277" t="s">
        <v>511</v>
      </c>
      <c r="C423" s="278">
        <v>1514.25</v>
      </c>
      <c r="D423" s="279">
        <v>1528.0666666666666</v>
      </c>
      <c r="E423" s="279">
        <v>1492.1833333333332</v>
      </c>
      <c r="F423" s="279">
        <v>1470.1166666666666</v>
      </c>
      <c r="G423" s="279">
        <v>1434.2333333333331</v>
      </c>
      <c r="H423" s="279">
        <v>1550.1333333333332</v>
      </c>
      <c r="I423" s="279">
        <v>1586.0166666666664</v>
      </c>
      <c r="J423" s="279">
        <v>1608.0833333333333</v>
      </c>
      <c r="K423" s="277">
        <v>1563.95</v>
      </c>
      <c r="L423" s="277">
        <v>1506</v>
      </c>
      <c r="M423" s="277">
        <v>0.25124999999999997</v>
      </c>
    </row>
    <row r="424" spans="1:13">
      <c r="A424" s="268">
        <v>414</v>
      </c>
      <c r="B424" s="277" t="s">
        <v>521</v>
      </c>
      <c r="C424" s="278">
        <v>238</v>
      </c>
      <c r="D424" s="279">
        <v>240.70000000000002</v>
      </c>
      <c r="E424" s="279">
        <v>227.40000000000003</v>
      </c>
      <c r="F424" s="279">
        <v>216.8</v>
      </c>
      <c r="G424" s="279">
        <v>203.50000000000003</v>
      </c>
      <c r="H424" s="279">
        <v>251.30000000000004</v>
      </c>
      <c r="I424" s="279">
        <v>264.60000000000002</v>
      </c>
      <c r="J424" s="279">
        <v>275.20000000000005</v>
      </c>
      <c r="K424" s="277">
        <v>254</v>
      </c>
      <c r="L424" s="277">
        <v>230.1</v>
      </c>
      <c r="M424" s="277">
        <v>3.0628099999999998</v>
      </c>
    </row>
    <row r="425" spans="1:13">
      <c r="A425" s="268">
        <v>415</v>
      </c>
      <c r="B425" s="277" t="s">
        <v>522</v>
      </c>
      <c r="C425" s="278">
        <v>1066.6500000000001</v>
      </c>
      <c r="D425" s="279">
        <v>1071.3500000000001</v>
      </c>
      <c r="E425" s="279">
        <v>1053.3000000000002</v>
      </c>
      <c r="F425" s="279">
        <v>1039.95</v>
      </c>
      <c r="G425" s="279">
        <v>1021.9000000000001</v>
      </c>
      <c r="H425" s="279">
        <v>1084.7000000000003</v>
      </c>
      <c r="I425" s="279">
        <v>1102.75</v>
      </c>
      <c r="J425" s="279">
        <v>1116.1000000000004</v>
      </c>
      <c r="K425" s="277">
        <v>1089.4000000000001</v>
      </c>
      <c r="L425" s="277">
        <v>1058</v>
      </c>
      <c r="M425" s="277">
        <v>0.16378000000000001</v>
      </c>
    </row>
    <row r="426" spans="1:13">
      <c r="A426" s="268">
        <v>416</v>
      </c>
      <c r="B426" s="277" t="s">
        <v>523</v>
      </c>
      <c r="C426" s="278">
        <v>329.8</v>
      </c>
      <c r="D426" s="279">
        <v>332.26666666666665</v>
      </c>
      <c r="E426" s="279">
        <v>318.5333333333333</v>
      </c>
      <c r="F426" s="279">
        <v>307.26666666666665</v>
      </c>
      <c r="G426" s="279">
        <v>293.5333333333333</v>
      </c>
      <c r="H426" s="279">
        <v>343.5333333333333</v>
      </c>
      <c r="I426" s="279">
        <v>357.26666666666665</v>
      </c>
      <c r="J426" s="279">
        <v>368.5333333333333</v>
      </c>
      <c r="K426" s="277">
        <v>346</v>
      </c>
      <c r="L426" s="277">
        <v>321</v>
      </c>
      <c r="M426" s="277">
        <v>7.9103599999999998</v>
      </c>
    </row>
    <row r="427" spans="1:13">
      <c r="A427" s="268">
        <v>417</v>
      </c>
      <c r="B427" s="277" t="s">
        <v>524</v>
      </c>
      <c r="C427" s="278">
        <v>6.8</v>
      </c>
      <c r="D427" s="279">
        <v>6.8666666666666671</v>
      </c>
      <c r="E427" s="279">
        <v>6.7333333333333343</v>
      </c>
      <c r="F427" s="279">
        <v>6.666666666666667</v>
      </c>
      <c r="G427" s="279">
        <v>6.5333333333333341</v>
      </c>
      <c r="H427" s="279">
        <v>6.9333333333333345</v>
      </c>
      <c r="I427" s="279">
        <v>7.0666666666666673</v>
      </c>
      <c r="J427" s="279">
        <v>7.1333333333333346</v>
      </c>
      <c r="K427" s="277">
        <v>7</v>
      </c>
      <c r="L427" s="277">
        <v>6.8</v>
      </c>
      <c r="M427" s="277">
        <v>87.729069999999993</v>
      </c>
    </row>
    <row r="428" spans="1:13">
      <c r="A428" s="268">
        <v>418</v>
      </c>
      <c r="B428" s="277" t="s">
        <v>2516</v>
      </c>
      <c r="C428" s="278">
        <v>556.9</v>
      </c>
      <c r="D428" s="279">
        <v>562.23333333333323</v>
      </c>
      <c r="E428" s="279">
        <v>549.66666666666652</v>
      </c>
      <c r="F428" s="279">
        <v>542.43333333333328</v>
      </c>
      <c r="G428" s="279">
        <v>529.86666666666656</v>
      </c>
      <c r="H428" s="279">
        <v>569.46666666666647</v>
      </c>
      <c r="I428" s="279">
        <v>582.0333333333333</v>
      </c>
      <c r="J428" s="279">
        <v>589.26666666666642</v>
      </c>
      <c r="K428" s="277">
        <v>574.79999999999995</v>
      </c>
      <c r="L428" s="277">
        <v>555</v>
      </c>
      <c r="M428" s="277">
        <v>0.30525999999999998</v>
      </c>
    </row>
    <row r="429" spans="1:13">
      <c r="A429" s="268">
        <v>419</v>
      </c>
      <c r="B429" s="277" t="s">
        <v>527</v>
      </c>
      <c r="C429" s="278">
        <v>168.9</v>
      </c>
      <c r="D429" s="279">
        <v>172.98333333333335</v>
      </c>
      <c r="E429" s="279">
        <v>163.9666666666667</v>
      </c>
      <c r="F429" s="279">
        <v>159.03333333333336</v>
      </c>
      <c r="G429" s="279">
        <v>150.01666666666671</v>
      </c>
      <c r="H429" s="279">
        <v>177.91666666666669</v>
      </c>
      <c r="I429" s="279">
        <v>186.93333333333334</v>
      </c>
      <c r="J429" s="279">
        <v>191.86666666666667</v>
      </c>
      <c r="K429" s="277">
        <v>182</v>
      </c>
      <c r="L429" s="277">
        <v>168.05</v>
      </c>
      <c r="M429" s="277">
        <v>8.6394099999999998</v>
      </c>
    </row>
    <row r="430" spans="1:13">
      <c r="A430" s="268">
        <v>420</v>
      </c>
      <c r="B430" s="277" t="s">
        <v>2525</v>
      </c>
      <c r="C430" s="278">
        <v>49.8</v>
      </c>
      <c r="D430" s="279">
        <v>50.300000000000004</v>
      </c>
      <c r="E430" s="279">
        <v>48.500000000000007</v>
      </c>
      <c r="F430" s="279">
        <v>47.2</v>
      </c>
      <c r="G430" s="279">
        <v>45.400000000000006</v>
      </c>
      <c r="H430" s="279">
        <v>51.600000000000009</v>
      </c>
      <c r="I430" s="279">
        <v>53.400000000000006</v>
      </c>
      <c r="J430" s="279">
        <v>54.70000000000001</v>
      </c>
      <c r="K430" s="277">
        <v>52.1</v>
      </c>
      <c r="L430" s="277">
        <v>49</v>
      </c>
      <c r="M430" s="277">
        <v>23.29017</v>
      </c>
    </row>
    <row r="431" spans="1:13">
      <c r="A431" s="268">
        <v>421</v>
      </c>
      <c r="B431" s="277" t="s">
        <v>175</v>
      </c>
      <c r="C431" s="286">
        <v>4159.3999999999996</v>
      </c>
      <c r="D431" s="287">
        <v>4214.6166666666659</v>
      </c>
      <c r="E431" s="287">
        <v>4078.0333333333319</v>
      </c>
      <c r="F431" s="287">
        <v>3996.6666666666661</v>
      </c>
      <c r="G431" s="287">
        <v>3860.0833333333321</v>
      </c>
      <c r="H431" s="287">
        <v>4295.9833333333318</v>
      </c>
      <c r="I431" s="287">
        <v>4432.5666666666657</v>
      </c>
      <c r="J431" s="287">
        <v>4513.9333333333316</v>
      </c>
      <c r="K431" s="288">
        <v>4351.2</v>
      </c>
      <c r="L431" s="288">
        <v>4133.25</v>
      </c>
      <c r="M431" s="288">
        <v>1.6796899999999999</v>
      </c>
    </row>
    <row r="432" spans="1:13">
      <c r="A432" s="268">
        <v>422</v>
      </c>
      <c r="B432" s="277" t="s">
        <v>176</v>
      </c>
      <c r="C432" s="277">
        <v>637.45000000000005</v>
      </c>
      <c r="D432" s="279">
        <v>640.43333333333339</v>
      </c>
      <c r="E432" s="279">
        <v>628.01666666666677</v>
      </c>
      <c r="F432" s="279">
        <v>618.58333333333337</v>
      </c>
      <c r="G432" s="279">
        <v>606.16666666666674</v>
      </c>
      <c r="H432" s="279">
        <v>649.86666666666679</v>
      </c>
      <c r="I432" s="279">
        <v>662.2833333333333</v>
      </c>
      <c r="J432" s="279">
        <v>671.71666666666681</v>
      </c>
      <c r="K432" s="277">
        <v>652.85</v>
      </c>
      <c r="L432" s="277">
        <v>631</v>
      </c>
      <c r="M432" s="277">
        <v>32.207790000000003</v>
      </c>
    </row>
    <row r="433" spans="1:13">
      <c r="A433" s="268">
        <v>423</v>
      </c>
      <c r="B433" s="277" t="s">
        <v>177</v>
      </c>
      <c r="C433" s="277">
        <v>659.35</v>
      </c>
      <c r="D433" s="279">
        <v>676.91666666666663</v>
      </c>
      <c r="E433" s="279">
        <v>633.93333333333328</v>
      </c>
      <c r="F433" s="279">
        <v>608.51666666666665</v>
      </c>
      <c r="G433" s="279">
        <v>565.5333333333333</v>
      </c>
      <c r="H433" s="279">
        <v>702.33333333333326</v>
      </c>
      <c r="I433" s="279">
        <v>745.31666666666661</v>
      </c>
      <c r="J433" s="279">
        <v>770.73333333333323</v>
      </c>
      <c r="K433" s="277">
        <v>719.9</v>
      </c>
      <c r="L433" s="277">
        <v>651.5</v>
      </c>
      <c r="M433" s="277">
        <v>11.366759999999999</v>
      </c>
    </row>
    <row r="434" spans="1:13">
      <c r="A434" s="268">
        <v>424</v>
      </c>
      <c r="B434" s="277" t="s">
        <v>525</v>
      </c>
      <c r="C434" s="277">
        <v>85.9</v>
      </c>
      <c r="D434" s="279">
        <v>87.5</v>
      </c>
      <c r="E434" s="279">
        <v>83.6</v>
      </c>
      <c r="F434" s="279">
        <v>81.3</v>
      </c>
      <c r="G434" s="279">
        <v>77.399999999999991</v>
      </c>
      <c r="H434" s="279">
        <v>89.8</v>
      </c>
      <c r="I434" s="279">
        <v>93.7</v>
      </c>
      <c r="J434" s="279">
        <v>96</v>
      </c>
      <c r="K434" s="277">
        <v>91.4</v>
      </c>
      <c r="L434" s="277">
        <v>85.2</v>
      </c>
      <c r="M434" s="277">
        <v>1.17709</v>
      </c>
    </row>
    <row r="435" spans="1:13">
      <c r="A435" s="268">
        <v>425</v>
      </c>
      <c r="B435" s="277" t="s">
        <v>281</v>
      </c>
      <c r="C435" s="277">
        <v>149.25</v>
      </c>
      <c r="D435" s="279">
        <v>151.91666666666666</v>
      </c>
      <c r="E435" s="279">
        <v>145.33333333333331</v>
      </c>
      <c r="F435" s="279">
        <v>141.41666666666666</v>
      </c>
      <c r="G435" s="279">
        <v>134.83333333333331</v>
      </c>
      <c r="H435" s="279">
        <v>155.83333333333331</v>
      </c>
      <c r="I435" s="279">
        <v>162.41666666666663</v>
      </c>
      <c r="J435" s="279">
        <v>166.33333333333331</v>
      </c>
      <c r="K435" s="277">
        <v>158.5</v>
      </c>
      <c r="L435" s="277">
        <v>148</v>
      </c>
      <c r="M435" s="277">
        <v>10.975160000000001</v>
      </c>
    </row>
    <row r="436" spans="1:13">
      <c r="A436" s="268">
        <v>426</v>
      </c>
      <c r="B436" s="277" t="s">
        <v>526</v>
      </c>
      <c r="C436" s="277">
        <v>489.7</v>
      </c>
      <c r="D436" s="279">
        <v>502.23333333333335</v>
      </c>
      <c r="E436" s="279">
        <v>467.4666666666667</v>
      </c>
      <c r="F436" s="279">
        <v>445.23333333333335</v>
      </c>
      <c r="G436" s="279">
        <v>410.4666666666667</v>
      </c>
      <c r="H436" s="279">
        <v>524.4666666666667</v>
      </c>
      <c r="I436" s="279">
        <v>559.23333333333335</v>
      </c>
      <c r="J436" s="279">
        <v>581.4666666666667</v>
      </c>
      <c r="K436" s="277">
        <v>537</v>
      </c>
      <c r="L436" s="277">
        <v>480</v>
      </c>
      <c r="M436" s="277">
        <v>9.2835199999999993</v>
      </c>
    </row>
    <row r="437" spans="1:13">
      <c r="A437" s="268">
        <v>427</v>
      </c>
      <c r="B437" s="277" t="s">
        <v>3387</v>
      </c>
      <c r="C437" s="277">
        <v>303.25</v>
      </c>
      <c r="D437" s="279">
        <v>305.73333333333329</v>
      </c>
      <c r="E437" s="279">
        <v>299.91666666666657</v>
      </c>
      <c r="F437" s="279">
        <v>296.58333333333326</v>
      </c>
      <c r="G437" s="279">
        <v>290.76666666666654</v>
      </c>
      <c r="H437" s="279">
        <v>309.06666666666661</v>
      </c>
      <c r="I437" s="279">
        <v>314.88333333333333</v>
      </c>
      <c r="J437" s="279">
        <v>318.21666666666664</v>
      </c>
      <c r="K437" s="277">
        <v>311.55</v>
      </c>
      <c r="L437" s="277">
        <v>302.39999999999998</v>
      </c>
      <c r="M437" s="277">
        <v>18.389050000000001</v>
      </c>
    </row>
    <row r="438" spans="1:13">
      <c r="A438" s="268">
        <v>428</v>
      </c>
      <c r="B438" s="277" t="s">
        <v>529</v>
      </c>
      <c r="C438" s="277">
        <v>1311.1</v>
      </c>
      <c r="D438" s="279">
        <v>1316.7</v>
      </c>
      <c r="E438" s="279">
        <v>1294.4000000000001</v>
      </c>
      <c r="F438" s="279">
        <v>1277.7</v>
      </c>
      <c r="G438" s="279">
        <v>1255.4000000000001</v>
      </c>
      <c r="H438" s="279">
        <v>1333.4</v>
      </c>
      <c r="I438" s="279">
        <v>1355.6999999999998</v>
      </c>
      <c r="J438" s="279">
        <v>1372.4</v>
      </c>
      <c r="K438" s="277">
        <v>1339</v>
      </c>
      <c r="L438" s="277">
        <v>1300</v>
      </c>
      <c r="M438" s="277">
        <v>0.61148999999999998</v>
      </c>
    </row>
    <row r="439" spans="1:13">
      <c r="A439" s="268">
        <v>429</v>
      </c>
      <c r="B439" s="277" t="s">
        <v>530</v>
      </c>
      <c r="C439" s="277">
        <v>423.5</v>
      </c>
      <c r="D439" s="279">
        <v>421.63333333333338</v>
      </c>
      <c r="E439" s="279">
        <v>411.36666666666679</v>
      </c>
      <c r="F439" s="279">
        <v>399.23333333333341</v>
      </c>
      <c r="G439" s="279">
        <v>388.96666666666681</v>
      </c>
      <c r="H439" s="279">
        <v>433.76666666666677</v>
      </c>
      <c r="I439" s="279">
        <v>444.0333333333333</v>
      </c>
      <c r="J439" s="279">
        <v>456.16666666666674</v>
      </c>
      <c r="K439" s="277">
        <v>431.9</v>
      </c>
      <c r="L439" s="277">
        <v>409.5</v>
      </c>
      <c r="M439" s="277">
        <v>2.75461</v>
      </c>
    </row>
    <row r="440" spans="1:13">
      <c r="A440" s="268">
        <v>430</v>
      </c>
      <c r="B440" s="277" t="s">
        <v>178</v>
      </c>
      <c r="C440" s="277">
        <v>503.65</v>
      </c>
      <c r="D440" s="279">
        <v>510.3</v>
      </c>
      <c r="E440" s="279">
        <v>492.35</v>
      </c>
      <c r="F440" s="279">
        <v>481.05</v>
      </c>
      <c r="G440" s="279">
        <v>463.1</v>
      </c>
      <c r="H440" s="279">
        <v>521.6</v>
      </c>
      <c r="I440" s="279">
        <v>539.54999999999995</v>
      </c>
      <c r="J440" s="279">
        <v>550.85</v>
      </c>
      <c r="K440" s="277">
        <v>528.25</v>
      </c>
      <c r="L440" s="277">
        <v>499</v>
      </c>
      <c r="M440" s="277">
        <v>99.830449999999999</v>
      </c>
    </row>
    <row r="441" spans="1:13">
      <c r="A441" s="268">
        <v>431</v>
      </c>
      <c r="B441" s="277" t="s">
        <v>531</v>
      </c>
      <c r="C441" s="277">
        <v>270.85000000000002</v>
      </c>
      <c r="D441" s="279">
        <v>275.76666666666671</v>
      </c>
      <c r="E441" s="279">
        <v>262.23333333333341</v>
      </c>
      <c r="F441" s="279">
        <v>253.61666666666667</v>
      </c>
      <c r="G441" s="279">
        <v>240.08333333333337</v>
      </c>
      <c r="H441" s="279">
        <v>284.38333333333344</v>
      </c>
      <c r="I441" s="279">
        <v>297.91666666666674</v>
      </c>
      <c r="J441" s="279">
        <v>306.53333333333347</v>
      </c>
      <c r="K441" s="277">
        <v>289.3</v>
      </c>
      <c r="L441" s="277">
        <v>267.14999999999998</v>
      </c>
      <c r="M441" s="277">
        <v>2.3075100000000002</v>
      </c>
    </row>
    <row r="442" spans="1:13">
      <c r="A442" s="268">
        <v>432</v>
      </c>
      <c r="B442" s="277" t="s">
        <v>179</v>
      </c>
      <c r="C442" s="277">
        <v>474.6</v>
      </c>
      <c r="D442" s="279">
        <v>484</v>
      </c>
      <c r="E442" s="279">
        <v>461.1</v>
      </c>
      <c r="F442" s="279">
        <v>447.6</v>
      </c>
      <c r="G442" s="279">
        <v>424.70000000000005</v>
      </c>
      <c r="H442" s="279">
        <v>497.5</v>
      </c>
      <c r="I442" s="279">
        <v>520.4</v>
      </c>
      <c r="J442" s="279">
        <v>533.9</v>
      </c>
      <c r="K442" s="277">
        <v>506.9</v>
      </c>
      <c r="L442" s="277">
        <v>470.5</v>
      </c>
      <c r="M442" s="277">
        <v>54.94706</v>
      </c>
    </row>
    <row r="443" spans="1:13">
      <c r="A443" s="268">
        <v>433</v>
      </c>
      <c r="B443" s="277" t="s">
        <v>532</v>
      </c>
      <c r="C443" s="277">
        <v>176.35</v>
      </c>
      <c r="D443" s="279">
        <v>178.03333333333333</v>
      </c>
      <c r="E443" s="279">
        <v>173.31666666666666</v>
      </c>
      <c r="F443" s="279">
        <v>170.28333333333333</v>
      </c>
      <c r="G443" s="279">
        <v>165.56666666666666</v>
      </c>
      <c r="H443" s="279">
        <v>181.06666666666666</v>
      </c>
      <c r="I443" s="279">
        <v>185.7833333333333</v>
      </c>
      <c r="J443" s="279">
        <v>188.81666666666666</v>
      </c>
      <c r="K443" s="277">
        <v>182.75</v>
      </c>
      <c r="L443" s="277">
        <v>175</v>
      </c>
      <c r="M443" s="277">
        <v>1.3451299999999999</v>
      </c>
    </row>
    <row r="444" spans="1:13">
      <c r="A444" s="268">
        <v>434</v>
      </c>
      <c r="B444" s="277" t="s">
        <v>533</v>
      </c>
      <c r="C444" s="277">
        <v>1455.15</v>
      </c>
      <c r="D444" s="279">
        <v>1433.0833333333333</v>
      </c>
      <c r="E444" s="279">
        <v>1392.1666666666665</v>
      </c>
      <c r="F444" s="279">
        <v>1329.1833333333332</v>
      </c>
      <c r="G444" s="279">
        <v>1288.2666666666664</v>
      </c>
      <c r="H444" s="279">
        <v>1496.0666666666666</v>
      </c>
      <c r="I444" s="279">
        <v>1536.9833333333331</v>
      </c>
      <c r="J444" s="279">
        <v>1599.9666666666667</v>
      </c>
      <c r="K444" s="277">
        <v>1474</v>
      </c>
      <c r="L444" s="277">
        <v>1370.1</v>
      </c>
      <c r="M444" s="277">
        <v>1.26058</v>
      </c>
    </row>
    <row r="445" spans="1:13">
      <c r="A445" s="268">
        <v>435</v>
      </c>
      <c r="B445" s="277" t="s">
        <v>534</v>
      </c>
      <c r="C445" s="277">
        <v>3.1</v>
      </c>
      <c r="D445" s="279">
        <v>3.1166666666666667</v>
      </c>
      <c r="E445" s="279">
        <v>2.9833333333333334</v>
      </c>
      <c r="F445" s="279">
        <v>2.8666666666666667</v>
      </c>
      <c r="G445" s="279">
        <v>2.7333333333333334</v>
      </c>
      <c r="H445" s="279">
        <v>3.2333333333333334</v>
      </c>
      <c r="I445" s="279">
        <v>3.3666666666666671</v>
      </c>
      <c r="J445" s="279">
        <v>3.4833333333333334</v>
      </c>
      <c r="K445" s="277">
        <v>3.25</v>
      </c>
      <c r="L445" s="277">
        <v>3</v>
      </c>
      <c r="M445" s="277">
        <v>204.04409999999999</v>
      </c>
    </row>
    <row r="446" spans="1:13">
      <c r="A446" s="268">
        <v>436</v>
      </c>
      <c r="B446" s="277" t="s">
        <v>535</v>
      </c>
      <c r="C446" s="277">
        <v>115.05</v>
      </c>
      <c r="D446" s="279">
        <v>113.31666666666666</v>
      </c>
      <c r="E446" s="279">
        <v>109.73333333333332</v>
      </c>
      <c r="F446" s="279">
        <v>104.41666666666666</v>
      </c>
      <c r="G446" s="279">
        <v>100.83333333333331</v>
      </c>
      <c r="H446" s="279">
        <v>118.63333333333333</v>
      </c>
      <c r="I446" s="279">
        <v>122.21666666666667</v>
      </c>
      <c r="J446" s="279">
        <v>127.53333333333333</v>
      </c>
      <c r="K446" s="277">
        <v>116.9</v>
      </c>
      <c r="L446" s="277">
        <v>108</v>
      </c>
      <c r="M446" s="277">
        <v>1.5162</v>
      </c>
    </row>
    <row r="447" spans="1:13">
      <c r="A447" s="268">
        <v>437</v>
      </c>
      <c r="B447" s="277" t="s">
        <v>2593</v>
      </c>
      <c r="C447" s="277">
        <v>208.05</v>
      </c>
      <c r="D447" s="279">
        <v>212.04999999999998</v>
      </c>
      <c r="E447" s="279">
        <v>201.09999999999997</v>
      </c>
      <c r="F447" s="279">
        <v>194.14999999999998</v>
      </c>
      <c r="G447" s="279">
        <v>183.19999999999996</v>
      </c>
      <c r="H447" s="279">
        <v>218.99999999999997</v>
      </c>
      <c r="I447" s="279">
        <v>229.94999999999996</v>
      </c>
      <c r="J447" s="279">
        <v>236.89999999999998</v>
      </c>
      <c r="K447" s="277">
        <v>223</v>
      </c>
      <c r="L447" s="277">
        <v>205.1</v>
      </c>
      <c r="M447" s="277">
        <v>4.9970800000000004</v>
      </c>
    </row>
    <row r="448" spans="1:13">
      <c r="A448" s="268">
        <v>438</v>
      </c>
      <c r="B448" s="277" t="s">
        <v>536</v>
      </c>
      <c r="C448" s="277">
        <v>888.5</v>
      </c>
      <c r="D448" s="279">
        <v>896.85</v>
      </c>
      <c r="E448" s="279">
        <v>868.7</v>
      </c>
      <c r="F448" s="279">
        <v>848.9</v>
      </c>
      <c r="G448" s="279">
        <v>820.75</v>
      </c>
      <c r="H448" s="279">
        <v>916.65000000000009</v>
      </c>
      <c r="I448" s="279">
        <v>944.8</v>
      </c>
      <c r="J448" s="279">
        <v>964.60000000000014</v>
      </c>
      <c r="K448" s="277">
        <v>925</v>
      </c>
      <c r="L448" s="277">
        <v>877.05</v>
      </c>
      <c r="M448" s="277">
        <v>0.98262000000000005</v>
      </c>
    </row>
    <row r="449" spans="1:13">
      <c r="A449" s="268">
        <v>439</v>
      </c>
      <c r="B449" s="277" t="s">
        <v>282</v>
      </c>
      <c r="C449" s="277">
        <v>559.04999999999995</v>
      </c>
      <c r="D449" s="279">
        <v>559.7833333333333</v>
      </c>
      <c r="E449" s="279">
        <v>544.86666666666656</v>
      </c>
      <c r="F449" s="279">
        <v>530.68333333333328</v>
      </c>
      <c r="G449" s="279">
        <v>515.76666666666654</v>
      </c>
      <c r="H449" s="279">
        <v>573.96666666666658</v>
      </c>
      <c r="I449" s="279">
        <v>588.88333333333333</v>
      </c>
      <c r="J449" s="279">
        <v>603.06666666666661</v>
      </c>
      <c r="K449" s="277">
        <v>574.70000000000005</v>
      </c>
      <c r="L449" s="277">
        <v>545.6</v>
      </c>
      <c r="M449" s="277">
        <v>8.5660100000000003</v>
      </c>
    </row>
    <row r="450" spans="1:13">
      <c r="A450" s="268">
        <v>440</v>
      </c>
      <c r="B450" s="277" t="s">
        <v>542</v>
      </c>
      <c r="C450" s="277">
        <v>45.15</v>
      </c>
      <c r="D450" s="279">
        <v>45.699999999999996</v>
      </c>
      <c r="E450" s="279">
        <v>43.949999999999989</v>
      </c>
      <c r="F450" s="279">
        <v>42.749999999999993</v>
      </c>
      <c r="G450" s="279">
        <v>40.999999999999986</v>
      </c>
      <c r="H450" s="279">
        <v>46.899999999999991</v>
      </c>
      <c r="I450" s="279">
        <v>48.650000000000006</v>
      </c>
      <c r="J450" s="279">
        <v>49.849999999999994</v>
      </c>
      <c r="K450" s="277">
        <v>47.45</v>
      </c>
      <c r="L450" s="277">
        <v>44.5</v>
      </c>
      <c r="M450" s="277">
        <v>4.4217199999999997</v>
      </c>
    </row>
    <row r="451" spans="1:13">
      <c r="A451" s="268">
        <v>441</v>
      </c>
      <c r="B451" s="277" t="s">
        <v>2608</v>
      </c>
      <c r="C451" s="277">
        <v>10911.95</v>
      </c>
      <c r="D451" s="279">
        <v>11071</v>
      </c>
      <c r="E451" s="279">
        <v>10642.05</v>
      </c>
      <c r="F451" s="279">
        <v>10372.15</v>
      </c>
      <c r="G451" s="279">
        <v>9943.1999999999989</v>
      </c>
      <c r="H451" s="279">
        <v>11340.9</v>
      </c>
      <c r="I451" s="279">
        <v>11769.85</v>
      </c>
      <c r="J451" s="279">
        <v>12039.75</v>
      </c>
      <c r="K451" s="277">
        <v>11499.95</v>
      </c>
      <c r="L451" s="277">
        <v>10801.1</v>
      </c>
      <c r="M451" s="277">
        <v>1.2330000000000001E-2</v>
      </c>
    </row>
    <row r="452" spans="1:13">
      <c r="A452" s="268">
        <v>442</v>
      </c>
      <c r="B452" s="277" t="s">
        <v>2613</v>
      </c>
      <c r="C452" s="277">
        <v>817.5</v>
      </c>
      <c r="D452" s="279">
        <v>833.66666666666663</v>
      </c>
      <c r="E452" s="279">
        <v>790.63333333333321</v>
      </c>
      <c r="F452" s="279">
        <v>763.76666666666654</v>
      </c>
      <c r="G452" s="279">
        <v>720.73333333333312</v>
      </c>
      <c r="H452" s="279">
        <v>860.5333333333333</v>
      </c>
      <c r="I452" s="279">
        <v>903.56666666666683</v>
      </c>
      <c r="J452" s="279">
        <v>930.43333333333339</v>
      </c>
      <c r="K452" s="277">
        <v>876.7</v>
      </c>
      <c r="L452" s="277">
        <v>806.8</v>
      </c>
      <c r="M452" s="277">
        <v>1.01447</v>
      </c>
    </row>
    <row r="453" spans="1:13">
      <c r="A453" s="268">
        <v>443</v>
      </c>
      <c r="B453" s="277" t="s">
        <v>3464</v>
      </c>
      <c r="C453" s="277">
        <v>507.75</v>
      </c>
      <c r="D453" s="279">
        <v>517.35</v>
      </c>
      <c r="E453" s="279">
        <v>492.40000000000009</v>
      </c>
      <c r="F453" s="279">
        <v>477.05000000000007</v>
      </c>
      <c r="G453" s="279">
        <v>452.10000000000014</v>
      </c>
      <c r="H453" s="279">
        <v>532.70000000000005</v>
      </c>
      <c r="I453" s="279">
        <v>557.65000000000009</v>
      </c>
      <c r="J453" s="279">
        <v>573</v>
      </c>
      <c r="K453" s="277">
        <v>542.29999999999995</v>
      </c>
      <c r="L453" s="277">
        <v>502</v>
      </c>
      <c r="M453" s="277">
        <v>38.863729999999997</v>
      </c>
    </row>
    <row r="454" spans="1:13">
      <c r="A454" s="268">
        <v>444</v>
      </c>
      <c r="B454" s="277" t="s">
        <v>182</v>
      </c>
      <c r="C454" s="277">
        <v>1284.25</v>
      </c>
      <c r="D454" s="279">
        <v>1288.7333333333333</v>
      </c>
      <c r="E454" s="279">
        <v>1262.5666666666666</v>
      </c>
      <c r="F454" s="279">
        <v>1240.8833333333332</v>
      </c>
      <c r="G454" s="279">
        <v>1214.7166666666665</v>
      </c>
      <c r="H454" s="279">
        <v>1310.4166666666667</v>
      </c>
      <c r="I454" s="279">
        <v>1336.5833333333333</v>
      </c>
      <c r="J454" s="279">
        <v>1358.2666666666669</v>
      </c>
      <c r="K454" s="277">
        <v>1314.9</v>
      </c>
      <c r="L454" s="277">
        <v>1267.05</v>
      </c>
      <c r="M454" s="277">
        <v>5.0817199999999998</v>
      </c>
    </row>
    <row r="455" spans="1:13">
      <c r="A455" s="268">
        <v>445</v>
      </c>
      <c r="B455" s="277" t="s">
        <v>543</v>
      </c>
      <c r="C455" s="277">
        <v>871</v>
      </c>
      <c r="D455" s="279">
        <v>879.4</v>
      </c>
      <c r="E455" s="279">
        <v>853.8</v>
      </c>
      <c r="F455" s="279">
        <v>836.6</v>
      </c>
      <c r="G455" s="279">
        <v>811</v>
      </c>
      <c r="H455" s="279">
        <v>896.59999999999991</v>
      </c>
      <c r="I455" s="279">
        <v>922.2</v>
      </c>
      <c r="J455" s="279">
        <v>939.39999999999986</v>
      </c>
      <c r="K455" s="277">
        <v>905</v>
      </c>
      <c r="L455" s="277">
        <v>862.2</v>
      </c>
      <c r="M455" s="277">
        <v>0.63141999999999998</v>
      </c>
    </row>
    <row r="456" spans="1:13">
      <c r="A456" s="268">
        <v>446</v>
      </c>
      <c r="B456" s="277" t="s">
        <v>183</v>
      </c>
      <c r="C456" s="277">
        <v>137.44999999999999</v>
      </c>
      <c r="D456" s="279">
        <v>140.23333333333332</v>
      </c>
      <c r="E456" s="279">
        <v>132.71666666666664</v>
      </c>
      <c r="F456" s="279">
        <v>127.98333333333332</v>
      </c>
      <c r="G456" s="279">
        <v>120.46666666666664</v>
      </c>
      <c r="H456" s="279">
        <v>144.96666666666664</v>
      </c>
      <c r="I456" s="279">
        <v>152.48333333333335</v>
      </c>
      <c r="J456" s="279">
        <v>157.21666666666664</v>
      </c>
      <c r="K456" s="277">
        <v>147.75</v>
      </c>
      <c r="L456" s="277">
        <v>135.5</v>
      </c>
      <c r="M456" s="277">
        <v>647.35433999999998</v>
      </c>
    </row>
    <row r="457" spans="1:13">
      <c r="A457" s="268">
        <v>447</v>
      </c>
      <c r="B457" s="277" t="s">
        <v>184</v>
      </c>
      <c r="C457" s="277">
        <v>61.05</v>
      </c>
      <c r="D457" s="279">
        <v>62.383333333333333</v>
      </c>
      <c r="E457" s="279">
        <v>58.766666666666666</v>
      </c>
      <c r="F457" s="279">
        <v>56.483333333333334</v>
      </c>
      <c r="G457" s="279">
        <v>52.866666666666667</v>
      </c>
      <c r="H457" s="279">
        <v>64.666666666666657</v>
      </c>
      <c r="I457" s="279">
        <v>68.283333333333331</v>
      </c>
      <c r="J457" s="279">
        <v>70.566666666666663</v>
      </c>
      <c r="K457" s="277">
        <v>66</v>
      </c>
      <c r="L457" s="277">
        <v>60.1</v>
      </c>
      <c r="M457" s="277">
        <v>73.929850000000002</v>
      </c>
    </row>
    <row r="458" spans="1:13">
      <c r="A458" s="268">
        <v>448</v>
      </c>
      <c r="B458" s="277" t="s">
        <v>185</v>
      </c>
      <c r="C458" s="277">
        <v>53</v>
      </c>
      <c r="D458" s="279">
        <v>53.9</v>
      </c>
      <c r="E458" s="279">
        <v>51.599999999999994</v>
      </c>
      <c r="F458" s="279">
        <v>50.199999999999996</v>
      </c>
      <c r="G458" s="279">
        <v>47.899999999999991</v>
      </c>
      <c r="H458" s="279">
        <v>55.3</v>
      </c>
      <c r="I458" s="279">
        <v>57.599999999999994</v>
      </c>
      <c r="J458" s="279">
        <v>59</v>
      </c>
      <c r="K458" s="277">
        <v>56.2</v>
      </c>
      <c r="L458" s="277">
        <v>52.5</v>
      </c>
      <c r="M458" s="277">
        <v>272.54313999999999</v>
      </c>
    </row>
    <row r="459" spans="1:13">
      <c r="A459" s="268">
        <v>449</v>
      </c>
      <c r="B459" s="277" t="s">
        <v>186</v>
      </c>
      <c r="C459" s="277">
        <v>373.4</v>
      </c>
      <c r="D459" s="279">
        <v>381.2</v>
      </c>
      <c r="E459" s="279">
        <v>363.2</v>
      </c>
      <c r="F459" s="279">
        <v>353</v>
      </c>
      <c r="G459" s="279">
        <v>335</v>
      </c>
      <c r="H459" s="279">
        <v>391.4</v>
      </c>
      <c r="I459" s="279">
        <v>409.4</v>
      </c>
      <c r="J459" s="279">
        <v>419.59999999999997</v>
      </c>
      <c r="K459" s="277">
        <v>399.2</v>
      </c>
      <c r="L459" s="277">
        <v>371</v>
      </c>
      <c r="M459" s="277">
        <v>141.38761</v>
      </c>
    </row>
    <row r="460" spans="1:13">
      <c r="A460" s="268">
        <v>450</v>
      </c>
      <c r="B460" s="277" t="s">
        <v>2624</v>
      </c>
      <c r="C460" s="277">
        <v>21.8</v>
      </c>
      <c r="D460" s="279">
        <v>22.25</v>
      </c>
      <c r="E460" s="279">
        <v>21.15</v>
      </c>
      <c r="F460" s="279">
        <v>20.5</v>
      </c>
      <c r="G460" s="279">
        <v>19.399999999999999</v>
      </c>
      <c r="H460" s="279">
        <v>22.9</v>
      </c>
      <c r="I460" s="279">
        <v>24</v>
      </c>
      <c r="J460" s="279">
        <v>24.65</v>
      </c>
      <c r="K460" s="277">
        <v>23.35</v>
      </c>
      <c r="L460" s="277">
        <v>21.6</v>
      </c>
      <c r="M460" s="277">
        <v>20.846050000000002</v>
      </c>
    </row>
    <row r="461" spans="1:13">
      <c r="A461" s="268">
        <v>451</v>
      </c>
      <c r="B461" s="277" t="s">
        <v>537</v>
      </c>
      <c r="C461" s="277">
        <v>806.2</v>
      </c>
      <c r="D461" s="279">
        <v>826.91666666666663</v>
      </c>
      <c r="E461" s="279">
        <v>780.2833333333333</v>
      </c>
      <c r="F461" s="279">
        <v>754.36666666666667</v>
      </c>
      <c r="G461" s="279">
        <v>707.73333333333335</v>
      </c>
      <c r="H461" s="279">
        <v>852.83333333333326</v>
      </c>
      <c r="I461" s="279">
        <v>899.4666666666667</v>
      </c>
      <c r="J461" s="279">
        <v>925.38333333333321</v>
      </c>
      <c r="K461" s="277">
        <v>873.55</v>
      </c>
      <c r="L461" s="277">
        <v>801</v>
      </c>
      <c r="M461" s="277">
        <v>0.25429000000000002</v>
      </c>
    </row>
    <row r="462" spans="1:13">
      <c r="A462" s="268">
        <v>452</v>
      </c>
      <c r="B462" s="277" t="s">
        <v>538</v>
      </c>
      <c r="C462" s="277">
        <v>385.1</v>
      </c>
      <c r="D462" s="279">
        <v>388.66666666666669</v>
      </c>
      <c r="E462" s="279">
        <v>378.53333333333336</v>
      </c>
      <c r="F462" s="279">
        <v>371.9666666666667</v>
      </c>
      <c r="G462" s="279">
        <v>361.83333333333337</v>
      </c>
      <c r="H462" s="279">
        <v>395.23333333333335</v>
      </c>
      <c r="I462" s="279">
        <v>405.36666666666667</v>
      </c>
      <c r="J462" s="279">
        <v>411.93333333333334</v>
      </c>
      <c r="K462" s="277">
        <v>398.8</v>
      </c>
      <c r="L462" s="277">
        <v>382.1</v>
      </c>
      <c r="M462" s="277">
        <v>0.25085000000000002</v>
      </c>
    </row>
    <row r="463" spans="1:13">
      <c r="A463" s="268">
        <v>453</v>
      </c>
      <c r="B463" s="277" t="s">
        <v>187</v>
      </c>
      <c r="C463" s="277">
        <v>2465.3000000000002</v>
      </c>
      <c r="D463" s="279">
        <v>2474.1166666666668</v>
      </c>
      <c r="E463" s="279">
        <v>2443.3333333333335</v>
      </c>
      <c r="F463" s="279">
        <v>2421.3666666666668</v>
      </c>
      <c r="G463" s="279">
        <v>2390.5833333333335</v>
      </c>
      <c r="H463" s="279">
        <v>2496.0833333333335</v>
      </c>
      <c r="I463" s="279">
        <v>2526.8666666666663</v>
      </c>
      <c r="J463" s="279">
        <v>2548.8333333333335</v>
      </c>
      <c r="K463" s="277">
        <v>2504.9</v>
      </c>
      <c r="L463" s="277">
        <v>2452.15</v>
      </c>
      <c r="M463" s="277">
        <v>45.98809</v>
      </c>
    </row>
    <row r="464" spans="1:13">
      <c r="A464" s="268">
        <v>454</v>
      </c>
      <c r="B464" s="277" t="s">
        <v>544</v>
      </c>
      <c r="C464" s="277">
        <v>2273.5500000000002</v>
      </c>
      <c r="D464" s="279">
        <v>2299.1333333333332</v>
      </c>
      <c r="E464" s="279">
        <v>2188.3166666666666</v>
      </c>
      <c r="F464" s="279">
        <v>2103.0833333333335</v>
      </c>
      <c r="G464" s="279">
        <v>1992.2666666666669</v>
      </c>
      <c r="H464" s="279">
        <v>2384.3666666666663</v>
      </c>
      <c r="I464" s="279">
        <v>2495.1833333333329</v>
      </c>
      <c r="J464" s="279">
        <v>2580.4166666666661</v>
      </c>
      <c r="K464" s="277">
        <v>2409.9499999999998</v>
      </c>
      <c r="L464" s="277">
        <v>2213.9</v>
      </c>
      <c r="M464" s="277">
        <v>6.8640000000000007E-2</v>
      </c>
    </row>
    <row r="465" spans="1:13">
      <c r="A465" s="268">
        <v>455</v>
      </c>
      <c r="B465" s="277" t="s">
        <v>188</v>
      </c>
      <c r="C465" s="277">
        <v>787.25</v>
      </c>
      <c r="D465" s="279">
        <v>800.51666666666677</v>
      </c>
      <c r="E465" s="279">
        <v>771.03333333333353</v>
      </c>
      <c r="F465" s="279">
        <v>754.81666666666672</v>
      </c>
      <c r="G465" s="279">
        <v>725.33333333333348</v>
      </c>
      <c r="H465" s="279">
        <v>816.73333333333358</v>
      </c>
      <c r="I465" s="279">
        <v>846.21666666666692</v>
      </c>
      <c r="J465" s="279">
        <v>862.43333333333362</v>
      </c>
      <c r="K465" s="277">
        <v>830</v>
      </c>
      <c r="L465" s="277">
        <v>784.3</v>
      </c>
      <c r="M465" s="277">
        <v>107.89252</v>
      </c>
    </row>
    <row r="466" spans="1:13">
      <c r="A466" s="268">
        <v>456</v>
      </c>
      <c r="B466" s="277" t="s">
        <v>546</v>
      </c>
      <c r="C466" s="277">
        <v>749.05</v>
      </c>
      <c r="D466" s="279">
        <v>761.2833333333333</v>
      </c>
      <c r="E466" s="279">
        <v>727.76666666666665</v>
      </c>
      <c r="F466" s="279">
        <v>706.48333333333335</v>
      </c>
      <c r="G466" s="279">
        <v>672.9666666666667</v>
      </c>
      <c r="H466" s="279">
        <v>782.56666666666661</v>
      </c>
      <c r="I466" s="279">
        <v>816.08333333333326</v>
      </c>
      <c r="J466" s="279">
        <v>837.36666666666656</v>
      </c>
      <c r="K466" s="277">
        <v>794.8</v>
      </c>
      <c r="L466" s="277">
        <v>740</v>
      </c>
      <c r="M466" s="277">
        <v>0.43984000000000001</v>
      </c>
    </row>
    <row r="467" spans="1:13">
      <c r="A467" s="268">
        <v>457</v>
      </c>
      <c r="B467" s="277" t="s">
        <v>547</v>
      </c>
      <c r="C467" s="277">
        <v>775.15</v>
      </c>
      <c r="D467" s="279">
        <v>778.26666666666677</v>
      </c>
      <c r="E467" s="279">
        <v>741.88333333333355</v>
      </c>
      <c r="F467" s="279">
        <v>708.61666666666679</v>
      </c>
      <c r="G467" s="279">
        <v>672.23333333333358</v>
      </c>
      <c r="H467" s="279">
        <v>811.53333333333353</v>
      </c>
      <c r="I467" s="279">
        <v>847.91666666666674</v>
      </c>
      <c r="J467" s="279">
        <v>881.18333333333351</v>
      </c>
      <c r="K467" s="277">
        <v>814.65</v>
      </c>
      <c r="L467" s="277">
        <v>745</v>
      </c>
      <c r="M467" s="277">
        <v>0.91966999999999999</v>
      </c>
    </row>
    <row r="468" spans="1:13">
      <c r="A468" s="268">
        <v>458</v>
      </c>
      <c r="B468" s="277" t="s">
        <v>552</v>
      </c>
      <c r="C468" s="277">
        <v>621.25</v>
      </c>
      <c r="D468" s="279">
        <v>625.69999999999993</v>
      </c>
      <c r="E468" s="279">
        <v>615.54999999999984</v>
      </c>
      <c r="F468" s="279">
        <v>609.84999999999991</v>
      </c>
      <c r="G468" s="279">
        <v>599.69999999999982</v>
      </c>
      <c r="H468" s="279">
        <v>631.39999999999986</v>
      </c>
      <c r="I468" s="279">
        <v>641.54999999999995</v>
      </c>
      <c r="J468" s="279">
        <v>647.24999999999989</v>
      </c>
      <c r="K468" s="277">
        <v>635.85</v>
      </c>
      <c r="L468" s="277">
        <v>620</v>
      </c>
      <c r="M468" s="277">
        <v>0.60292000000000001</v>
      </c>
    </row>
    <row r="469" spans="1:13">
      <c r="A469" s="268">
        <v>459</v>
      </c>
      <c r="B469" s="277" t="s">
        <v>548</v>
      </c>
      <c r="C469" s="277">
        <v>38.049999999999997</v>
      </c>
      <c r="D469" s="279">
        <v>38.68333333333333</v>
      </c>
      <c r="E469" s="279">
        <v>37.36666666666666</v>
      </c>
      <c r="F469" s="279">
        <v>36.68333333333333</v>
      </c>
      <c r="G469" s="279">
        <v>35.36666666666666</v>
      </c>
      <c r="H469" s="279">
        <v>39.36666666666666</v>
      </c>
      <c r="I469" s="279">
        <v>40.683333333333337</v>
      </c>
      <c r="J469" s="279">
        <v>41.36666666666666</v>
      </c>
      <c r="K469" s="277">
        <v>40</v>
      </c>
      <c r="L469" s="277">
        <v>38</v>
      </c>
      <c r="M469" s="277">
        <v>3.7892399999999999</v>
      </c>
    </row>
    <row r="470" spans="1:13">
      <c r="A470" s="268">
        <v>460</v>
      </c>
      <c r="B470" s="277" t="s">
        <v>549</v>
      </c>
      <c r="C470" s="277">
        <v>1106.8</v>
      </c>
      <c r="D470" s="279">
        <v>1107.3833333333332</v>
      </c>
      <c r="E470" s="279">
        <v>1098.6166666666663</v>
      </c>
      <c r="F470" s="279">
        <v>1090.4333333333332</v>
      </c>
      <c r="G470" s="279">
        <v>1081.6666666666663</v>
      </c>
      <c r="H470" s="279">
        <v>1115.5666666666664</v>
      </c>
      <c r="I470" s="279">
        <v>1124.3333333333333</v>
      </c>
      <c r="J470" s="279">
        <v>1132.5166666666664</v>
      </c>
      <c r="K470" s="277">
        <v>1116.1500000000001</v>
      </c>
      <c r="L470" s="277">
        <v>1099.2</v>
      </c>
      <c r="M470" s="277">
        <v>0.41497000000000001</v>
      </c>
    </row>
    <row r="471" spans="1:13">
      <c r="A471" s="268">
        <v>461</v>
      </c>
      <c r="B471" s="277" t="s">
        <v>189</v>
      </c>
      <c r="C471" s="277">
        <v>1119.9000000000001</v>
      </c>
      <c r="D471" s="279">
        <v>1135.5833333333333</v>
      </c>
      <c r="E471" s="279">
        <v>1099.3666666666666</v>
      </c>
      <c r="F471" s="279">
        <v>1078.8333333333333</v>
      </c>
      <c r="G471" s="279">
        <v>1042.6166666666666</v>
      </c>
      <c r="H471" s="279">
        <v>1156.1166666666666</v>
      </c>
      <c r="I471" s="279">
        <v>1192.3333333333333</v>
      </c>
      <c r="J471" s="279">
        <v>1212.8666666666666</v>
      </c>
      <c r="K471" s="277">
        <v>1171.8</v>
      </c>
      <c r="L471" s="277">
        <v>1115.05</v>
      </c>
      <c r="M471" s="277">
        <v>26.66123</v>
      </c>
    </row>
    <row r="472" spans="1:13">
      <c r="A472" s="268">
        <v>462</v>
      </c>
      <c r="B472" s="277" t="s">
        <v>190</v>
      </c>
      <c r="C472" s="277">
        <v>2711.6</v>
      </c>
      <c r="D472" s="279">
        <v>2762.4833333333336</v>
      </c>
      <c r="E472" s="279">
        <v>2634.4666666666672</v>
      </c>
      <c r="F472" s="279">
        <v>2557.3333333333335</v>
      </c>
      <c r="G472" s="279">
        <v>2429.3166666666671</v>
      </c>
      <c r="H472" s="279">
        <v>2839.6166666666672</v>
      </c>
      <c r="I472" s="279">
        <v>2967.6333333333337</v>
      </c>
      <c r="J472" s="279">
        <v>3044.7666666666673</v>
      </c>
      <c r="K472" s="277">
        <v>2890.5</v>
      </c>
      <c r="L472" s="277">
        <v>2685.35</v>
      </c>
      <c r="M472" s="277">
        <v>6.6895899999999999</v>
      </c>
    </row>
    <row r="473" spans="1:13">
      <c r="A473" s="268">
        <v>463</v>
      </c>
      <c r="B473" s="277" t="s">
        <v>191</v>
      </c>
      <c r="C473" s="277">
        <v>330.9</v>
      </c>
      <c r="D473" s="279">
        <v>326.95</v>
      </c>
      <c r="E473" s="279">
        <v>320.14999999999998</v>
      </c>
      <c r="F473" s="279">
        <v>309.39999999999998</v>
      </c>
      <c r="G473" s="279">
        <v>302.59999999999997</v>
      </c>
      <c r="H473" s="279">
        <v>337.7</v>
      </c>
      <c r="I473" s="279">
        <v>344.50000000000006</v>
      </c>
      <c r="J473" s="279">
        <v>355.25</v>
      </c>
      <c r="K473" s="277">
        <v>333.75</v>
      </c>
      <c r="L473" s="277">
        <v>316.2</v>
      </c>
      <c r="M473" s="277">
        <v>33.458629999999999</v>
      </c>
    </row>
    <row r="474" spans="1:13">
      <c r="A474" s="268">
        <v>464</v>
      </c>
      <c r="B474" s="277" t="s">
        <v>550</v>
      </c>
      <c r="C474" s="277">
        <v>649.25</v>
      </c>
      <c r="D474" s="279">
        <v>661.61666666666667</v>
      </c>
      <c r="E474" s="279">
        <v>629.23333333333335</v>
      </c>
      <c r="F474" s="279">
        <v>609.2166666666667</v>
      </c>
      <c r="G474" s="279">
        <v>576.83333333333337</v>
      </c>
      <c r="H474" s="279">
        <v>681.63333333333333</v>
      </c>
      <c r="I474" s="279">
        <v>714.01666666666677</v>
      </c>
      <c r="J474" s="279">
        <v>734.0333333333333</v>
      </c>
      <c r="K474" s="277">
        <v>694</v>
      </c>
      <c r="L474" s="277">
        <v>641.6</v>
      </c>
      <c r="M474" s="277">
        <v>15.290789999999999</v>
      </c>
    </row>
    <row r="475" spans="1:13">
      <c r="A475" s="268">
        <v>465</v>
      </c>
      <c r="B475" s="245" t="s">
        <v>551</v>
      </c>
      <c r="C475" s="277">
        <v>6.6</v>
      </c>
      <c r="D475" s="279">
        <v>6.6499999999999995</v>
      </c>
      <c r="E475" s="279">
        <v>6.3999999999999986</v>
      </c>
      <c r="F475" s="279">
        <v>6.1999999999999993</v>
      </c>
      <c r="G475" s="279">
        <v>5.9499999999999984</v>
      </c>
      <c r="H475" s="279">
        <v>6.8499999999999988</v>
      </c>
      <c r="I475" s="279">
        <v>7.1000000000000005</v>
      </c>
      <c r="J475" s="279">
        <v>7.2999999999999989</v>
      </c>
      <c r="K475" s="277">
        <v>6.9</v>
      </c>
      <c r="L475" s="277">
        <v>6.45</v>
      </c>
      <c r="M475" s="277">
        <v>64.505049999999997</v>
      </c>
    </row>
    <row r="476" spans="1:13">
      <c r="A476" s="268">
        <v>466</v>
      </c>
      <c r="B476" s="245" t="s">
        <v>539</v>
      </c>
      <c r="C476" s="277">
        <v>5929.9</v>
      </c>
      <c r="D476" s="279">
        <v>6045.3499999999995</v>
      </c>
      <c r="E476" s="279">
        <v>5735.7499999999991</v>
      </c>
      <c r="F476" s="279">
        <v>5541.5999999999995</v>
      </c>
      <c r="G476" s="279">
        <v>5231.9999999999991</v>
      </c>
      <c r="H476" s="279">
        <v>6239.4999999999991</v>
      </c>
      <c r="I476" s="279">
        <v>6549.0999999999995</v>
      </c>
      <c r="J476" s="279">
        <v>6743.2499999999991</v>
      </c>
      <c r="K476" s="277">
        <v>6354.95</v>
      </c>
      <c r="L476" s="277">
        <v>5851.2</v>
      </c>
      <c r="M476" s="277">
        <v>5.9319999999999998E-2</v>
      </c>
    </row>
    <row r="477" spans="1:13">
      <c r="A477" s="268">
        <v>467</v>
      </c>
      <c r="B477" s="245" t="s">
        <v>541</v>
      </c>
      <c r="C477" s="277">
        <v>30</v>
      </c>
      <c r="D477" s="279">
        <v>30.716666666666669</v>
      </c>
      <c r="E477" s="279">
        <v>28.933333333333337</v>
      </c>
      <c r="F477" s="279">
        <v>27.866666666666667</v>
      </c>
      <c r="G477" s="279">
        <v>26.083333333333336</v>
      </c>
      <c r="H477" s="279">
        <v>31.783333333333339</v>
      </c>
      <c r="I477" s="279">
        <v>33.56666666666667</v>
      </c>
      <c r="J477" s="279">
        <v>34.63333333333334</v>
      </c>
      <c r="K477" s="277">
        <v>32.5</v>
      </c>
      <c r="L477" s="277">
        <v>29.65</v>
      </c>
      <c r="M477" s="277">
        <v>46.846730000000001</v>
      </c>
    </row>
    <row r="478" spans="1:13">
      <c r="A478" s="268">
        <v>468</v>
      </c>
      <c r="B478" s="245" t="s">
        <v>192</v>
      </c>
      <c r="C478" s="277">
        <v>453.5</v>
      </c>
      <c r="D478" s="279">
        <v>453.18333333333334</v>
      </c>
      <c r="E478" s="279">
        <v>446.61666666666667</v>
      </c>
      <c r="F478" s="279">
        <v>439.73333333333335</v>
      </c>
      <c r="G478" s="279">
        <v>433.16666666666669</v>
      </c>
      <c r="H478" s="279">
        <v>460.06666666666666</v>
      </c>
      <c r="I478" s="279">
        <v>466.63333333333338</v>
      </c>
      <c r="J478" s="279">
        <v>473.51666666666665</v>
      </c>
      <c r="K478" s="277">
        <v>459.75</v>
      </c>
      <c r="L478" s="277">
        <v>446.3</v>
      </c>
      <c r="M478" s="277">
        <v>25.573119999999999</v>
      </c>
    </row>
    <row r="479" spans="1:13">
      <c r="A479" s="268">
        <v>469</v>
      </c>
      <c r="B479" s="245" t="s">
        <v>540</v>
      </c>
      <c r="C479" s="277">
        <v>216.1</v>
      </c>
      <c r="D479" s="279">
        <v>219.63333333333333</v>
      </c>
      <c r="E479" s="279">
        <v>211.46666666666664</v>
      </c>
      <c r="F479" s="279">
        <v>206.83333333333331</v>
      </c>
      <c r="G479" s="279">
        <v>198.66666666666663</v>
      </c>
      <c r="H479" s="279">
        <v>224.26666666666665</v>
      </c>
      <c r="I479" s="279">
        <v>232.43333333333334</v>
      </c>
      <c r="J479" s="279">
        <v>237.06666666666666</v>
      </c>
      <c r="K479" s="277">
        <v>227.8</v>
      </c>
      <c r="L479" s="277">
        <v>215</v>
      </c>
      <c r="M479" s="277">
        <v>0.29065999999999997</v>
      </c>
    </row>
    <row r="480" spans="1:13">
      <c r="A480" s="268">
        <v>470</v>
      </c>
      <c r="B480" s="245" t="s">
        <v>193</v>
      </c>
      <c r="C480" s="277">
        <v>982.6</v>
      </c>
      <c r="D480" s="279">
        <v>991.91666666666663</v>
      </c>
      <c r="E480" s="279">
        <v>961.68333333333328</v>
      </c>
      <c r="F480" s="279">
        <v>940.76666666666665</v>
      </c>
      <c r="G480" s="279">
        <v>910.5333333333333</v>
      </c>
      <c r="H480" s="279">
        <v>1012.8333333333333</v>
      </c>
      <c r="I480" s="279">
        <v>1043.0666666666666</v>
      </c>
      <c r="J480" s="279">
        <v>1063.9833333333331</v>
      </c>
      <c r="K480" s="277">
        <v>1022.15</v>
      </c>
      <c r="L480" s="277">
        <v>971</v>
      </c>
      <c r="M480" s="277">
        <v>5.1700299999999997</v>
      </c>
    </row>
    <row r="481" spans="1:13">
      <c r="A481" s="268">
        <v>471</v>
      </c>
      <c r="B481" s="245" t="s">
        <v>553</v>
      </c>
      <c r="C481" s="277">
        <v>12.65</v>
      </c>
      <c r="D481" s="279">
        <v>12.783333333333333</v>
      </c>
      <c r="E481" s="279">
        <v>12.366666666666667</v>
      </c>
      <c r="F481" s="277">
        <v>12.083333333333334</v>
      </c>
      <c r="G481" s="279">
        <v>11.666666666666668</v>
      </c>
      <c r="H481" s="279">
        <v>13.066666666666666</v>
      </c>
      <c r="I481" s="277">
        <v>13.483333333333334</v>
      </c>
      <c r="J481" s="279">
        <v>13.766666666666666</v>
      </c>
      <c r="K481" s="279">
        <v>13.2</v>
      </c>
      <c r="L481" s="277">
        <v>12.5</v>
      </c>
      <c r="M481" s="279">
        <v>17.068619999999999</v>
      </c>
    </row>
    <row r="482" spans="1:13">
      <c r="A482" s="268">
        <v>472</v>
      </c>
      <c r="B482" s="245" t="s">
        <v>554</v>
      </c>
      <c r="C482" s="277">
        <v>322.8</v>
      </c>
      <c r="D482" s="279">
        <v>328.73333333333335</v>
      </c>
      <c r="E482" s="279">
        <v>314.06666666666672</v>
      </c>
      <c r="F482" s="277">
        <v>305.33333333333337</v>
      </c>
      <c r="G482" s="279">
        <v>290.66666666666674</v>
      </c>
      <c r="H482" s="279">
        <v>337.4666666666667</v>
      </c>
      <c r="I482" s="277">
        <v>352.13333333333333</v>
      </c>
      <c r="J482" s="279">
        <v>360.86666666666667</v>
      </c>
      <c r="K482" s="279">
        <v>343.4</v>
      </c>
      <c r="L482" s="277">
        <v>320</v>
      </c>
      <c r="M482" s="279">
        <v>1.94926</v>
      </c>
    </row>
    <row r="483" spans="1:13">
      <c r="A483" s="268">
        <v>473</v>
      </c>
      <c r="B483" s="245" t="s">
        <v>194</v>
      </c>
      <c r="C483" s="245">
        <v>215.25</v>
      </c>
      <c r="D483" s="289">
        <v>217.86666666666667</v>
      </c>
      <c r="E483" s="289">
        <v>209.93333333333334</v>
      </c>
      <c r="F483" s="289">
        <v>204.61666666666667</v>
      </c>
      <c r="G483" s="289">
        <v>196.68333333333334</v>
      </c>
      <c r="H483" s="289">
        <v>223.18333333333334</v>
      </c>
      <c r="I483" s="289">
        <v>231.11666666666667</v>
      </c>
      <c r="J483" s="289">
        <v>236.43333333333334</v>
      </c>
      <c r="K483" s="289">
        <v>225.8</v>
      </c>
      <c r="L483" s="289">
        <v>212.55</v>
      </c>
      <c r="M483" s="289">
        <v>7.4470799999999997</v>
      </c>
    </row>
    <row r="484" spans="1:13">
      <c r="A484" s="268">
        <v>474</v>
      </c>
      <c r="B484" s="245" t="s">
        <v>3098</v>
      </c>
      <c r="C484" s="245">
        <v>33.15</v>
      </c>
      <c r="D484" s="289">
        <v>33.616666666666667</v>
      </c>
      <c r="E484" s="289">
        <v>32.633333333333333</v>
      </c>
      <c r="F484" s="289">
        <v>32.116666666666667</v>
      </c>
      <c r="G484" s="289">
        <v>31.133333333333333</v>
      </c>
      <c r="H484" s="289">
        <v>34.133333333333333</v>
      </c>
      <c r="I484" s="289">
        <v>35.116666666666667</v>
      </c>
      <c r="J484" s="289">
        <v>35.633333333333333</v>
      </c>
      <c r="K484" s="289">
        <v>34.6</v>
      </c>
      <c r="L484" s="289">
        <v>33.1</v>
      </c>
      <c r="M484" s="289">
        <v>4.6347899999999997</v>
      </c>
    </row>
    <row r="485" spans="1:13">
      <c r="A485" s="268">
        <v>475</v>
      </c>
      <c r="B485" s="245" t="s">
        <v>195</v>
      </c>
      <c r="C485" s="289">
        <v>3878.9</v>
      </c>
      <c r="D485" s="289">
        <v>3910.8333333333335</v>
      </c>
      <c r="E485" s="289">
        <v>3818.0666666666671</v>
      </c>
      <c r="F485" s="289">
        <v>3757.2333333333336</v>
      </c>
      <c r="G485" s="289">
        <v>3664.4666666666672</v>
      </c>
      <c r="H485" s="289">
        <v>3971.666666666667</v>
      </c>
      <c r="I485" s="289">
        <v>4064.4333333333334</v>
      </c>
      <c r="J485" s="289">
        <v>4125.2666666666664</v>
      </c>
      <c r="K485" s="289">
        <v>4003.6</v>
      </c>
      <c r="L485" s="289">
        <v>3850</v>
      </c>
      <c r="M485" s="289">
        <v>3.8905599999999998</v>
      </c>
    </row>
    <row r="486" spans="1:13">
      <c r="A486" s="268">
        <v>476</v>
      </c>
      <c r="B486" s="245" t="s">
        <v>196</v>
      </c>
      <c r="C486" s="289">
        <v>26.05</v>
      </c>
      <c r="D486" s="289">
        <v>26.566666666666666</v>
      </c>
      <c r="E486" s="289">
        <v>25.183333333333334</v>
      </c>
      <c r="F486" s="289">
        <v>24.316666666666666</v>
      </c>
      <c r="G486" s="289">
        <v>22.933333333333334</v>
      </c>
      <c r="H486" s="289">
        <v>27.433333333333334</v>
      </c>
      <c r="I486" s="289">
        <v>28.816666666666666</v>
      </c>
      <c r="J486" s="289">
        <v>29.683333333333334</v>
      </c>
      <c r="K486" s="289">
        <v>27.95</v>
      </c>
      <c r="L486" s="289">
        <v>25.7</v>
      </c>
      <c r="M486" s="289">
        <v>67.320049999999995</v>
      </c>
    </row>
    <row r="487" spans="1:13">
      <c r="A487" s="268">
        <v>477</v>
      </c>
      <c r="B487" s="245" t="s">
        <v>197</v>
      </c>
      <c r="C487" s="289">
        <v>532.20000000000005</v>
      </c>
      <c r="D487" s="289">
        <v>533.51666666666677</v>
      </c>
      <c r="E487" s="289">
        <v>520.53333333333353</v>
      </c>
      <c r="F487" s="289">
        <v>508.86666666666679</v>
      </c>
      <c r="G487" s="289">
        <v>495.88333333333355</v>
      </c>
      <c r="H487" s="289">
        <v>545.18333333333351</v>
      </c>
      <c r="I487" s="289">
        <v>558.16666666666686</v>
      </c>
      <c r="J487" s="289">
        <v>569.83333333333348</v>
      </c>
      <c r="K487" s="289">
        <v>546.5</v>
      </c>
      <c r="L487" s="289">
        <v>521.85</v>
      </c>
      <c r="M487" s="289">
        <v>49.075789999999998</v>
      </c>
    </row>
    <row r="488" spans="1:13">
      <c r="A488" s="268">
        <v>478</v>
      </c>
      <c r="B488" s="245" t="s">
        <v>560</v>
      </c>
      <c r="C488" s="289">
        <v>1788.8</v>
      </c>
      <c r="D488" s="289">
        <v>1828.2666666666667</v>
      </c>
      <c r="E488" s="289">
        <v>1711.5333333333333</v>
      </c>
      <c r="F488" s="289">
        <v>1634.2666666666667</v>
      </c>
      <c r="G488" s="289">
        <v>1517.5333333333333</v>
      </c>
      <c r="H488" s="289">
        <v>1905.5333333333333</v>
      </c>
      <c r="I488" s="289">
        <v>2022.2666666666664</v>
      </c>
      <c r="J488" s="289">
        <v>2099.5333333333333</v>
      </c>
      <c r="K488" s="289">
        <v>1945</v>
      </c>
      <c r="L488" s="289">
        <v>1751</v>
      </c>
      <c r="M488" s="289">
        <v>0.49324000000000001</v>
      </c>
    </row>
    <row r="489" spans="1:13">
      <c r="A489" s="268">
        <v>479</v>
      </c>
      <c r="B489" s="245" t="s">
        <v>561</v>
      </c>
      <c r="C489" s="289">
        <v>25.9</v>
      </c>
      <c r="D489" s="289">
        <v>26.25</v>
      </c>
      <c r="E489" s="289">
        <v>25</v>
      </c>
      <c r="F489" s="289">
        <v>24.1</v>
      </c>
      <c r="G489" s="289">
        <v>22.85</v>
      </c>
      <c r="H489" s="289">
        <v>27.15</v>
      </c>
      <c r="I489" s="289">
        <v>28.4</v>
      </c>
      <c r="J489" s="289">
        <v>29.299999999999997</v>
      </c>
      <c r="K489" s="289">
        <v>27.5</v>
      </c>
      <c r="L489" s="289">
        <v>25.35</v>
      </c>
      <c r="M489" s="289">
        <v>15.29813</v>
      </c>
    </row>
    <row r="490" spans="1:13">
      <c r="A490" s="268">
        <v>480</v>
      </c>
      <c r="B490" s="245" t="s">
        <v>285</v>
      </c>
      <c r="C490" s="289">
        <v>305.89999999999998</v>
      </c>
      <c r="D490" s="289">
        <v>312.3</v>
      </c>
      <c r="E490" s="289">
        <v>294.60000000000002</v>
      </c>
      <c r="F490" s="289">
        <v>283.3</v>
      </c>
      <c r="G490" s="289">
        <v>265.60000000000002</v>
      </c>
      <c r="H490" s="289">
        <v>323.60000000000002</v>
      </c>
      <c r="I490" s="289">
        <v>341.29999999999995</v>
      </c>
      <c r="J490" s="289">
        <v>352.6</v>
      </c>
      <c r="K490" s="289">
        <v>330</v>
      </c>
      <c r="L490" s="289">
        <v>301</v>
      </c>
      <c r="M490" s="289">
        <v>3.2982900000000002</v>
      </c>
    </row>
    <row r="491" spans="1:13">
      <c r="A491" s="268">
        <v>481</v>
      </c>
      <c r="B491" s="245" t="s">
        <v>563</v>
      </c>
      <c r="C491" s="289">
        <v>690.45</v>
      </c>
      <c r="D491" s="289">
        <v>693.15</v>
      </c>
      <c r="E491" s="289">
        <v>683.3</v>
      </c>
      <c r="F491" s="289">
        <v>676.15</v>
      </c>
      <c r="G491" s="289">
        <v>666.3</v>
      </c>
      <c r="H491" s="289">
        <v>700.3</v>
      </c>
      <c r="I491" s="289">
        <v>710.15000000000009</v>
      </c>
      <c r="J491" s="289">
        <v>717.3</v>
      </c>
      <c r="K491" s="289">
        <v>703</v>
      </c>
      <c r="L491" s="289">
        <v>686</v>
      </c>
      <c r="M491" s="289">
        <v>0.88163999999999998</v>
      </c>
    </row>
    <row r="492" spans="1:13">
      <c r="A492" s="268">
        <v>482</v>
      </c>
      <c r="B492" s="245" t="s">
        <v>564</v>
      </c>
      <c r="C492" s="289">
        <v>1378.9</v>
      </c>
      <c r="D492" s="289">
        <v>1401.25</v>
      </c>
      <c r="E492" s="289">
        <v>1344.65</v>
      </c>
      <c r="F492" s="289">
        <v>1310.4000000000001</v>
      </c>
      <c r="G492" s="289">
        <v>1253.8000000000002</v>
      </c>
      <c r="H492" s="289">
        <v>1435.5</v>
      </c>
      <c r="I492" s="289">
        <v>1492.1</v>
      </c>
      <c r="J492" s="289">
        <v>1526.35</v>
      </c>
      <c r="K492" s="289">
        <v>1457.85</v>
      </c>
      <c r="L492" s="289">
        <v>1367</v>
      </c>
      <c r="M492" s="289">
        <v>0.98299000000000003</v>
      </c>
    </row>
    <row r="493" spans="1:13">
      <c r="A493" s="268">
        <v>483</v>
      </c>
      <c r="B493" s="245" t="s">
        <v>2780</v>
      </c>
      <c r="C493" s="289">
        <v>929.7</v>
      </c>
      <c r="D493" s="289">
        <v>946.43333333333339</v>
      </c>
      <c r="E493" s="289">
        <v>905.36666666666679</v>
      </c>
      <c r="F493" s="289">
        <v>881.03333333333342</v>
      </c>
      <c r="G493" s="289">
        <v>839.96666666666681</v>
      </c>
      <c r="H493" s="289">
        <v>970.76666666666677</v>
      </c>
      <c r="I493" s="289">
        <v>1011.8333333333334</v>
      </c>
      <c r="J493" s="289">
        <v>1036.1666666666667</v>
      </c>
      <c r="K493" s="289">
        <v>987.5</v>
      </c>
      <c r="L493" s="289">
        <v>922.1</v>
      </c>
      <c r="M493" s="289">
        <v>5.8740000000000001E-2</v>
      </c>
    </row>
    <row r="494" spans="1:13">
      <c r="A494" s="268">
        <v>484</v>
      </c>
      <c r="B494" s="245" t="s">
        <v>284</v>
      </c>
      <c r="C494" s="289">
        <v>170.25</v>
      </c>
      <c r="D494" s="289">
        <v>172.45000000000002</v>
      </c>
      <c r="E494" s="289">
        <v>166.80000000000004</v>
      </c>
      <c r="F494" s="289">
        <v>163.35000000000002</v>
      </c>
      <c r="G494" s="289">
        <v>157.70000000000005</v>
      </c>
      <c r="H494" s="289">
        <v>175.90000000000003</v>
      </c>
      <c r="I494" s="289">
        <v>181.55</v>
      </c>
      <c r="J494" s="289">
        <v>185.00000000000003</v>
      </c>
      <c r="K494" s="289">
        <v>178.1</v>
      </c>
      <c r="L494" s="289">
        <v>169</v>
      </c>
      <c r="M494" s="289">
        <v>6.7328900000000003</v>
      </c>
    </row>
    <row r="495" spans="1:13">
      <c r="A495" s="268">
        <v>485</v>
      </c>
      <c r="B495" s="245" t="s">
        <v>565</v>
      </c>
      <c r="C495" s="289">
        <v>1258.3499999999999</v>
      </c>
      <c r="D495" s="289">
        <v>1285</v>
      </c>
      <c r="E495" s="289">
        <v>1225.3499999999999</v>
      </c>
      <c r="F495" s="289">
        <v>1192.3499999999999</v>
      </c>
      <c r="G495" s="289">
        <v>1132.6999999999998</v>
      </c>
      <c r="H495" s="289">
        <v>1318</v>
      </c>
      <c r="I495" s="289">
        <v>1377.65</v>
      </c>
      <c r="J495" s="289">
        <v>1410.65</v>
      </c>
      <c r="K495" s="289">
        <v>1344.65</v>
      </c>
      <c r="L495" s="289">
        <v>1252</v>
      </c>
      <c r="M495" s="289">
        <v>1.7371700000000001</v>
      </c>
    </row>
    <row r="496" spans="1:13">
      <c r="A496" s="268">
        <v>486</v>
      </c>
      <c r="B496" s="245" t="s">
        <v>556</v>
      </c>
      <c r="C496" s="289">
        <v>310.35000000000002</v>
      </c>
      <c r="D496" s="289">
        <v>315.7</v>
      </c>
      <c r="E496" s="289">
        <v>298.7</v>
      </c>
      <c r="F496" s="289">
        <v>287.05</v>
      </c>
      <c r="G496" s="289">
        <v>270.05</v>
      </c>
      <c r="H496" s="289">
        <v>327.34999999999997</v>
      </c>
      <c r="I496" s="289">
        <v>344.34999999999997</v>
      </c>
      <c r="J496" s="289">
        <v>355.99999999999994</v>
      </c>
      <c r="K496" s="289">
        <v>332.7</v>
      </c>
      <c r="L496" s="289">
        <v>304.05</v>
      </c>
      <c r="M496" s="289">
        <v>6.6569799999999999</v>
      </c>
    </row>
    <row r="497" spans="1:13">
      <c r="A497" s="268">
        <v>487</v>
      </c>
      <c r="B497" s="245" t="s">
        <v>555</v>
      </c>
      <c r="C497" s="289">
        <v>2052.25</v>
      </c>
      <c r="D497" s="289">
        <v>2082.4833333333331</v>
      </c>
      <c r="E497" s="289">
        <v>2005.0166666666664</v>
      </c>
      <c r="F497" s="289">
        <v>1957.7833333333333</v>
      </c>
      <c r="G497" s="289">
        <v>1880.3166666666666</v>
      </c>
      <c r="H497" s="289">
        <v>2129.7166666666662</v>
      </c>
      <c r="I497" s="289">
        <v>2207.1833333333325</v>
      </c>
      <c r="J497" s="289">
        <v>2254.4166666666661</v>
      </c>
      <c r="K497" s="289">
        <v>2159.9499999999998</v>
      </c>
      <c r="L497" s="289">
        <v>2035.25</v>
      </c>
      <c r="M497" s="289">
        <v>0.1978</v>
      </c>
    </row>
    <row r="498" spans="1:13">
      <c r="A498" s="268">
        <v>488</v>
      </c>
      <c r="B498" s="245" t="s">
        <v>199</v>
      </c>
      <c r="C498" s="289">
        <v>670.5</v>
      </c>
      <c r="D498" s="289">
        <v>673.6</v>
      </c>
      <c r="E498" s="289">
        <v>657.90000000000009</v>
      </c>
      <c r="F498" s="289">
        <v>645.30000000000007</v>
      </c>
      <c r="G498" s="289">
        <v>629.60000000000014</v>
      </c>
      <c r="H498" s="289">
        <v>686.2</v>
      </c>
      <c r="I498" s="289">
        <v>701.90000000000009</v>
      </c>
      <c r="J498" s="289">
        <v>714.5</v>
      </c>
      <c r="K498" s="289">
        <v>689.3</v>
      </c>
      <c r="L498" s="289">
        <v>661</v>
      </c>
      <c r="M498" s="289">
        <v>19.81392</v>
      </c>
    </row>
    <row r="499" spans="1:13">
      <c r="A499" s="268">
        <v>489</v>
      </c>
      <c r="B499" s="245" t="s">
        <v>557</v>
      </c>
      <c r="C499" s="289">
        <v>162.15</v>
      </c>
      <c r="D499" s="289">
        <v>162.10000000000002</v>
      </c>
      <c r="E499" s="289">
        <v>155.90000000000003</v>
      </c>
      <c r="F499" s="289">
        <v>149.65</v>
      </c>
      <c r="G499" s="289">
        <v>143.45000000000002</v>
      </c>
      <c r="H499" s="289">
        <v>168.35000000000005</v>
      </c>
      <c r="I499" s="289">
        <v>174.55000000000004</v>
      </c>
      <c r="J499" s="289">
        <v>180.80000000000007</v>
      </c>
      <c r="K499" s="289">
        <v>168.3</v>
      </c>
      <c r="L499" s="289">
        <v>155.85</v>
      </c>
      <c r="M499" s="289">
        <v>1.76525</v>
      </c>
    </row>
    <row r="500" spans="1:13">
      <c r="A500" s="268">
        <v>490</v>
      </c>
      <c r="B500" s="245" t="s">
        <v>558</v>
      </c>
      <c r="C500" s="289">
        <v>3560.35</v>
      </c>
      <c r="D500" s="289">
        <v>3600.5333333333333</v>
      </c>
      <c r="E500" s="289">
        <v>3501.0666666666666</v>
      </c>
      <c r="F500" s="289">
        <v>3441.7833333333333</v>
      </c>
      <c r="G500" s="289">
        <v>3342.3166666666666</v>
      </c>
      <c r="H500" s="289">
        <v>3659.8166666666666</v>
      </c>
      <c r="I500" s="289">
        <v>3759.2833333333328</v>
      </c>
      <c r="J500" s="289">
        <v>3818.5666666666666</v>
      </c>
      <c r="K500" s="289">
        <v>3700</v>
      </c>
      <c r="L500" s="289">
        <v>3541.25</v>
      </c>
      <c r="M500" s="289">
        <v>0.17669000000000001</v>
      </c>
    </row>
    <row r="501" spans="1:13">
      <c r="A501" s="268">
        <v>491</v>
      </c>
      <c r="B501" s="245" t="s">
        <v>562</v>
      </c>
      <c r="C501" s="289">
        <v>756.05</v>
      </c>
      <c r="D501" s="289">
        <v>765.76666666666677</v>
      </c>
      <c r="E501" s="289">
        <v>741.53333333333353</v>
      </c>
      <c r="F501" s="289">
        <v>727.01666666666677</v>
      </c>
      <c r="G501" s="289">
        <v>702.78333333333353</v>
      </c>
      <c r="H501" s="289">
        <v>780.28333333333353</v>
      </c>
      <c r="I501" s="289">
        <v>804.51666666666688</v>
      </c>
      <c r="J501" s="289">
        <v>819.03333333333353</v>
      </c>
      <c r="K501" s="289">
        <v>790</v>
      </c>
      <c r="L501" s="289">
        <v>751.25</v>
      </c>
      <c r="M501" s="289">
        <v>6.2700000000000006E-2</v>
      </c>
    </row>
    <row r="502" spans="1:13">
      <c r="A502" s="268">
        <v>492</v>
      </c>
      <c r="B502" s="245" t="s">
        <v>566</v>
      </c>
      <c r="C502" s="289">
        <v>5750.3</v>
      </c>
      <c r="D502" s="289">
        <v>5835.9833333333336</v>
      </c>
      <c r="E502" s="289">
        <v>5613.6166666666668</v>
      </c>
      <c r="F502" s="289">
        <v>5476.9333333333334</v>
      </c>
      <c r="G502" s="289">
        <v>5254.5666666666666</v>
      </c>
      <c r="H502" s="289">
        <v>5972.666666666667</v>
      </c>
      <c r="I502" s="289">
        <v>6195.0333333333338</v>
      </c>
      <c r="J502" s="289">
        <v>6331.7166666666672</v>
      </c>
      <c r="K502" s="289">
        <v>6058.35</v>
      </c>
      <c r="L502" s="289">
        <v>5699.3</v>
      </c>
      <c r="M502" s="289">
        <v>0.11067</v>
      </c>
    </row>
    <row r="503" spans="1:13">
      <c r="A503" s="268">
        <v>493</v>
      </c>
      <c r="B503" s="245" t="s">
        <v>567</v>
      </c>
      <c r="C503" s="289">
        <v>109.25</v>
      </c>
      <c r="D503" s="289">
        <v>111.3</v>
      </c>
      <c r="E503" s="289">
        <v>107.19999999999999</v>
      </c>
      <c r="F503" s="289">
        <v>105.14999999999999</v>
      </c>
      <c r="G503" s="289">
        <v>101.04999999999998</v>
      </c>
      <c r="H503" s="289">
        <v>113.35</v>
      </c>
      <c r="I503" s="289">
        <v>117.44999999999999</v>
      </c>
      <c r="J503" s="289">
        <v>119.5</v>
      </c>
      <c r="K503" s="289">
        <v>115.4</v>
      </c>
      <c r="L503" s="289">
        <v>109.25</v>
      </c>
      <c r="M503" s="289">
        <v>5.8391900000000003</v>
      </c>
    </row>
    <row r="504" spans="1:13">
      <c r="A504" s="268">
        <v>494</v>
      </c>
      <c r="B504" s="245" t="s">
        <v>568</v>
      </c>
      <c r="C504" s="289">
        <v>57.7</v>
      </c>
      <c r="D504" s="289">
        <v>59.566666666666663</v>
      </c>
      <c r="E504" s="289">
        <v>55.733333333333327</v>
      </c>
      <c r="F504" s="289">
        <v>53.766666666666666</v>
      </c>
      <c r="G504" s="289">
        <v>49.93333333333333</v>
      </c>
      <c r="H504" s="289">
        <v>61.533333333333324</v>
      </c>
      <c r="I504" s="289">
        <v>65.366666666666674</v>
      </c>
      <c r="J504" s="289">
        <v>67.333333333333314</v>
      </c>
      <c r="K504" s="289">
        <v>63.4</v>
      </c>
      <c r="L504" s="289">
        <v>57.6</v>
      </c>
      <c r="M504" s="289">
        <v>20.822980000000001</v>
      </c>
    </row>
    <row r="505" spans="1:13">
      <c r="A505" s="268">
        <v>495</v>
      </c>
      <c r="B505" s="245" t="s">
        <v>2851</v>
      </c>
      <c r="C505" s="289">
        <v>366</v>
      </c>
      <c r="D505" s="289">
        <v>375.34999999999997</v>
      </c>
      <c r="E505" s="289">
        <v>351.94999999999993</v>
      </c>
      <c r="F505" s="289">
        <v>337.9</v>
      </c>
      <c r="G505" s="289">
        <v>314.49999999999994</v>
      </c>
      <c r="H505" s="289">
        <v>389.39999999999992</v>
      </c>
      <c r="I505" s="289">
        <v>412.7999999999999</v>
      </c>
      <c r="J505" s="289">
        <v>426.84999999999991</v>
      </c>
      <c r="K505" s="289">
        <v>398.75</v>
      </c>
      <c r="L505" s="289">
        <v>361.3</v>
      </c>
      <c r="M505" s="289">
        <v>2.4790999999999999</v>
      </c>
    </row>
    <row r="506" spans="1:13">
      <c r="A506" s="268">
        <v>496</v>
      </c>
      <c r="B506" s="245" t="s">
        <v>569</v>
      </c>
      <c r="C506" s="289">
        <v>2082.3000000000002</v>
      </c>
      <c r="D506" s="289">
        <v>2098.2166666666667</v>
      </c>
      <c r="E506" s="289">
        <v>2052.1833333333334</v>
      </c>
      <c r="F506" s="289">
        <v>2022.0666666666666</v>
      </c>
      <c r="G506" s="289">
        <v>1976.0333333333333</v>
      </c>
      <c r="H506" s="289">
        <v>2128.3333333333335</v>
      </c>
      <c r="I506" s="289">
        <v>2174.3666666666672</v>
      </c>
      <c r="J506" s="289">
        <v>2204.4833333333336</v>
      </c>
      <c r="K506" s="289">
        <v>2144.25</v>
      </c>
      <c r="L506" s="289">
        <v>2068.1</v>
      </c>
      <c r="M506" s="289">
        <v>0.50014000000000003</v>
      </c>
    </row>
    <row r="507" spans="1:13">
      <c r="A507" s="268">
        <v>497</v>
      </c>
      <c r="B507" s="245" t="s">
        <v>200</v>
      </c>
      <c r="C507" s="289">
        <v>311.89999999999998</v>
      </c>
      <c r="D507" s="289">
        <v>315.45</v>
      </c>
      <c r="E507" s="289">
        <v>306.39999999999998</v>
      </c>
      <c r="F507" s="289">
        <v>300.89999999999998</v>
      </c>
      <c r="G507" s="289">
        <v>291.84999999999997</v>
      </c>
      <c r="H507" s="289">
        <v>320.95</v>
      </c>
      <c r="I507" s="289">
        <v>330.00000000000006</v>
      </c>
      <c r="J507" s="289">
        <v>335.5</v>
      </c>
      <c r="K507" s="289">
        <v>324.5</v>
      </c>
      <c r="L507" s="289">
        <v>309.95</v>
      </c>
      <c r="M507" s="289">
        <v>227.39046999999999</v>
      </c>
    </row>
    <row r="508" spans="1:13">
      <c r="A508" s="268">
        <v>498</v>
      </c>
      <c r="B508" s="245" t="s">
        <v>570</v>
      </c>
      <c r="C508" s="289">
        <v>291.55</v>
      </c>
      <c r="D508" s="289">
        <v>296.75</v>
      </c>
      <c r="E508" s="289">
        <v>285.25</v>
      </c>
      <c r="F508" s="289">
        <v>278.95</v>
      </c>
      <c r="G508" s="289">
        <v>267.45</v>
      </c>
      <c r="H508" s="289">
        <v>303.05</v>
      </c>
      <c r="I508" s="289">
        <v>314.55</v>
      </c>
      <c r="J508" s="289">
        <v>320.85000000000002</v>
      </c>
      <c r="K508" s="289">
        <v>308.25</v>
      </c>
      <c r="L508" s="289">
        <v>290.45</v>
      </c>
      <c r="M508" s="289">
        <v>3.9836800000000001</v>
      </c>
    </row>
    <row r="509" spans="1:13">
      <c r="A509" s="268">
        <v>499</v>
      </c>
      <c r="B509" s="245" t="s">
        <v>202</v>
      </c>
      <c r="C509" s="289">
        <v>210.7</v>
      </c>
      <c r="D509" s="289">
        <v>213.28333333333333</v>
      </c>
      <c r="E509" s="289">
        <v>201.76666666666665</v>
      </c>
      <c r="F509" s="289">
        <v>192.83333333333331</v>
      </c>
      <c r="G509" s="289">
        <v>181.31666666666663</v>
      </c>
      <c r="H509" s="289">
        <v>222.21666666666667</v>
      </c>
      <c r="I509" s="289">
        <v>233.73333333333338</v>
      </c>
      <c r="J509" s="289">
        <v>242.66666666666669</v>
      </c>
      <c r="K509" s="289">
        <v>224.8</v>
      </c>
      <c r="L509" s="289">
        <v>204.35</v>
      </c>
      <c r="M509" s="289">
        <v>298.29633999999999</v>
      </c>
    </row>
    <row r="510" spans="1:13">
      <c r="A510" s="268">
        <v>500</v>
      </c>
      <c r="B510" s="245" t="s">
        <v>571</v>
      </c>
      <c r="C510" s="289">
        <v>185.5</v>
      </c>
      <c r="D510" s="289">
        <v>187.58333333333334</v>
      </c>
      <c r="E510" s="289">
        <v>180.16666666666669</v>
      </c>
      <c r="F510" s="289">
        <v>174.83333333333334</v>
      </c>
      <c r="G510" s="289">
        <v>167.41666666666669</v>
      </c>
      <c r="H510" s="289">
        <v>192.91666666666669</v>
      </c>
      <c r="I510" s="289">
        <v>200.33333333333337</v>
      </c>
      <c r="J510" s="289">
        <v>205.66666666666669</v>
      </c>
      <c r="K510" s="289">
        <v>195</v>
      </c>
      <c r="L510" s="289">
        <v>182.25</v>
      </c>
      <c r="M510" s="289">
        <v>3.2501000000000002</v>
      </c>
    </row>
    <row r="511" spans="1:13">
      <c r="A511" s="268"/>
      <c r="B511" s="245" t="s">
        <v>572</v>
      </c>
      <c r="C511" s="289">
        <v>1776.2</v>
      </c>
      <c r="D511" s="289">
        <v>1816.2333333333333</v>
      </c>
      <c r="E511" s="289">
        <v>1682.4666666666667</v>
      </c>
      <c r="F511" s="289">
        <v>1588.7333333333333</v>
      </c>
      <c r="G511" s="289">
        <v>1454.9666666666667</v>
      </c>
      <c r="H511" s="289">
        <v>1909.9666666666667</v>
      </c>
      <c r="I511" s="289">
        <v>2043.7333333333336</v>
      </c>
      <c r="J511" s="289">
        <v>2137.4666666666667</v>
      </c>
      <c r="K511" s="289">
        <v>1950</v>
      </c>
      <c r="L511" s="289">
        <v>1722.5</v>
      </c>
      <c r="M511" s="289">
        <v>1.2300199999999999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7" sqref="D37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75"/>
      <c r="B5" s="575"/>
      <c r="C5" s="576"/>
      <c r="D5" s="576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77" t="s">
        <v>574</v>
      </c>
      <c r="C7" s="577"/>
      <c r="D7" s="262">
        <f>Main!B10</f>
        <v>44096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44095</v>
      </c>
      <c r="B10" s="267">
        <v>511463</v>
      </c>
      <c r="C10" s="268" t="s">
        <v>3824</v>
      </c>
      <c r="D10" s="268" t="s">
        <v>3825</v>
      </c>
      <c r="E10" s="268" t="s">
        <v>583</v>
      </c>
      <c r="F10" s="381">
        <v>10299</v>
      </c>
      <c r="G10" s="267">
        <v>12.9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44095</v>
      </c>
      <c r="B11" s="267">
        <v>511463</v>
      </c>
      <c r="C11" s="268" t="s">
        <v>3824</v>
      </c>
      <c r="D11" s="268" t="s">
        <v>3825</v>
      </c>
      <c r="E11" s="268" t="s">
        <v>584</v>
      </c>
      <c r="F11" s="381">
        <v>50000</v>
      </c>
      <c r="G11" s="267">
        <v>12.66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44095</v>
      </c>
      <c r="B12" s="267">
        <v>540694</v>
      </c>
      <c r="C12" s="268" t="s">
        <v>3826</v>
      </c>
      <c r="D12" s="268" t="s">
        <v>3827</v>
      </c>
      <c r="E12" s="268" t="s">
        <v>584</v>
      </c>
      <c r="F12" s="381">
        <v>27200</v>
      </c>
      <c r="G12" s="267">
        <v>49.12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44095</v>
      </c>
      <c r="B13" s="267">
        <v>532212</v>
      </c>
      <c r="C13" s="268" t="s">
        <v>3005</v>
      </c>
      <c r="D13" s="268" t="s">
        <v>3828</v>
      </c>
      <c r="E13" s="268" t="s">
        <v>583</v>
      </c>
      <c r="F13" s="381">
        <v>300000</v>
      </c>
      <c r="G13" s="267">
        <v>12.07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44095</v>
      </c>
      <c r="B14" s="267">
        <v>532212</v>
      </c>
      <c r="C14" s="268" t="s">
        <v>3005</v>
      </c>
      <c r="D14" s="268" t="s">
        <v>3829</v>
      </c>
      <c r="E14" s="268" t="s">
        <v>584</v>
      </c>
      <c r="F14" s="381">
        <v>300000</v>
      </c>
      <c r="G14" s="267">
        <v>12.07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44095</v>
      </c>
      <c r="B15" s="267">
        <v>539800</v>
      </c>
      <c r="C15" s="268" t="s">
        <v>3775</v>
      </c>
      <c r="D15" s="268" t="s">
        <v>3790</v>
      </c>
      <c r="E15" s="268" t="s">
        <v>583</v>
      </c>
      <c r="F15" s="381">
        <v>136121</v>
      </c>
      <c r="G15" s="267">
        <v>58.16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44095</v>
      </c>
      <c r="B16" s="267">
        <v>539800</v>
      </c>
      <c r="C16" s="268" t="s">
        <v>3775</v>
      </c>
      <c r="D16" s="268" t="s">
        <v>3790</v>
      </c>
      <c r="E16" s="268" t="s">
        <v>584</v>
      </c>
      <c r="F16" s="381">
        <v>136121</v>
      </c>
      <c r="G16" s="267">
        <v>58.2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44095</v>
      </c>
      <c r="B17" s="267">
        <v>505711</v>
      </c>
      <c r="C17" s="268" t="s">
        <v>3830</v>
      </c>
      <c r="D17" s="268" t="s">
        <v>3831</v>
      </c>
      <c r="E17" s="268" t="s">
        <v>583</v>
      </c>
      <c r="F17" s="381">
        <v>61992</v>
      </c>
      <c r="G17" s="267">
        <v>0.86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44095</v>
      </c>
      <c r="B18" s="267">
        <v>505711</v>
      </c>
      <c r="C18" s="268" t="s">
        <v>3830</v>
      </c>
      <c r="D18" s="268" t="s">
        <v>3832</v>
      </c>
      <c r="E18" s="268" t="s">
        <v>584</v>
      </c>
      <c r="F18" s="381">
        <v>45037</v>
      </c>
      <c r="G18" s="267">
        <v>0.86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44095</v>
      </c>
      <c r="B19" s="267">
        <v>540936</v>
      </c>
      <c r="C19" s="268" t="s">
        <v>3833</v>
      </c>
      <c r="D19" s="268" t="s">
        <v>3834</v>
      </c>
      <c r="E19" s="268" t="s">
        <v>584</v>
      </c>
      <c r="F19" s="381">
        <v>48600</v>
      </c>
      <c r="G19" s="267">
        <v>30.1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44095</v>
      </c>
      <c r="B20" s="267">
        <v>530663</v>
      </c>
      <c r="C20" s="268" t="s">
        <v>3835</v>
      </c>
      <c r="D20" s="268" t="s">
        <v>3836</v>
      </c>
      <c r="E20" s="268" t="s">
        <v>584</v>
      </c>
      <c r="F20" s="381">
        <v>250000</v>
      </c>
      <c r="G20" s="267">
        <v>0.81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44095</v>
      </c>
      <c r="B21" s="267">
        <v>541627</v>
      </c>
      <c r="C21" s="268" t="s">
        <v>3837</v>
      </c>
      <c r="D21" s="268" t="s">
        <v>3838</v>
      </c>
      <c r="E21" s="268" t="s">
        <v>584</v>
      </c>
      <c r="F21" s="381">
        <v>62430</v>
      </c>
      <c r="G21" s="267">
        <v>9.9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44095</v>
      </c>
      <c r="B22" s="267">
        <v>541627</v>
      </c>
      <c r="C22" s="268" t="s">
        <v>3837</v>
      </c>
      <c r="D22" s="268" t="s">
        <v>3839</v>
      </c>
      <c r="E22" s="268" t="s">
        <v>583</v>
      </c>
      <c r="F22" s="381">
        <v>25100</v>
      </c>
      <c r="G22" s="267">
        <v>9.8800000000000008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44095</v>
      </c>
      <c r="B23" s="267">
        <v>541627</v>
      </c>
      <c r="C23" s="268" t="s">
        <v>3837</v>
      </c>
      <c r="D23" s="268" t="s">
        <v>3840</v>
      </c>
      <c r="E23" s="268" t="s">
        <v>583</v>
      </c>
      <c r="F23" s="381">
        <v>27780</v>
      </c>
      <c r="G23" s="267">
        <v>9.92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44095</v>
      </c>
      <c r="B24" s="267">
        <v>541627</v>
      </c>
      <c r="C24" s="268" t="s">
        <v>3837</v>
      </c>
      <c r="D24" s="268" t="s">
        <v>3840</v>
      </c>
      <c r="E24" s="268" t="s">
        <v>584</v>
      </c>
      <c r="F24" s="381">
        <v>10</v>
      </c>
      <c r="G24" s="267">
        <v>10.19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44095</v>
      </c>
      <c r="B25" s="267">
        <v>541304</v>
      </c>
      <c r="C25" s="268" t="s">
        <v>3841</v>
      </c>
      <c r="D25" s="268" t="s">
        <v>3842</v>
      </c>
      <c r="E25" s="268" t="s">
        <v>583</v>
      </c>
      <c r="F25" s="381">
        <v>58750</v>
      </c>
      <c r="G25" s="267">
        <v>49.74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44095</v>
      </c>
      <c r="B26" s="267">
        <v>519455</v>
      </c>
      <c r="C26" s="268" t="s">
        <v>3843</v>
      </c>
      <c r="D26" s="268" t="s">
        <v>3844</v>
      </c>
      <c r="E26" s="268" t="s">
        <v>583</v>
      </c>
      <c r="F26" s="381">
        <v>100000</v>
      </c>
      <c r="G26" s="267">
        <v>17.399999999999999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44095</v>
      </c>
      <c r="B27" s="267">
        <v>519455</v>
      </c>
      <c r="C27" s="268" t="s">
        <v>3843</v>
      </c>
      <c r="D27" s="268" t="s">
        <v>3845</v>
      </c>
      <c r="E27" s="268" t="s">
        <v>584</v>
      </c>
      <c r="F27" s="381">
        <v>149000</v>
      </c>
      <c r="G27" s="267">
        <v>17.5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44095</v>
      </c>
      <c r="B28" s="267">
        <v>543194</v>
      </c>
      <c r="C28" s="268" t="s">
        <v>3846</v>
      </c>
      <c r="D28" s="268" t="s">
        <v>3847</v>
      </c>
      <c r="E28" s="268" t="s">
        <v>584</v>
      </c>
      <c r="F28" s="381">
        <v>6000</v>
      </c>
      <c r="G28" s="267">
        <v>280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44095</v>
      </c>
      <c r="B29" s="267">
        <v>543194</v>
      </c>
      <c r="C29" s="268" t="s">
        <v>3846</v>
      </c>
      <c r="D29" s="268" t="s">
        <v>3848</v>
      </c>
      <c r="E29" s="268" t="s">
        <v>583</v>
      </c>
      <c r="F29" s="381">
        <v>6000</v>
      </c>
      <c r="G29" s="267">
        <v>280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44095</v>
      </c>
      <c r="B30" s="267">
        <v>506852</v>
      </c>
      <c r="C30" s="268" t="s">
        <v>3849</v>
      </c>
      <c r="D30" s="268" t="s">
        <v>3850</v>
      </c>
      <c r="E30" s="268" t="s">
        <v>584</v>
      </c>
      <c r="F30" s="381">
        <v>194796</v>
      </c>
      <c r="G30" s="267">
        <v>54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44095</v>
      </c>
      <c r="B31" s="267">
        <v>532911</v>
      </c>
      <c r="C31" s="268" t="s">
        <v>3851</v>
      </c>
      <c r="D31" s="268" t="s">
        <v>3852</v>
      </c>
      <c r="E31" s="268" t="s">
        <v>584</v>
      </c>
      <c r="F31" s="381">
        <v>91779</v>
      </c>
      <c r="G31" s="267">
        <v>10.79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44095</v>
      </c>
      <c r="B32" s="267">
        <v>536659</v>
      </c>
      <c r="C32" s="268" t="s">
        <v>3853</v>
      </c>
      <c r="D32" s="268" t="s">
        <v>3854</v>
      </c>
      <c r="E32" s="268" t="s">
        <v>584</v>
      </c>
      <c r="F32" s="381">
        <v>71058</v>
      </c>
      <c r="G32" s="267">
        <v>4.63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44095</v>
      </c>
      <c r="B33" s="267">
        <v>536659</v>
      </c>
      <c r="C33" s="268" t="s">
        <v>3853</v>
      </c>
      <c r="D33" s="268" t="s">
        <v>3855</v>
      </c>
      <c r="E33" s="268" t="s">
        <v>583</v>
      </c>
      <c r="F33" s="381">
        <v>78885</v>
      </c>
      <c r="G33" s="267">
        <v>4.6100000000000003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44095</v>
      </c>
      <c r="B34" s="267">
        <v>543228</v>
      </c>
      <c r="C34" s="268" t="s">
        <v>3856</v>
      </c>
      <c r="D34" s="268" t="s">
        <v>3857</v>
      </c>
      <c r="E34" s="268" t="s">
        <v>583</v>
      </c>
      <c r="F34" s="381">
        <v>285780</v>
      </c>
      <c r="G34" s="267">
        <v>683.01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44095</v>
      </c>
      <c r="B35" s="267">
        <v>543228</v>
      </c>
      <c r="C35" s="268" t="s">
        <v>3856</v>
      </c>
      <c r="D35" s="268" t="s">
        <v>3857</v>
      </c>
      <c r="E35" s="268" t="s">
        <v>584</v>
      </c>
      <c r="F35" s="381">
        <v>85361</v>
      </c>
      <c r="G35" s="267">
        <v>682.38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44095</v>
      </c>
      <c r="B36" s="267">
        <v>543228</v>
      </c>
      <c r="C36" s="268" t="s">
        <v>3856</v>
      </c>
      <c r="D36" s="268" t="s">
        <v>3858</v>
      </c>
      <c r="E36" s="268" t="s">
        <v>583</v>
      </c>
      <c r="F36" s="381">
        <v>400301</v>
      </c>
      <c r="G36" s="267">
        <v>680.91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44095</v>
      </c>
      <c r="B37" s="267">
        <v>543228</v>
      </c>
      <c r="C37" s="268" t="s">
        <v>3856</v>
      </c>
      <c r="D37" s="268" t="s">
        <v>3858</v>
      </c>
      <c r="E37" s="268" t="s">
        <v>584</v>
      </c>
      <c r="F37" s="381">
        <v>377043</v>
      </c>
      <c r="G37" s="267">
        <v>686.71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44095</v>
      </c>
      <c r="B38" s="267">
        <v>538496</v>
      </c>
      <c r="C38" s="268" t="s">
        <v>3859</v>
      </c>
      <c r="D38" s="268" t="s">
        <v>3860</v>
      </c>
      <c r="E38" s="268" t="s">
        <v>584</v>
      </c>
      <c r="F38" s="381">
        <v>102000</v>
      </c>
      <c r="G38" s="267">
        <v>3.72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44095</v>
      </c>
      <c r="B39" s="267">
        <v>536264</v>
      </c>
      <c r="C39" s="268" t="s">
        <v>3765</v>
      </c>
      <c r="D39" s="268" t="s">
        <v>3766</v>
      </c>
      <c r="E39" s="268" t="s">
        <v>583</v>
      </c>
      <c r="F39" s="381">
        <v>74440</v>
      </c>
      <c r="G39" s="267">
        <v>43.54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44095</v>
      </c>
      <c r="B40" s="267">
        <v>536264</v>
      </c>
      <c r="C40" s="268" t="s">
        <v>3765</v>
      </c>
      <c r="D40" s="268" t="s">
        <v>3766</v>
      </c>
      <c r="E40" s="268" t="s">
        <v>584</v>
      </c>
      <c r="F40" s="381">
        <v>27238</v>
      </c>
      <c r="G40" s="267">
        <v>44.39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44095</v>
      </c>
      <c r="B41" s="267">
        <v>539402</v>
      </c>
      <c r="C41" s="268" t="s">
        <v>3861</v>
      </c>
      <c r="D41" s="268" t="s">
        <v>3862</v>
      </c>
      <c r="E41" s="268" t="s">
        <v>584</v>
      </c>
      <c r="F41" s="381">
        <v>44000</v>
      </c>
      <c r="G41" s="267">
        <v>17.5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44095</v>
      </c>
      <c r="B42" s="267">
        <v>539402</v>
      </c>
      <c r="C42" s="268" t="s">
        <v>3861</v>
      </c>
      <c r="D42" s="268" t="s">
        <v>3863</v>
      </c>
      <c r="E42" s="268" t="s">
        <v>584</v>
      </c>
      <c r="F42" s="381">
        <v>100000</v>
      </c>
      <c r="G42" s="267">
        <v>17.5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44095</v>
      </c>
      <c r="B43" s="267">
        <v>539402</v>
      </c>
      <c r="C43" s="268" t="s">
        <v>3861</v>
      </c>
      <c r="D43" s="268" t="s">
        <v>3848</v>
      </c>
      <c r="E43" s="268" t="s">
        <v>583</v>
      </c>
      <c r="F43" s="381">
        <v>144000</v>
      </c>
      <c r="G43" s="267">
        <v>17.5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44095</v>
      </c>
      <c r="B44" s="267" t="s">
        <v>3864</v>
      </c>
      <c r="C44" s="268" t="s">
        <v>3865</v>
      </c>
      <c r="D44" s="268" t="s">
        <v>3827</v>
      </c>
      <c r="E44" s="268" t="s">
        <v>583</v>
      </c>
      <c r="F44" s="381">
        <v>484000</v>
      </c>
      <c r="G44" s="267">
        <v>5.15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44095</v>
      </c>
      <c r="B45" s="267" t="s">
        <v>351</v>
      </c>
      <c r="C45" s="268" t="s">
        <v>3793</v>
      </c>
      <c r="D45" s="268" t="s">
        <v>3792</v>
      </c>
      <c r="E45" s="268" t="s">
        <v>583</v>
      </c>
      <c r="F45" s="381">
        <v>1202981</v>
      </c>
      <c r="G45" s="267">
        <v>839.18</v>
      </c>
      <c r="H45" s="345" t="s">
        <v>2952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44095</v>
      </c>
      <c r="B46" s="267" t="s">
        <v>117</v>
      </c>
      <c r="C46" s="268" t="s">
        <v>3866</v>
      </c>
      <c r="D46" s="268" t="s">
        <v>3867</v>
      </c>
      <c r="E46" s="268" t="s">
        <v>583</v>
      </c>
      <c r="F46" s="381">
        <v>2700000</v>
      </c>
      <c r="G46" s="267">
        <v>156.94999999999999</v>
      </c>
      <c r="H46" s="345" t="s">
        <v>2952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44095</v>
      </c>
      <c r="B47" s="267" t="s">
        <v>117</v>
      </c>
      <c r="C47" s="268" t="s">
        <v>3866</v>
      </c>
      <c r="D47" s="268" t="s">
        <v>3868</v>
      </c>
      <c r="E47" s="268" t="s">
        <v>583</v>
      </c>
      <c r="F47" s="381">
        <v>3700228</v>
      </c>
      <c r="G47" s="267">
        <v>162.62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44095</v>
      </c>
      <c r="B48" s="267" t="s">
        <v>117</v>
      </c>
      <c r="C48" s="268" t="s">
        <v>3866</v>
      </c>
      <c r="D48" s="268" t="s">
        <v>3869</v>
      </c>
      <c r="E48" s="268" t="s">
        <v>583</v>
      </c>
      <c r="F48" s="381">
        <v>3613763</v>
      </c>
      <c r="G48" s="267">
        <v>165.15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44095</v>
      </c>
      <c r="B49" s="267" t="s">
        <v>3311</v>
      </c>
      <c r="C49" s="268" t="s">
        <v>3870</v>
      </c>
      <c r="D49" s="268" t="s">
        <v>3871</v>
      </c>
      <c r="E49" s="268" t="s">
        <v>583</v>
      </c>
      <c r="F49" s="381">
        <v>77022</v>
      </c>
      <c r="G49" s="267">
        <v>27.36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44095</v>
      </c>
      <c r="B50" s="267" t="s">
        <v>2286</v>
      </c>
      <c r="C50" s="268" t="s">
        <v>3872</v>
      </c>
      <c r="D50" s="268" t="s">
        <v>3873</v>
      </c>
      <c r="E50" s="268" t="s">
        <v>583</v>
      </c>
      <c r="F50" s="381">
        <v>200686</v>
      </c>
      <c r="G50" s="267">
        <v>396.89</v>
      </c>
      <c r="H50" s="345" t="s">
        <v>2952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44095</v>
      </c>
      <c r="B51" s="267" t="s">
        <v>3856</v>
      </c>
      <c r="C51" s="268" t="s">
        <v>3874</v>
      </c>
      <c r="D51" s="268" t="s">
        <v>3875</v>
      </c>
      <c r="E51" s="268" t="s">
        <v>583</v>
      </c>
      <c r="F51" s="381">
        <v>455213</v>
      </c>
      <c r="G51" s="267">
        <v>704.35</v>
      </c>
      <c r="H51" s="345" t="s">
        <v>2952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44095</v>
      </c>
      <c r="B52" s="267" t="s">
        <v>3856</v>
      </c>
      <c r="C52" s="268" t="s">
        <v>3874</v>
      </c>
      <c r="D52" s="268" t="s">
        <v>3876</v>
      </c>
      <c r="E52" s="268" t="s">
        <v>583</v>
      </c>
      <c r="F52" s="381">
        <v>800908</v>
      </c>
      <c r="G52" s="267">
        <v>705.95</v>
      </c>
      <c r="H52" s="345" t="s">
        <v>2952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44095</v>
      </c>
      <c r="B53" s="267" t="s">
        <v>3856</v>
      </c>
      <c r="C53" s="268" t="s">
        <v>3874</v>
      </c>
      <c r="D53" s="268" t="s">
        <v>3877</v>
      </c>
      <c r="E53" s="268" t="s">
        <v>583</v>
      </c>
      <c r="F53" s="381">
        <v>1133423</v>
      </c>
      <c r="G53" s="267">
        <v>705.95</v>
      </c>
      <c r="H53" s="345" t="s">
        <v>2952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44095</v>
      </c>
      <c r="B54" s="267" t="s">
        <v>3856</v>
      </c>
      <c r="C54" s="268" t="s">
        <v>3874</v>
      </c>
      <c r="D54" s="268" t="s">
        <v>3878</v>
      </c>
      <c r="E54" s="268" t="s">
        <v>583</v>
      </c>
      <c r="F54" s="381">
        <v>410683</v>
      </c>
      <c r="G54" s="267">
        <v>676.09</v>
      </c>
      <c r="H54" s="345" t="s">
        <v>2952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44095</v>
      </c>
      <c r="B55" s="267" t="s">
        <v>3856</v>
      </c>
      <c r="C55" s="268" t="s">
        <v>3874</v>
      </c>
      <c r="D55" s="268" t="s">
        <v>3858</v>
      </c>
      <c r="E55" s="268" t="s">
        <v>583</v>
      </c>
      <c r="F55" s="381">
        <v>280142</v>
      </c>
      <c r="G55" s="267">
        <v>690.66</v>
      </c>
      <c r="H55" s="345" t="s">
        <v>2952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44095</v>
      </c>
      <c r="B56" s="267" t="s">
        <v>3856</v>
      </c>
      <c r="C56" s="268" t="s">
        <v>3874</v>
      </c>
      <c r="D56" s="268" t="s">
        <v>3879</v>
      </c>
      <c r="E56" s="268" t="s">
        <v>583</v>
      </c>
      <c r="F56" s="381">
        <v>86947</v>
      </c>
      <c r="G56" s="267">
        <v>682.74</v>
      </c>
      <c r="H56" s="345" t="s">
        <v>2952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44095</v>
      </c>
      <c r="B57" s="267" t="s">
        <v>3856</v>
      </c>
      <c r="C57" s="268" t="s">
        <v>3874</v>
      </c>
      <c r="D57" s="268" t="s">
        <v>3880</v>
      </c>
      <c r="E57" s="268" t="s">
        <v>583</v>
      </c>
      <c r="F57" s="381">
        <v>439947</v>
      </c>
      <c r="G57" s="267">
        <v>665.04</v>
      </c>
      <c r="H57" s="345" t="s">
        <v>2952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44095</v>
      </c>
      <c r="B58" s="267" t="s">
        <v>3856</v>
      </c>
      <c r="C58" s="268" t="s">
        <v>3874</v>
      </c>
      <c r="D58" s="268" t="s">
        <v>3881</v>
      </c>
      <c r="E58" s="268" t="s">
        <v>583</v>
      </c>
      <c r="F58" s="381">
        <v>445767</v>
      </c>
      <c r="G58" s="267">
        <v>706.13</v>
      </c>
      <c r="H58" s="345" t="s">
        <v>2952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44095</v>
      </c>
      <c r="B59" s="267" t="s">
        <v>3856</v>
      </c>
      <c r="C59" s="268" t="s">
        <v>3874</v>
      </c>
      <c r="D59" s="268" t="s">
        <v>3882</v>
      </c>
      <c r="E59" s="268" t="s">
        <v>583</v>
      </c>
      <c r="F59" s="381">
        <v>488376</v>
      </c>
      <c r="G59" s="267">
        <v>681.82</v>
      </c>
      <c r="H59" s="345" t="s">
        <v>2952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44095</v>
      </c>
      <c r="B60" s="267" t="s">
        <v>3856</v>
      </c>
      <c r="C60" s="268" t="s">
        <v>3874</v>
      </c>
      <c r="D60" s="268" t="s">
        <v>3883</v>
      </c>
      <c r="E60" s="268" t="s">
        <v>583</v>
      </c>
      <c r="F60" s="381">
        <v>451687</v>
      </c>
      <c r="G60" s="267">
        <v>678.5</v>
      </c>
      <c r="H60" s="345" t="s">
        <v>2952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44095</v>
      </c>
      <c r="B61" s="267" t="s">
        <v>3856</v>
      </c>
      <c r="C61" s="268" t="s">
        <v>3874</v>
      </c>
      <c r="D61" s="268" t="s">
        <v>3884</v>
      </c>
      <c r="E61" s="268" t="s">
        <v>583</v>
      </c>
      <c r="F61" s="381">
        <v>401570</v>
      </c>
      <c r="G61" s="267">
        <v>679.77</v>
      </c>
      <c r="H61" s="345" t="s">
        <v>2952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44095</v>
      </c>
      <c r="B62" s="267" t="s">
        <v>3856</v>
      </c>
      <c r="C62" s="268" t="s">
        <v>3874</v>
      </c>
      <c r="D62" s="268" t="s">
        <v>3885</v>
      </c>
      <c r="E62" s="268" t="s">
        <v>583</v>
      </c>
      <c r="F62" s="381">
        <v>302229</v>
      </c>
      <c r="G62" s="267">
        <v>686.64</v>
      </c>
      <c r="H62" s="345" t="s">
        <v>2952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44095</v>
      </c>
      <c r="B63" s="267" t="s">
        <v>3856</v>
      </c>
      <c r="C63" s="268" t="s">
        <v>3874</v>
      </c>
      <c r="D63" s="268" t="s">
        <v>3886</v>
      </c>
      <c r="E63" s="268" t="s">
        <v>583</v>
      </c>
      <c r="F63" s="381">
        <v>392536</v>
      </c>
      <c r="G63" s="267">
        <v>674.46</v>
      </c>
      <c r="H63" s="345" t="s">
        <v>2952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44095</v>
      </c>
      <c r="B64" s="267" t="s">
        <v>3856</v>
      </c>
      <c r="C64" s="268" t="s">
        <v>3874</v>
      </c>
      <c r="D64" s="268" t="s">
        <v>3887</v>
      </c>
      <c r="E64" s="268" t="s">
        <v>583</v>
      </c>
      <c r="F64" s="381">
        <v>593650</v>
      </c>
      <c r="G64" s="267">
        <v>679.85</v>
      </c>
      <c r="H64" s="345" t="s">
        <v>2952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44095</v>
      </c>
      <c r="B65" s="267" t="s">
        <v>3856</v>
      </c>
      <c r="C65" s="268" t="s">
        <v>3874</v>
      </c>
      <c r="D65" s="268" t="s">
        <v>3888</v>
      </c>
      <c r="E65" s="268" t="s">
        <v>583</v>
      </c>
      <c r="F65" s="381">
        <v>578504</v>
      </c>
      <c r="G65" s="267">
        <v>697.25</v>
      </c>
      <c r="H65" s="345" t="s">
        <v>2952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44095</v>
      </c>
      <c r="B66" s="267" t="s">
        <v>3856</v>
      </c>
      <c r="C66" s="268" t="s">
        <v>3874</v>
      </c>
      <c r="D66" s="268" t="s">
        <v>3791</v>
      </c>
      <c r="E66" s="268" t="s">
        <v>583</v>
      </c>
      <c r="F66" s="381">
        <v>475012</v>
      </c>
      <c r="G66" s="267">
        <v>705.95</v>
      </c>
      <c r="H66" s="345" t="s">
        <v>2952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44095</v>
      </c>
      <c r="B67" s="267" t="s">
        <v>3856</v>
      </c>
      <c r="C67" s="268" t="s">
        <v>3874</v>
      </c>
      <c r="D67" s="268" t="s">
        <v>3889</v>
      </c>
      <c r="E67" s="268" t="s">
        <v>583</v>
      </c>
      <c r="F67" s="381">
        <v>1113343</v>
      </c>
      <c r="G67" s="267">
        <v>677.33</v>
      </c>
      <c r="H67" s="345" t="s">
        <v>2952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44095</v>
      </c>
      <c r="B68" s="267" t="s">
        <v>3856</v>
      </c>
      <c r="C68" s="268" t="s">
        <v>3874</v>
      </c>
      <c r="D68" s="268" t="s">
        <v>3890</v>
      </c>
      <c r="E68" s="268" t="s">
        <v>583</v>
      </c>
      <c r="F68" s="381">
        <v>362094</v>
      </c>
      <c r="G68" s="267">
        <v>714.52</v>
      </c>
      <c r="H68" s="345" t="s">
        <v>2952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44095</v>
      </c>
      <c r="B69" s="267" t="s">
        <v>3856</v>
      </c>
      <c r="C69" s="268" t="s">
        <v>3874</v>
      </c>
      <c r="D69" s="268" t="s">
        <v>3873</v>
      </c>
      <c r="E69" s="268" t="s">
        <v>583</v>
      </c>
      <c r="F69" s="381">
        <v>657327</v>
      </c>
      <c r="G69" s="267">
        <v>674.62</v>
      </c>
      <c r="H69" s="345" t="s">
        <v>2952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44095</v>
      </c>
      <c r="B70" s="267" t="s">
        <v>2363</v>
      </c>
      <c r="C70" s="268" t="s">
        <v>3891</v>
      </c>
      <c r="D70" s="268" t="s">
        <v>3892</v>
      </c>
      <c r="E70" s="268" t="s">
        <v>583</v>
      </c>
      <c r="F70" s="381">
        <v>53122</v>
      </c>
      <c r="G70" s="267">
        <v>422.2</v>
      </c>
      <c r="H70" s="345" t="s">
        <v>2952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44095</v>
      </c>
      <c r="B71" s="267" t="s">
        <v>184</v>
      </c>
      <c r="C71" s="268" t="s">
        <v>3893</v>
      </c>
      <c r="D71" s="268" t="s">
        <v>3792</v>
      </c>
      <c r="E71" s="268" t="s">
        <v>583</v>
      </c>
      <c r="F71" s="381">
        <v>3041977</v>
      </c>
      <c r="G71" s="267">
        <v>63.37</v>
      </c>
      <c r="H71" s="345" t="s">
        <v>2952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44095</v>
      </c>
      <c r="B72" s="267" t="s">
        <v>117</v>
      </c>
      <c r="C72" s="268" t="s">
        <v>3866</v>
      </c>
      <c r="D72" s="268" t="s">
        <v>3868</v>
      </c>
      <c r="E72" s="268" t="s">
        <v>584</v>
      </c>
      <c r="F72" s="381">
        <v>3723855</v>
      </c>
      <c r="G72" s="267">
        <v>162.78</v>
      </c>
      <c r="H72" s="345" t="s">
        <v>2952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44095</v>
      </c>
      <c r="B73" s="267" t="s">
        <v>117</v>
      </c>
      <c r="C73" s="268" t="s">
        <v>3866</v>
      </c>
      <c r="D73" s="268" t="s">
        <v>3869</v>
      </c>
      <c r="E73" s="268" t="s">
        <v>584</v>
      </c>
      <c r="F73" s="381">
        <v>3295122</v>
      </c>
      <c r="G73" s="267">
        <v>165.87</v>
      </c>
      <c r="H73" s="345" t="s">
        <v>2952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44095</v>
      </c>
      <c r="B74" s="267" t="s">
        <v>3311</v>
      </c>
      <c r="C74" s="268" t="s">
        <v>3870</v>
      </c>
      <c r="D74" s="268" t="s">
        <v>3871</v>
      </c>
      <c r="E74" s="268" t="s">
        <v>584</v>
      </c>
      <c r="F74" s="381">
        <v>35784</v>
      </c>
      <c r="G74" s="267">
        <v>27.51</v>
      </c>
      <c r="H74" s="345" t="s">
        <v>2952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44095</v>
      </c>
      <c r="B75" s="267" t="s">
        <v>2286</v>
      </c>
      <c r="C75" s="268" t="s">
        <v>3872</v>
      </c>
      <c r="D75" s="268" t="s">
        <v>3873</v>
      </c>
      <c r="E75" s="268" t="s">
        <v>584</v>
      </c>
      <c r="F75" s="381">
        <v>144964</v>
      </c>
      <c r="G75" s="267">
        <v>393.88</v>
      </c>
      <c r="H75" s="345" t="s">
        <v>2952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44095</v>
      </c>
      <c r="B76" s="267" t="s">
        <v>3856</v>
      </c>
      <c r="C76" s="268" t="s">
        <v>3874</v>
      </c>
      <c r="D76" s="268" t="s">
        <v>3889</v>
      </c>
      <c r="E76" s="268" t="s">
        <v>584</v>
      </c>
      <c r="F76" s="381">
        <v>1113343</v>
      </c>
      <c r="G76" s="267">
        <v>677.6</v>
      </c>
      <c r="H76" s="345" t="s">
        <v>2952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44095</v>
      </c>
      <c r="B77" s="267" t="s">
        <v>3856</v>
      </c>
      <c r="C77" s="268" t="s">
        <v>3874</v>
      </c>
      <c r="D77" s="268" t="s">
        <v>3887</v>
      </c>
      <c r="E77" s="268" t="s">
        <v>584</v>
      </c>
      <c r="F77" s="381">
        <v>593650</v>
      </c>
      <c r="G77" s="267">
        <v>680.17</v>
      </c>
      <c r="H77" s="345" t="s">
        <v>2952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44095</v>
      </c>
      <c r="B78" s="267" t="s">
        <v>3856</v>
      </c>
      <c r="C78" s="268" t="s">
        <v>3874</v>
      </c>
      <c r="D78" s="268" t="s">
        <v>3885</v>
      </c>
      <c r="E78" s="268" t="s">
        <v>584</v>
      </c>
      <c r="F78" s="381">
        <v>302229</v>
      </c>
      <c r="G78" s="267">
        <v>693.59</v>
      </c>
      <c r="H78" s="345" t="s">
        <v>2952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44095</v>
      </c>
      <c r="B79" s="267" t="s">
        <v>3856</v>
      </c>
      <c r="C79" s="268" t="s">
        <v>3874</v>
      </c>
      <c r="D79" s="268" t="s">
        <v>3884</v>
      </c>
      <c r="E79" s="268" t="s">
        <v>584</v>
      </c>
      <c r="F79" s="381">
        <v>401570</v>
      </c>
      <c r="G79" s="267">
        <v>679.91</v>
      </c>
      <c r="H79" s="345" t="s">
        <v>2952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A80" s="244">
        <v>44095</v>
      </c>
      <c r="B80" s="267" t="s">
        <v>3856</v>
      </c>
      <c r="C80" s="268" t="s">
        <v>3874</v>
      </c>
      <c r="D80" s="268" t="s">
        <v>3875</v>
      </c>
      <c r="E80" s="268" t="s">
        <v>584</v>
      </c>
      <c r="F80" s="381">
        <v>455213</v>
      </c>
      <c r="G80" s="267">
        <v>704.82</v>
      </c>
      <c r="H80" s="345" t="s">
        <v>2952</v>
      </c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1:35">
      <c r="A81" s="244">
        <v>44095</v>
      </c>
      <c r="B81" s="267" t="s">
        <v>3856</v>
      </c>
      <c r="C81" s="268" t="s">
        <v>3874</v>
      </c>
      <c r="D81" s="268" t="s">
        <v>3890</v>
      </c>
      <c r="E81" s="268" t="s">
        <v>584</v>
      </c>
      <c r="F81" s="381">
        <v>362094</v>
      </c>
      <c r="G81" s="267">
        <v>707.54</v>
      </c>
      <c r="H81" s="345" t="s">
        <v>2952</v>
      </c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1:35">
      <c r="A82" s="244">
        <v>44095</v>
      </c>
      <c r="B82" s="267" t="s">
        <v>3856</v>
      </c>
      <c r="C82" s="268" t="s">
        <v>3874</v>
      </c>
      <c r="D82" s="268" t="s">
        <v>3873</v>
      </c>
      <c r="E82" s="268" t="s">
        <v>584</v>
      </c>
      <c r="F82" s="381">
        <v>657327</v>
      </c>
      <c r="G82" s="267">
        <v>679.74</v>
      </c>
      <c r="H82" s="345" t="s">
        <v>2952</v>
      </c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1:35">
      <c r="A83" s="244">
        <v>44095</v>
      </c>
      <c r="B83" s="267" t="s">
        <v>3856</v>
      </c>
      <c r="C83" s="268" t="s">
        <v>3874</v>
      </c>
      <c r="D83" s="268" t="s">
        <v>3882</v>
      </c>
      <c r="E83" s="268" t="s">
        <v>584</v>
      </c>
      <c r="F83" s="381">
        <v>488376</v>
      </c>
      <c r="G83" s="267">
        <v>682.08</v>
      </c>
      <c r="H83" s="345" t="s">
        <v>2952</v>
      </c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1:35">
      <c r="A84" s="244">
        <v>44095</v>
      </c>
      <c r="B84" s="267" t="s">
        <v>3856</v>
      </c>
      <c r="C84" s="268" t="s">
        <v>3874</v>
      </c>
      <c r="D84" s="268" t="s">
        <v>3880</v>
      </c>
      <c r="E84" s="268" t="s">
        <v>584</v>
      </c>
      <c r="F84" s="381">
        <v>439947</v>
      </c>
      <c r="G84" s="267">
        <v>665.41</v>
      </c>
      <c r="H84" s="345" t="s">
        <v>2952</v>
      </c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1:35">
      <c r="A85" s="244">
        <v>44095</v>
      </c>
      <c r="B85" s="267" t="s">
        <v>3856</v>
      </c>
      <c r="C85" s="268" t="s">
        <v>3874</v>
      </c>
      <c r="D85" s="268" t="s">
        <v>3858</v>
      </c>
      <c r="E85" s="268" t="s">
        <v>584</v>
      </c>
      <c r="F85" s="381">
        <v>303400</v>
      </c>
      <c r="G85" s="267">
        <v>683.25</v>
      </c>
      <c r="H85" s="345" t="s">
        <v>2952</v>
      </c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1:35">
      <c r="A86" s="244">
        <v>44095</v>
      </c>
      <c r="B86" s="267" t="s">
        <v>3856</v>
      </c>
      <c r="C86" s="268" t="s">
        <v>3874</v>
      </c>
      <c r="D86" s="268" t="s">
        <v>3878</v>
      </c>
      <c r="E86" s="268" t="s">
        <v>584</v>
      </c>
      <c r="F86" s="381">
        <v>411342</v>
      </c>
      <c r="G86" s="267">
        <v>676.91</v>
      </c>
      <c r="H86" s="345" t="s">
        <v>2952</v>
      </c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1:35">
      <c r="A87" s="244">
        <v>44095</v>
      </c>
      <c r="B87" s="267" t="s">
        <v>3856</v>
      </c>
      <c r="C87" s="268" t="s">
        <v>3874</v>
      </c>
      <c r="D87" s="268" t="s">
        <v>3886</v>
      </c>
      <c r="E87" s="268" t="s">
        <v>584</v>
      </c>
      <c r="F87" s="381">
        <v>423535</v>
      </c>
      <c r="G87" s="267">
        <v>678.14</v>
      </c>
      <c r="H87" s="345" t="s">
        <v>2952</v>
      </c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1:35">
      <c r="A88" s="244">
        <v>44095</v>
      </c>
      <c r="B88" s="267" t="s">
        <v>3856</v>
      </c>
      <c r="C88" s="268" t="s">
        <v>3874</v>
      </c>
      <c r="D88" s="268" t="s">
        <v>3883</v>
      </c>
      <c r="E88" s="268" t="s">
        <v>584</v>
      </c>
      <c r="F88" s="381">
        <v>457997</v>
      </c>
      <c r="G88" s="267">
        <v>677.7</v>
      </c>
      <c r="H88" s="345" t="s">
        <v>2952</v>
      </c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1:35">
      <c r="A89" s="244">
        <v>44095</v>
      </c>
      <c r="B89" s="267" t="s">
        <v>3856</v>
      </c>
      <c r="C89" s="268" t="s">
        <v>3874</v>
      </c>
      <c r="D89" s="268" t="s">
        <v>3879</v>
      </c>
      <c r="E89" s="268" t="s">
        <v>584</v>
      </c>
      <c r="F89" s="381">
        <v>287366</v>
      </c>
      <c r="G89" s="267">
        <v>683.42</v>
      </c>
      <c r="H89" s="345" t="s">
        <v>2952</v>
      </c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1:35">
      <c r="A90" s="244">
        <v>44095</v>
      </c>
      <c r="B90" s="267" t="s">
        <v>3856</v>
      </c>
      <c r="C90" s="268" t="s">
        <v>3874</v>
      </c>
      <c r="D90" s="268" t="s">
        <v>3881</v>
      </c>
      <c r="E90" s="268" t="s">
        <v>584</v>
      </c>
      <c r="F90" s="381">
        <v>452955</v>
      </c>
      <c r="G90" s="267">
        <v>705.47</v>
      </c>
      <c r="H90" s="345" t="s">
        <v>2952</v>
      </c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1:35">
      <c r="A91" s="244">
        <v>44095</v>
      </c>
      <c r="B91" s="267" t="s">
        <v>2363</v>
      </c>
      <c r="C91" s="268" t="s">
        <v>3891</v>
      </c>
      <c r="D91" s="268" t="s">
        <v>3892</v>
      </c>
      <c r="E91" s="268" t="s">
        <v>584</v>
      </c>
      <c r="F91" s="381">
        <v>53122</v>
      </c>
      <c r="G91" s="267">
        <v>422.74</v>
      </c>
      <c r="H91" s="345" t="s">
        <v>2952</v>
      </c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1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1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1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1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1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6"/>
  <sheetViews>
    <sheetView zoomScale="85" zoomScaleNormal="85" workbookViewId="0">
      <selection activeCell="J123" sqref="J12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44096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3631</v>
      </c>
      <c r="M9" s="63" t="s">
        <v>3630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493">
        <v>1</v>
      </c>
      <c r="B10" s="445">
        <v>44034</v>
      </c>
      <c r="C10" s="448"/>
      <c r="D10" s="449" t="s">
        <v>153</v>
      </c>
      <c r="E10" s="450" t="s">
        <v>600</v>
      </c>
      <c r="F10" s="485">
        <v>17030</v>
      </c>
      <c r="G10" s="485">
        <v>15950</v>
      </c>
      <c r="H10" s="485">
        <v>15950</v>
      </c>
      <c r="I10" s="485" t="s">
        <v>3632</v>
      </c>
      <c r="J10" s="497" t="s">
        <v>3654</v>
      </c>
      <c r="K10" s="497">
        <f t="shared" ref="K10" si="0">H10-F10</f>
        <v>-1080</v>
      </c>
      <c r="L10" s="474">
        <f t="shared" ref="L10" si="1">(F10*-0.8)/100</f>
        <v>-136.24</v>
      </c>
      <c r="M10" s="432">
        <f t="shared" ref="M10" si="2">(K10+L10)/F10</f>
        <v>-7.1417498532002355E-2</v>
      </c>
      <c r="N10" s="446" t="s">
        <v>663</v>
      </c>
      <c r="O10" s="433">
        <v>44075</v>
      </c>
      <c r="P10" s="7"/>
      <c r="Q10" s="11"/>
      <c r="R10" s="12" t="s">
        <v>602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493">
        <v>2</v>
      </c>
      <c r="B11" s="445">
        <v>44057</v>
      </c>
      <c r="C11" s="448"/>
      <c r="D11" s="449" t="s">
        <v>128</v>
      </c>
      <c r="E11" s="450" t="s">
        <v>600</v>
      </c>
      <c r="F11" s="485">
        <v>198</v>
      </c>
      <c r="G11" s="485">
        <v>187</v>
      </c>
      <c r="H11" s="485">
        <v>187</v>
      </c>
      <c r="I11" s="485" t="s">
        <v>3639</v>
      </c>
      <c r="J11" s="497" t="s">
        <v>3688</v>
      </c>
      <c r="K11" s="497">
        <f t="shared" ref="K11" si="3">H11-F11</f>
        <v>-11</v>
      </c>
      <c r="L11" s="474">
        <f t="shared" ref="L11" si="4">(F11*-0.8)/100</f>
        <v>-1.5840000000000001</v>
      </c>
      <c r="M11" s="432">
        <f t="shared" ref="M11" si="5">(K11+L11)/F11</f>
        <v>-6.355555555555556E-2</v>
      </c>
      <c r="N11" s="446" t="s">
        <v>663</v>
      </c>
      <c r="O11" s="433">
        <v>44078</v>
      </c>
      <c r="Q11" s="428"/>
      <c r="R11" s="429" t="s">
        <v>3636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600</v>
      </c>
      <c r="F12" s="439">
        <v>785</v>
      </c>
      <c r="G12" s="438">
        <v>730</v>
      </c>
      <c r="H12" s="512">
        <v>825</v>
      </c>
      <c r="I12" s="440" t="s">
        <v>3641</v>
      </c>
      <c r="J12" s="441" t="s">
        <v>3629</v>
      </c>
      <c r="K12" s="441">
        <f t="shared" ref="K12" si="6">H12-F12</f>
        <v>40</v>
      </c>
      <c r="L12" s="473">
        <f t="shared" ref="L12" si="7">(F12*-0.8)/100</f>
        <v>-6.28</v>
      </c>
      <c r="M12" s="442">
        <f t="shared" ref="M12" si="8">(K12+L12)/F12</f>
        <v>4.2955414012738849E-2</v>
      </c>
      <c r="N12" s="443" t="s">
        <v>599</v>
      </c>
      <c r="O12" s="444">
        <v>44064</v>
      </c>
      <c r="Q12" s="428"/>
      <c r="R12" s="429" t="s">
        <v>602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600</v>
      </c>
      <c r="F13" s="439">
        <v>172</v>
      </c>
      <c r="G13" s="438">
        <v>160</v>
      </c>
      <c r="H13" s="512">
        <v>180.5</v>
      </c>
      <c r="I13" s="440">
        <v>195</v>
      </c>
      <c r="J13" s="441" t="s">
        <v>3643</v>
      </c>
      <c r="K13" s="441">
        <f t="shared" ref="K13:K14" si="9">H13-F13</f>
        <v>8.5</v>
      </c>
      <c r="L13" s="473">
        <f t="shared" ref="L13:L14" si="10">(F13*-0.8)/100</f>
        <v>-1.3759999999999999</v>
      </c>
      <c r="M13" s="442">
        <f t="shared" ref="M13:M14" si="11">(K13+L13)/F13</f>
        <v>4.1418604651162795E-2</v>
      </c>
      <c r="N13" s="443" t="s">
        <v>599</v>
      </c>
      <c r="O13" s="444">
        <v>44070</v>
      </c>
      <c r="Q13" s="428"/>
      <c r="R13" s="429" t="s">
        <v>3186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93">
        <v>5</v>
      </c>
      <c r="B14" s="445">
        <v>44071</v>
      </c>
      <c r="C14" s="448"/>
      <c r="D14" s="449" t="s">
        <v>250</v>
      </c>
      <c r="E14" s="450" t="s">
        <v>600</v>
      </c>
      <c r="F14" s="485">
        <v>214</v>
      </c>
      <c r="G14" s="485">
        <v>199</v>
      </c>
      <c r="H14" s="485">
        <v>200</v>
      </c>
      <c r="I14" s="485" t="s">
        <v>3646</v>
      </c>
      <c r="J14" s="497" t="s">
        <v>3669</v>
      </c>
      <c r="K14" s="497">
        <f t="shared" si="9"/>
        <v>-14</v>
      </c>
      <c r="L14" s="474">
        <f t="shared" si="10"/>
        <v>-1.7120000000000002</v>
      </c>
      <c r="M14" s="432">
        <f t="shared" si="11"/>
        <v>-7.3420560747663552E-2</v>
      </c>
      <c r="N14" s="446" t="s">
        <v>663</v>
      </c>
      <c r="O14" s="433">
        <v>44076</v>
      </c>
      <c r="Q14" s="428"/>
      <c r="R14" s="429" t="s">
        <v>602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481">
        <v>6</v>
      </c>
      <c r="B15" s="452">
        <v>44071</v>
      </c>
      <c r="C15" s="482"/>
      <c r="D15" s="540" t="s">
        <v>569</v>
      </c>
      <c r="E15" s="483" t="s">
        <v>600</v>
      </c>
      <c r="F15" s="454">
        <v>2142.5</v>
      </c>
      <c r="G15" s="483">
        <v>1980</v>
      </c>
      <c r="H15" s="483">
        <v>2250</v>
      </c>
      <c r="I15" s="484" t="s">
        <v>3647</v>
      </c>
      <c r="J15" s="451" t="s">
        <v>3768</v>
      </c>
      <c r="K15" s="451">
        <f t="shared" ref="K15" si="12">H15-F15</f>
        <v>107.5</v>
      </c>
      <c r="L15" s="472">
        <f t="shared" ref="L15" si="13">(F15*-0.8)/100</f>
        <v>-17.14</v>
      </c>
      <c r="M15" s="455">
        <f t="shared" ref="M15" si="14">(K15+L15)/F15</f>
        <v>4.2175029171528586E-2</v>
      </c>
      <c r="N15" s="456" t="s">
        <v>599</v>
      </c>
      <c r="O15" s="500">
        <v>44091</v>
      </c>
      <c r="Q15" s="428"/>
      <c r="R15" s="429" t="s">
        <v>602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383">
        <v>7</v>
      </c>
      <c r="B16" s="408">
        <v>44075</v>
      </c>
      <c r="C16" s="422"/>
      <c r="D16" s="459" t="s">
        <v>3648</v>
      </c>
      <c r="E16" s="423" t="s">
        <v>600</v>
      </c>
      <c r="F16" s="423" t="s">
        <v>3649</v>
      </c>
      <c r="G16" s="431">
        <v>487</v>
      </c>
      <c r="H16" s="423"/>
      <c r="I16" s="411" t="s">
        <v>3650</v>
      </c>
      <c r="J16" s="424" t="s">
        <v>601</v>
      </c>
      <c r="K16" s="424"/>
      <c r="L16" s="475"/>
      <c r="M16" s="424"/>
      <c r="N16" s="425"/>
      <c r="O16" s="426"/>
      <c r="Q16" s="428"/>
      <c r="R16" s="429" t="s">
        <v>602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28" s="427" customFormat="1" ht="14.25">
      <c r="A17" s="493">
        <v>8</v>
      </c>
      <c r="B17" s="445">
        <v>44075</v>
      </c>
      <c r="C17" s="448"/>
      <c r="D17" s="449" t="s">
        <v>3651</v>
      </c>
      <c r="E17" s="450" t="s">
        <v>600</v>
      </c>
      <c r="F17" s="485">
        <v>309</v>
      </c>
      <c r="G17" s="485">
        <v>290</v>
      </c>
      <c r="H17" s="485">
        <v>289.5</v>
      </c>
      <c r="I17" s="485" t="s">
        <v>3652</v>
      </c>
      <c r="J17" s="497" t="s">
        <v>3705</v>
      </c>
      <c r="K17" s="497">
        <f t="shared" ref="K17" si="15">H17-F17</f>
        <v>-19.5</v>
      </c>
      <c r="L17" s="474">
        <f t="shared" ref="L17" si="16">(F17*-0.8)/100</f>
        <v>-2.472</v>
      </c>
      <c r="M17" s="432">
        <f t="shared" ref="M17" si="17">(K17+L17)/F17</f>
        <v>-7.1106796116504861E-2</v>
      </c>
      <c r="N17" s="446" t="s">
        <v>663</v>
      </c>
      <c r="O17" s="433">
        <v>44082</v>
      </c>
      <c r="Q17" s="428"/>
      <c r="R17" s="429" t="s">
        <v>3186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28" s="427" customFormat="1" ht="14.25">
      <c r="A18" s="493">
        <v>9</v>
      </c>
      <c r="B18" s="445">
        <v>44075</v>
      </c>
      <c r="C18" s="448"/>
      <c r="D18" s="449" t="s">
        <v>3653</v>
      </c>
      <c r="E18" s="450" t="s">
        <v>3817</v>
      </c>
      <c r="F18" s="507">
        <v>529</v>
      </c>
      <c r="G18" s="450">
        <v>490</v>
      </c>
      <c r="H18" s="485">
        <f>(551+487.5)/2</f>
        <v>519.25</v>
      </c>
      <c r="I18" s="504" t="s">
        <v>3635</v>
      </c>
      <c r="J18" s="497" t="s">
        <v>3735</v>
      </c>
      <c r="K18" s="497">
        <f t="shared" ref="K18" si="18">H18-F18</f>
        <v>-9.75</v>
      </c>
      <c r="L18" s="474">
        <f>(F18*-0.45)/100</f>
        <v>-2.3805000000000001</v>
      </c>
      <c r="M18" s="432">
        <f t="shared" ref="M18" si="19">(K18+L18)/F18</f>
        <v>-2.2931001890359168E-2</v>
      </c>
      <c r="N18" s="446" t="s">
        <v>663</v>
      </c>
      <c r="O18" s="433">
        <v>44088</v>
      </c>
      <c r="Q18" s="428"/>
      <c r="R18" s="429" t="s">
        <v>602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28" s="427" customFormat="1" ht="14.25">
      <c r="A19" s="383">
        <v>10</v>
      </c>
      <c r="B19" s="408">
        <v>44076</v>
      </c>
      <c r="C19" s="422"/>
      <c r="D19" s="459" t="s">
        <v>153</v>
      </c>
      <c r="E19" s="423" t="s">
        <v>600</v>
      </c>
      <c r="F19" s="423" t="s">
        <v>3674</v>
      </c>
      <c r="G19" s="431">
        <v>15300</v>
      </c>
      <c r="H19" s="423"/>
      <c r="I19" s="411" t="s">
        <v>3675</v>
      </c>
      <c r="J19" s="424" t="s">
        <v>601</v>
      </c>
      <c r="K19" s="424"/>
      <c r="L19" s="475"/>
      <c r="M19" s="424"/>
      <c r="N19" s="425"/>
      <c r="O19" s="426"/>
      <c r="Q19" s="428"/>
      <c r="R19" s="429" t="s">
        <v>602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28" s="427" customFormat="1" ht="14.25">
      <c r="A20" s="481">
        <v>11</v>
      </c>
      <c r="B20" s="452">
        <v>44076</v>
      </c>
      <c r="C20" s="482"/>
      <c r="D20" s="540" t="s">
        <v>145</v>
      </c>
      <c r="E20" s="483" t="s">
        <v>3767</v>
      </c>
      <c r="F20" s="454">
        <v>879.5</v>
      </c>
      <c r="G20" s="483">
        <v>825</v>
      </c>
      <c r="H20" s="483">
        <v>928</v>
      </c>
      <c r="I20" s="484">
        <v>975</v>
      </c>
      <c r="J20" s="451" t="s">
        <v>3786</v>
      </c>
      <c r="K20" s="451">
        <f t="shared" ref="K20" si="20">H20-F20</f>
        <v>48.5</v>
      </c>
      <c r="L20" s="472">
        <f t="shared" ref="L20" si="21">(F20*-0.8)/100</f>
        <v>-7.0360000000000005</v>
      </c>
      <c r="M20" s="455">
        <f t="shared" ref="M20" si="22">(K20+L20)/F20</f>
        <v>4.714496873223422E-2</v>
      </c>
      <c r="N20" s="456" t="s">
        <v>599</v>
      </c>
      <c r="O20" s="500">
        <v>44092</v>
      </c>
      <c r="Q20" s="428"/>
      <c r="R20" s="429" t="s">
        <v>3186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28" s="427" customFormat="1" ht="14.25">
      <c r="A21" s="451">
        <v>12</v>
      </c>
      <c r="B21" s="452">
        <v>44077</v>
      </c>
      <c r="C21" s="482"/>
      <c r="D21" s="499" t="s">
        <v>565</v>
      </c>
      <c r="E21" s="483" t="s">
        <v>600</v>
      </c>
      <c r="F21" s="469">
        <v>1008</v>
      </c>
      <c r="G21" s="487">
        <v>950</v>
      </c>
      <c r="H21" s="483">
        <v>1074</v>
      </c>
      <c r="I21" s="484" t="s">
        <v>3686</v>
      </c>
      <c r="J21" s="451" t="s">
        <v>3739</v>
      </c>
      <c r="K21" s="451">
        <f t="shared" ref="K21:K23" si="23">H21-F21</f>
        <v>66</v>
      </c>
      <c r="L21" s="472">
        <f t="shared" ref="L21:L23" si="24">(F21*-0.8)/100</f>
        <v>-8.0640000000000001</v>
      </c>
      <c r="M21" s="455">
        <f t="shared" ref="M21:M23" si="25">(K21+L21)/F21</f>
        <v>5.7476190476190479E-2</v>
      </c>
      <c r="N21" s="456" t="s">
        <v>599</v>
      </c>
      <c r="O21" s="500">
        <v>44088</v>
      </c>
      <c r="Q21" s="428"/>
      <c r="R21" s="429" t="s">
        <v>3186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28" s="427" customFormat="1" ht="14.25">
      <c r="A22" s="481">
        <v>13</v>
      </c>
      <c r="B22" s="452">
        <v>44083</v>
      </c>
      <c r="C22" s="482"/>
      <c r="D22" s="540" t="s">
        <v>98</v>
      </c>
      <c r="E22" s="483" t="s">
        <v>600</v>
      </c>
      <c r="F22" s="454">
        <v>156</v>
      </c>
      <c r="G22" s="483">
        <v>145</v>
      </c>
      <c r="H22" s="483">
        <v>165</v>
      </c>
      <c r="I22" s="484">
        <v>175</v>
      </c>
      <c r="J22" s="451" t="s">
        <v>3405</v>
      </c>
      <c r="K22" s="451">
        <f t="shared" si="23"/>
        <v>9</v>
      </c>
      <c r="L22" s="472">
        <f t="shared" si="24"/>
        <v>-1.2480000000000002</v>
      </c>
      <c r="M22" s="455">
        <f t="shared" si="25"/>
        <v>4.9692307692307688E-2</v>
      </c>
      <c r="N22" s="456" t="s">
        <v>599</v>
      </c>
      <c r="O22" s="500">
        <v>44090</v>
      </c>
      <c r="Q22" s="428"/>
      <c r="R22" s="429" t="s">
        <v>3186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28" s="427" customFormat="1" ht="14.25">
      <c r="A23" s="434">
        <v>14</v>
      </c>
      <c r="B23" s="435">
        <v>44088</v>
      </c>
      <c r="C23" s="436"/>
      <c r="D23" s="437" t="s">
        <v>424</v>
      </c>
      <c r="E23" s="438" t="s">
        <v>600</v>
      </c>
      <c r="F23" s="439">
        <v>263.5</v>
      </c>
      <c r="G23" s="438">
        <v>248</v>
      </c>
      <c r="H23" s="438">
        <v>274</v>
      </c>
      <c r="I23" s="440">
        <v>290</v>
      </c>
      <c r="J23" s="441" t="s">
        <v>3774</v>
      </c>
      <c r="K23" s="441">
        <f t="shared" si="23"/>
        <v>10.5</v>
      </c>
      <c r="L23" s="473">
        <f t="shared" si="24"/>
        <v>-2.1080000000000001</v>
      </c>
      <c r="M23" s="442">
        <f t="shared" si="25"/>
        <v>3.184819734345351E-2</v>
      </c>
      <c r="N23" s="443" t="s">
        <v>599</v>
      </c>
      <c r="O23" s="444">
        <v>44091</v>
      </c>
      <c r="Q23" s="428"/>
      <c r="R23" s="429" t="s">
        <v>3186</v>
      </c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28" s="427" customFormat="1" ht="14.25">
      <c r="A24" s="451">
        <v>15</v>
      </c>
      <c r="B24" s="452">
        <v>44088</v>
      </c>
      <c r="C24" s="482"/>
      <c r="D24" s="499" t="s">
        <v>81</v>
      </c>
      <c r="E24" s="483" t="s">
        <v>600</v>
      </c>
      <c r="F24" s="469">
        <v>636</v>
      </c>
      <c r="G24" s="487">
        <v>600</v>
      </c>
      <c r="H24" s="483">
        <v>680</v>
      </c>
      <c r="I24" s="484">
        <v>700</v>
      </c>
      <c r="J24" s="451" t="s">
        <v>3752</v>
      </c>
      <c r="K24" s="451">
        <f t="shared" ref="K24" si="26">H24-F24</f>
        <v>44</v>
      </c>
      <c r="L24" s="472">
        <f t="shared" ref="L24" si="27">(F24*-0.8)/100</f>
        <v>-5.0880000000000001</v>
      </c>
      <c r="M24" s="455">
        <f t="shared" ref="M24" si="28">(K24+L24)/F24</f>
        <v>6.1182389937106917E-2</v>
      </c>
      <c r="N24" s="456" t="s">
        <v>599</v>
      </c>
      <c r="O24" s="500">
        <v>44089</v>
      </c>
      <c r="Q24" s="428"/>
      <c r="R24" s="429" t="s">
        <v>3186</v>
      </c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28" s="427" customFormat="1" ht="14.25">
      <c r="A25" s="383">
        <v>16</v>
      </c>
      <c r="B25" s="408">
        <v>44088</v>
      </c>
      <c r="C25" s="422"/>
      <c r="D25" s="459" t="s">
        <v>380</v>
      </c>
      <c r="E25" s="423" t="s">
        <v>600</v>
      </c>
      <c r="F25" s="423" t="s">
        <v>3736</v>
      </c>
      <c r="G25" s="431">
        <v>870</v>
      </c>
      <c r="H25" s="423"/>
      <c r="I25" s="411" t="s">
        <v>3737</v>
      </c>
      <c r="J25" s="424" t="s">
        <v>601</v>
      </c>
      <c r="K25" s="424"/>
      <c r="L25" s="475"/>
      <c r="M25" s="424"/>
      <c r="N25" s="425"/>
      <c r="O25" s="426"/>
      <c r="Q25" s="428"/>
      <c r="R25" s="429" t="s">
        <v>602</v>
      </c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28" s="427" customFormat="1" ht="14.25">
      <c r="A26" s="481">
        <v>17</v>
      </c>
      <c r="B26" s="452">
        <v>44088</v>
      </c>
      <c r="C26" s="482"/>
      <c r="D26" s="540" t="s">
        <v>82</v>
      </c>
      <c r="E26" s="483" t="s">
        <v>600</v>
      </c>
      <c r="F26" s="454">
        <v>229.5</v>
      </c>
      <c r="G26" s="483">
        <v>217</v>
      </c>
      <c r="H26" s="483">
        <v>243</v>
      </c>
      <c r="I26" s="484" t="s">
        <v>3738</v>
      </c>
      <c r="J26" s="451" t="s">
        <v>3776</v>
      </c>
      <c r="K26" s="451">
        <f t="shared" ref="K26" si="29">H26-F26</f>
        <v>13.5</v>
      </c>
      <c r="L26" s="472">
        <f t="shared" ref="L26" si="30">(F26*-0.8)/100</f>
        <v>-1.8360000000000003</v>
      </c>
      <c r="M26" s="455">
        <f t="shared" ref="M26" si="31">(K26+L26)/F26</f>
        <v>5.0823529411764705E-2</v>
      </c>
      <c r="N26" s="456" t="s">
        <v>599</v>
      </c>
      <c r="O26" s="500">
        <v>44091</v>
      </c>
      <c r="Q26" s="428"/>
      <c r="R26" s="429" t="s">
        <v>3186</v>
      </c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28" s="427" customFormat="1" ht="14.25">
      <c r="A27" s="451">
        <v>18</v>
      </c>
      <c r="B27" s="452">
        <v>44088</v>
      </c>
      <c r="C27" s="482"/>
      <c r="D27" s="499" t="s">
        <v>423</v>
      </c>
      <c r="E27" s="483" t="s">
        <v>600</v>
      </c>
      <c r="F27" s="469">
        <v>1482.5</v>
      </c>
      <c r="G27" s="487">
        <v>1380</v>
      </c>
      <c r="H27" s="483">
        <v>1543</v>
      </c>
      <c r="I27" s="484">
        <v>1650</v>
      </c>
      <c r="J27" s="451" t="s">
        <v>3740</v>
      </c>
      <c r="K27" s="451">
        <f t="shared" ref="K27" si="32">H27-F27</f>
        <v>60.5</v>
      </c>
      <c r="L27" s="472">
        <f>(F27*-0.07)/100</f>
        <v>-1.03775</v>
      </c>
      <c r="M27" s="455">
        <f t="shared" ref="M27" si="33">(K27+L27)/F27</f>
        <v>4.0109443507588528E-2</v>
      </c>
      <c r="N27" s="456" t="s">
        <v>599</v>
      </c>
      <c r="O27" s="461">
        <v>44088</v>
      </c>
      <c r="Q27" s="428"/>
      <c r="R27" s="429" t="s">
        <v>602</v>
      </c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28" s="427" customFormat="1" ht="14.25">
      <c r="A28" s="383">
        <v>19</v>
      </c>
      <c r="B28" s="408">
        <v>44088</v>
      </c>
      <c r="C28" s="422"/>
      <c r="D28" s="459" t="s">
        <v>106</v>
      </c>
      <c r="E28" s="423" t="s">
        <v>600</v>
      </c>
      <c r="F28" s="423" t="s">
        <v>3741</v>
      </c>
      <c r="G28" s="431">
        <v>630</v>
      </c>
      <c r="H28" s="423"/>
      <c r="I28" s="411">
        <v>730</v>
      </c>
      <c r="J28" s="424" t="s">
        <v>601</v>
      </c>
      <c r="K28" s="424"/>
      <c r="L28" s="475"/>
      <c r="M28" s="424"/>
      <c r="N28" s="425"/>
      <c r="O28" s="426"/>
      <c r="Q28" s="428"/>
      <c r="R28" s="429" t="s">
        <v>3186</v>
      </c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28" s="427" customFormat="1" ht="14.25">
      <c r="A29" s="383">
        <v>20</v>
      </c>
      <c r="B29" s="408">
        <v>44088</v>
      </c>
      <c r="C29" s="422"/>
      <c r="D29" s="459" t="s">
        <v>383</v>
      </c>
      <c r="E29" s="423" t="s">
        <v>600</v>
      </c>
      <c r="F29" s="423" t="s">
        <v>3742</v>
      </c>
      <c r="G29" s="431">
        <v>74</v>
      </c>
      <c r="H29" s="423"/>
      <c r="I29" s="411" t="s">
        <v>3743</v>
      </c>
      <c r="J29" s="424" t="s">
        <v>601</v>
      </c>
      <c r="K29" s="424"/>
      <c r="L29" s="475"/>
      <c r="M29" s="424"/>
      <c r="N29" s="425"/>
      <c r="O29" s="426"/>
      <c r="Q29" s="428"/>
      <c r="R29" s="429" t="s">
        <v>602</v>
      </c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28" s="427" customFormat="1" ht="14.25">
      <c r="A30" s="451">
        <v>21</v>
      </c>
      <c r="B30" s="452">
        <v>44088</v>
      </c>
      <c r="C30" s="482"/>
      <c r="D30" s="499" t="s">
        <v>391</v>
      </c>
      <c r="E30" s="483" t="s">
        <v>600</v>
      </c>
      <c r="F30" s="469">
        <v>642.5</v>
      </c>
      <c r="G30" s="487">
        <v>599</v>
      </c>
      <c r="H30" s="483">
        <v>673</v>
      </c>
      <c r="I30" s="484" t="s">
        <v>3744</v>
      </c>
      <c r="J30" s="451" t="s">
        <v>3764</v>
      </c>
      <c r="K30" s="451">
        <f t="shared" ref="K30:K31" si="34">H30-F30</f>
        <v>30.5</v>
      </c>
      <c r="L30" s="472">
        <f>(F30*-0.7)/100</f>
        <v>-4.4974999999999996</v>
      </c>
      <c r="M30" s="455">
        <f t="shared" ref="M30:M31" si="35">(K30+L30)/F30</f>
        <v>4.0470817120622567E-2</v>
      </c>
      <c r="N30" s="456" t="s">
        <v>599</v>
      </c>
      <c r="O30" s="500">
        <v>44090</v>
      </c>
      <c r="Q30" s="428"/>
      <c r="R30" s="429" t="s">
        <v>3186</v>
      </c>
      <c r="S30" s="428"/>
      <c r="T30" s="428"/>
      <c r="U30" s="428"/>
      <c r="V30" s="428"/>
      <c r="W30" s="428"/>
      <c r="X30" s="428"/>
      <c r="Y30" s="428"/>
      <c r="Z30" s="428"/>
      <c r="AA30" s="428"/>
      <c r="AB30" s="428"/>
    </row>
    <row r="31" spans="1:28" s="427" customFormat="1" ht="14.25">
      <c r="A31" s="493">
        <v>22</v>
      </c>
      <c r="B31" s="445">
        <v>44088</v>
      </c>
      <c r="C31" s="448"/>
      <c r="D31" s="449" t="s">
        <v>412</v>
      </c>
      <c r="E31" s="450" t="s">
        <v>3817</v>
      </c>
      <c r="F31" s="507">
        <v>124</v>
      </c>
      <c r="G31" s="450">
        <v>115</v>
      </c>
      <c r="H31" s="485">
        <v>122</v>
      </c>
      <c r="I31" s="504" t="s">
        <v>3745</v>
      </c>
      <c r="J31" s="497" t="s">
        <v>3816</v>
      </c>
      <c r="K31" s="497">
        <f t="shared" si="34"/>
        <v>-2</v>
      </c>
      <c r="L31" s="474">
        <f t="shared" ref="L31" si="36">(F31*-0.8)/100</f>
        <v>-0.99199999999999999</v>
      </c>
      <c r="M31" s="432">
        <f t="shared" si="35"/>
        <v>-2.4129032258064516E-2</v>
      </c>
      <c r="N31" s="446" t="s">
        <v>663</v>
      </c>
      <c r="O31" s="433">
        <v>44095</v>
      </c>
      <c r="Q31" s="428"/>
      <c r="R31" s="429" t="s">
        <v>602</v>
      </c>
      <c r="S31" s="428"/>
      <c r="T31" s="428"/>
      <c r="U31" s="428"/>
      <c r="V31" s="428"/>
      <c r="W31" s="428"/>
      <c r="X31" s="428"/>
      <c r="Y31" s="428"/>
      <c r="Z31" s="428"/>
      <c r="AA31" s="428"/>
      <c r="AB31" s="428"/>
    </row>
    <row r="32" spans="1:28" s="427" customFormat="1" ht="14.25">
      <c r="A32" s="383">
        <v>23</v>
      </c>
      <c r="B32" s="408">
        <v>44091</v>
      </c>
      <c r="C32" s="422"/>
      <c r="D32" s="459" t="s">
        <v>174</v>
      </c>
      <c r="E32" s="423" t="s">
        <v>600</v>
      </c>
      <c r="F32" s="423" t="s">
        <v>3770</v>
      </c>
      <c r="G32" s="431">
        <v>1180</v>
      </c>
      <c r="H32" s="423"/>
      <c r="I32" s="411" t="s">
        <v>3771</v>
      </c>
      <c r="J32" s="424" t="s">
        <v>601</v>
      </c>
      <c r="K32" s="424"/>
      <c r="L32" s="475"/>
      <c r="M32" s="424"/>
      <c r="N32" s="425"/>
      <c r="O32" s="426"/>
      <c r="Q32" s="428"/>
      <c r="R32" s="429" t="s">
        <v>3186</v>
      </c>
      <c r="S32" s="428"/>
      <c r="T32" s="428"/>
      <c r="U32" s="428"/>
      <c r="V32" s="428"/>
      <c r="W32" s="428"/>
      <c r="X32" s="428"/>
      <c r="Y32" s="428"/>
      <c r="Z32" s="428"/>
      <c r="AA32" s="428"/>
      <c r="AB32" s="428"/>
    </row>
    <row r="33" spans="1:38" s="427" customFormat="1" ht="14.25">
      <c r="A33" s="481">
        <v>24</v>
      </c>
      <c r="B33" s="452">
        <v>44091</v>
      </c>
      <c r="C33" s="482"/>
      <c r="D33" s="499" t="s">
        <v>472</v>
      </c>
      <c r="E33" s="483" t="s">
        <v>600</v>
      </c>
      <c r="F33" s="469">
        <v>1655</v>
      </c>
      <c r="G33" s="487">
        <v>1520</v>
      </c>
      <c r="H33" s="483">
        <v>1742.5</v>
      </c>
      <c r="I33" s="484" t="s">
        <v>3772</v>
      </c>
      <c r="J33" s="451" t="s">
        <v>3773</v>
      </c>
      <c r="K33" s="451">
        <f t="shared" ref="K33" si="37">H33-F33</f>
        <v>87.5</v>
      </c>
      <c r="L33" s="472">
        <f>(F33*-0.07)/100</f>
        <v>-1.1585000000000001</v>
      </c>
      <c r="M33" s="455">
        <f t="shared" ref="M33" si="38">(K33+L33)/F33</f>
        <v>5.2170090634441085E-2</v>
      </c>
      <c r="N33" s="456" t="s">
        <v>599</v>
      </c>
      <c r="O33" s="461">
        <v>44091</v>
      </c>
      <c r="Q33" s="428"/>
      <c r="R33" s="429" t="s">
        <v>602</v>
      </c>
      <c r="S33" s="428"/>
      <c r="T33" s="428"/>
      <c r="U33" s="428"/>
      <c r="V33" s="428"/>
      <c r="W33" s="428"/>
      <c r="X33" s="428"/>
      <c r="Y33" s="428"/>
      <c r="Z33" s="428"/>
      <c r="AA33" s="428"/>
      <c r="AB33" s="428"/>
    </row>
    <row r="34" spans="1:38" s="427" customFormat="1" ht="14.25">
      <c r="A34" s="383">
        <v>25</v>
      </c>
      <c r="B34" s="408">
        <v>44095</v>
      </c>
      <c r="C34" s="422"/>
      <c r="D34" s="459" t="s">
        <v>472</v>
      </c>
      <c r="E34" s="423" t="s">
        <v>600</v>
      </c>
      <c r="F34" s="423" t="s">
        <v>3815</v>
      </c>
      <c r="G34" s="431">
        <v>1520</v>
      </c>
      <c r="H34" s="423"/>
      <c r="I34" s="411" t="s">
        <v>3772</v>
      </c>
      <c r="J34" s="424" t="s">
        <v>601</v>
      </c>
      <c r="K34" s="424"/>
      <c r="L34" s="475"/>
      <c r="M34" s="424"/>
      <c r="N34" s="425"/>
      <c r="O34" s="426"/>
      <c r="Q34" s="428"/>
      <c r="R34" s="429" t="s">
        <v>602</v>
      </c>
      <c r="S34" s="428"/>
      <c r="T34" s="428"/>
      <c r="U34" s="428"/>
      <c r="V34" s="428"/>
      <c r="W34" s="428"/>
      <c r="X34" s="428"/>
      <c r="Y34" s="428"/>
      <c r="Z34" s="428"/>
      <c r="AA34" s="428"/>
      <c r="AB34" s="428"/>
    </row>
    <row r="35" spans="1:38" s="427" customFormat="1" ht="14.25">
      <c r="A35" s="383"/>
      <c r="B35" s="408"/>
      <c r="C35" s="422"/>
      <c r="D35" s="459"/>
      <c r="E35" s="423"/>
      <c r="F35" s="423"/>
      <c r="G35" s="431"/>
      <c r="H35" s="423"/>
      <c r="I35" s="411"/>
      <c r="J35" s="424"/>
      <c r="K35" s="424"/>
      <c r="L35" s="475"/>
      <c r="M35" s="424"/>
      <c r="N35" s="425"/>
      <c r="O35" s="426"/>
      <c r="Q35" s="428"/>
      <c r="R35" s="429"/>
      <c r="S35" s="428"/>
      <c r="T35" s="428"/>
      <c r="U35" s="428"/>
      <c r="V35" s="428"/>
      <c r="W35" s="428"/>
      <c r="X35" s="428"/>
      <c r="Y35" s="428"/>
      <c r="Z35" s="428"/>
      <c r="AA35" s="428"/>
      <c r="AB35" s="428"/>
    </row>
    <row r="36" spans="1:38" s="5" customFormat="1" ht="14.25">
      <c r="A36" s="383"/>
      <c r="B36" s="408"/>
      <c r="C36" s="409"/>
      <c r="D36" s="390"/>
      <c r="E36" s="410"/>
      <c r="F36" s="411"/>
      <c r="G36" s="412"/>
      <c r="H36" s="412"/>
      <c r="I36" s="411"/>
      <c r="J36" s="377"/>
      <c r="K36" s="377"/>
      <c r="L36" s="476"/>
      <c r="M36" s="376"/>
      <c r="N36" s="388"/>
      <c r="O36" s="382"/>
      <c r="P36" s="427"/>
      <c r="Q36" s="64"/>
      <c r="R36" s="341"/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38" s="5" customFormat="1" ht="12" customHeight="1">
      <c r="A37" s="23" t="s">
        <v>603</v>
      </c>
      <c r="B37" s="24"/>
      <c r="C37" s="25"/>
      <c r="D37" s="26"/>
      <c r="E37" s="27"/>
      <c r="F37" s="28"/>
      <c r="G37" s="28"/>
      <c r="H37" s="28"/>
      <c r="I37" s="28"/>
      <c r="J37" s="65"/>
      <c r="K37" s="28"/>
      <c r="L37" s="477"/>
      <c r="M37" s="38"/>
      <c r="N37" s="65"/>
      <c r="O37" s="66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9" t="s">
        <v>604</v>
      </c>
      <c r="B38" s="23"/>
      <c r="C38" s="23"/>
      <c r="D38" s="23"/>
      <c r="F38" s="30" t="s">
        <v>605</v>
      </c>
      <c r="G38" s="17"/>
      <c r="H38" s="31"/>
      <c r="I38" s="36"/>
      <c r="J38" s="67"/>
      <c r="K38" s="68"/>
      <c r="L38" s="478"/>
      <c r="M38" s="69"/>
      <c r="N38" s="16"/>
      <c r="O38" s="70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3" t="s">
        <v>606</v>
      </c>
      <c r="B39" s="23"/>
      <c r="C39" s="23"/>
      <c r="D39" s="23"/>
      <c r="E39" s="32"/>
      <c r="F39" s="30" t="s">
        <v>607</v>
      </c>
      <c r="G39" s="17"/>
      <c r="H39" s="31"/>
      <c r="I39" s="36"/>
      <c r="J39" s="67"/>
      <c r="K39" s="68"/>
      <c r="L39" s="478"/>
      <c r="M39" s="69"/>
      <c r="N39" s="16"/>
      <c r="O39" s="70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3"/>
      <c r="B40" s="23"/>
      <c r="C40" s="23"/>
      <c r="D40" s="23"/>
      <c r="E40" s="32"/>
      <c r="F40" s="17"/>
      <c r="G40" s="17"/>
      <c r="H40" s="31"/>
      <c r="I40" s="36"/>
      <c r="J40" s="71"/>
      <c r="K40" s="68"/>
      <c r="L40" s="478"/>
      <c r="M40" s="17"/>
      <c r="N40" s="72"/>
      <c r="O40" s="5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3" t="s">
        <v>608</v>
      </c>
      <c r="C41" s="33"/>
      <c r="D41" s="33"/>
      <c r="E41" s="33"/>
      <c r="F41" s="34"/>
      <c r="G41" s="32"/>
      <c r="H41" s="32"/>
      <c r="I41" s="73"/>
      <c r="J41" s="74"/>
      <c r="K41" s="75"/>
      <c r="L41" s="479"/>
      <c r="M41" s="12"/>
      <c r="N41" s="11"/>
      <c r="O41" s="53"/>
      <c r="P41" s="7"/>
      <c r="R41" s="82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575</v>
      </c>
      <c r="C42" s="21"/>
      <c r="D42" s="22" t="s">
        <v>588</v>
      </c>
      <c r="E42" s="21" t="s">
        <v>589</v>
      </c>
      <c r="F42" s="21" t="s">
        <v>590</v>
      </c>
      <c r="G42" s="21" t="s">
        <v>609</v>
      </c>
      <c r="H42" s="21" t="s">
        <v>592</v>
      </c>
      <c r="I42" s="21" t="s">
        <v>593</v>
      </c>
      <c r="J42" s="21" t="s">
        <v>594</v>
      </c>
      <c r="K42" s="62" t="s">
        <v>610</v>
      </c>
      <c r="L42" s="480" t="s">
        <v>3631</v>
      </c>
      <c r="M42" s="63" t="s">
        <v>3630</v>
      </c>
      <c r="N42" s="21" t="s">
        <v>597</v>
      </c>
      <c r="O42" s="78" t="s">
        <v>598</v>
      </c>
      <c r="P42" s="7"/>
      <c r="Q42" s="40"/>
      <c r="R42" s="38"/>
      <c r="S42" s="38"/>
      <c r="T42" s="38"/>
    </row>
    <row r="43" spans="1:38" s="9" customFormat="1" ht="15" customHeight="1">
      <c r="A43" s="481">
        <v>1</v>
      </c>
      <c r="B43" s="452">
        <v>44075</v>
      </c>
      <c r="C43" s="482"/>
      <c r="D43" s="499" t="s">
        <v>3658</v>
      </c>
      <c r="E43" s="483" t="s">
        <v>3627</v>
      </c>
      <c r="F43" s="451">
        <v>433</v>
      </c>
      <c r="G43" s="487">
        <v>443</v>
      </c>
      <c r="H43" s="483">
        <v>426</v>
      </c>
      <c r="I43" s="484" t="s">
        <v>3659</v>
      </c>
      <c r="J43" s="451" t="s">
        <v>3637</v>
      </c>
      <c r="K43" s="451">
        <f>+F43-H43</f>
        <v>7</v>
      </c>
      <c r="L43" s="472">
        <f>(F43*-0.07)/100</f>
        <v>-0.30310000000000004</v>
      </c>
      <c r="M43" s="455">
        <f t="shared" ref="M43:M44" si="39">(K43+L43)/F43</f>
        <v>1.5466281755196305E-2</v>
      </c>
      <c r="N43" s="456" t="s">
        <v>599</v>
      </c>
      <c r="O43" s="461">
        <v>44075</v>
      </c>
      <c r="P43" s="64"/>
      <c r="Q43" s="64"/>
      <c r="R43" s="421" t="s">
        <v>602</v>
      </c>
      <c r="S43" s="6"/>
      <c r="T43" s="6"/>
      <c r="U43" s="6"/>
      <c r="V43" s="6"/>
      <c r="W43" s="6"/>
      <c r="X43" s="6"/>
      <c r="Y43" s="6"/>
      <c r="Z43" s="6"/>
      <c r="AA43" s="6"/>
    </row>
    <row r="44" spans="1:38" s="9" customFormat="1" ht="15" customHeight="1">
      <c r="A44" s="501">
        <v>2</v>
      </c>
      <c r="B44" s="445">
        <v>44075</v>
      </c>
      <c r="C44" s="448"/>
      <c r="D44" s="502" t="s">
        <v>3660</v>
      </c>
      <c r="E44" s="450" t="s">
        <v>3627</v>
      </c>
      <c r="F44" s="509">
        <v>191</v>
      </c>
      <c r="G44" s="503">
        <v>197</v>
      </c>
      <c r="H44" s="450">
        <v>195</v>
      </c>
      <c r="I44" s="504" t="s">
        <v>3661</v>
      </c>
      <c r="J44" s="497" t="s">
        <v>3679</v>
      </c>
      <c r="K44" s="497">
        <f>F44-H44</f>
        <v>-4</v>
      </c>
      <c r="L44" s="474">
        <f>(F44*-0.8)/100</f>
        <v>-1.528</v>
      </c>
      <c r="M44" s="432">
        <f t="shared" si="39"/>
        <v>-2.8942408376963352E-2</v>
      </c>
      <c r="N44" s="446" t="s">
        <v>663</v>
      </c>
      <c r="O44" s="433">
        <v>44077</v>
      </c>
      <c r="P44" s="64"/>
      <c r="Q44" s="64"/>
      <c r="R44" s="421" t="s">
        <v>602</v>
      </c>
      <c r="S44" s="6"/>
      <c r="T44" s="6"/>
      <c r="U44" s="6"/>
      <c r="V44" s="6"/>
      <c r="W44" s="6"/>
      <c r="X44" s="6"/>
      <c r="Y44" s="6"/>
      <c r="Z44" s="6"/>
      <c r="AA44" s="6"/>
    </row>
    <row r="45" spans="1:38" ht="15" customHeight="1">
      <c r="A45" s="481">
        <v>3</v>
      </c>
      <c r="B45" s="452">
        <v>44075</v>
      </c>
      <c r="C45" s="482"/>
      <c r="D45" s="499" t="s">
        <v>3662</v>
      </c>
      <c r="E45" s="483" t="s">
        <v>600</v>
      </c>
      <c r="F45" s="508">
        <v>3865</v>
      </c>
      <c r="G45" s="487">
        <v>3740</v>
      </c>
      <c r="H45" s="483">
        <v>3930</v>
      </c>
      <c r="I45" s="484" t="s">
        <v>3663</v>
      </c>
      <c r="J45" s="451" t="s">
        <v>3668</v>
      </c>
      <c r="K45" s="451">
        <f t="shared" ref="K45:K47" si="40">H45-F45</f>
        <v>65</v>
      </c>
      <c r="L45" s="472">
        <f>(F45*-0.07)/100</f>
        <v>-2.7055000000000002</v>
      </c>
      <c r="M45" s="455">
        <f t="shared" ref="M45:M47" si="41">(K45+L45)/F45</f>
        <v>1.6117593790426907E-2</v>
      </c>
      <c r="N45" s="456" t="s">
        <v>599</v>
      </c>
      <c r="O45" s="461">
        <v>44075</v>
      </c>
      <c r="P45" s="7"/>
      <c r="Q45" s="11"/>
      <c r="R45" s="12" t="s">
        <v>602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501">
        <v>4</v>
      </c>
      <c r="B46" s="445">
        <v>44076</v>
      </c>
      <c r="C46" s="448"/>
      <c r="D46" s="502" t="s">
        <v>237</v>
      </c>
      <c r="E46" s="450" t="s">
        <v>600</v>
      </c>
      <c r="F46" s="509">
        <v>267</v>
      </c>
      <c r="G46" s="503">
        <v>260</v>
      </c>
      <c r="H46" s="450">
        <v>260</v>
      </c>
      <c r="I46" s="504">
        <v>278</v>
      </c>
      <c r="J46" s="497" t="s">
        <v>3680</v>
      </c>
      <c r="K46" s="497">
        <f t="shared" si="40"/>
        <v>-7</v>
      </c>
      <c r="L46" s="474">
        <f>(F46*-0.8)/100</f>
        <v>-2.1360000000000001</v>
      </c>
      <c r="M46" s="432">
        <f t="shared" si="41"/>
        <v>-3.421722846441947E-2</v>
      </c>
      <c r="N46" s="446" t="s">
        <v>663</v>
      </c>
      <c r="O46" s="433">
        <v>44077</v>
      </c>
      <c r="P46" s="7"/>
      <c r="Q46" s="11"/>
      <c r="R46" s="12" t="s">
        <v>3186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81">
        <v>5</v>
      </c>
      <c r="B47" s="452">
        <v>44076</v>
      </c>
      <c r="C47" s="482"/>
      <c r="D47" s="499" t="s">
        <v>504</v>
      </c>
      <c r="E47" s="483" t="s">
        <v>600</v>
      </c>
      <c r="F47" s="508">
        <v>642</v>
      </c>
      <c r="G47" s="487">
        <v>625</v>
      </c>
      <c r="H47" s="483">
        <v>659.5</v>
      </c>
      <c r="I47" s="484" t="s">
        <v>3676</v>
      </c>
      <c r="J47" s="451" t="s">
        <v>3689</v>
      </c>
      <c r="K47" s="451">
        <f t="shared" si="40"/>
        <v>17.5</v>
      </c>
      <c r="L47" s="472">
        <f>(F47*-0.8)/100</f>
        <v>-5.1360000000000001</v>
      </c>
      <c r="M47" s="455">
        <f t="shared" si="41"/>
        <v>1.9258566978193149E-2</v>
      </c>
      <c r="N47" s="456" t="s">
        <v>599</v>
      </c>
      <c r="O47" s="500">
        <v>44078</v>
      </c>
      <c r="P47" s="7"/>
      <c r="Q47" s="11"/>
      <c r="R47" s="12" t="s">
        <v>602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81">
        <v>6</v>
      </c>
      <c r="B48" s="452">
        <v>44076</v>
      </c>
      <c r="C48" s="482"/>
      <c r="D48" s="499" t="s">
        <v>136</v>
      </c>
      <c r="E48" s="483" t="s">
        <v>600</v>
      </c>
      <c r="F48" s="451">
        <v>948</v>
      </c>
      <c r="G48" s="487">
        <v>918</v>
      </c>
      <c r="H48" s="483">
        <v>969.5</v>
      </c>
      <c r="I48" s="484" t="s">
        <v>3677</v>
      </c>
      <c r="J48" s="451" t="s">
        <v>3678</v>
      </c>
      <c r="K48" s="451">
        <f t="shared" ref="K48" si="42">H48-F48</f>
        <v>21.5</v>
      </c>
      <c r="L48" s="472">
        <f>(F48*-0.8)/100</f>
        <v>-7.5840000000000005</v>
      </c>
      <c r="M48" s="455">
        <f t="shared" ref="M48:M50" si="43">(K48+L48)/F48</f>
        <v>1.4679324894514768E-2</v>
      </c>
      <c r="N48" s="456" t="s">
        <v>599</v>
      </c>
      <c r="O48" s="500">
        <v>44077</v>
      </c>
      <c r="P48" s="7"/>
      <c r="Q48" s="11"/>
      <c r="R48" s="12" t="s">
        <v>602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5" customHeight="1">
      <c r="A49" s="481">
        <v>7</v>
      </c>
      <c r="B49" s="452">
        <v>44078</v>
      </c>
      <c r="C49" s="482"/>
      <c r="D49" s="499" t="s">
        <v>186</v>
      </c>
      <c r="E49" s="483" t="s">
        <v>3627</v>
      </c>
      <c r="F49" s="451">
        <v>431.5</v>
      </c>
      <c r="G49" s="487">
        <v>446</v>
      </c>
      <c r="H49" s="483">
        <v>425</v>
      </c>
      <c r="I49" s="484" t="s">
        <v>3659</v>
      </c>
      <c r="J49" s="451" t="s">
        <v>3698</v>
      </c>
      <c r="K49" s="451">
        <f>+F49-H49</f>
        <v>6.5</v>
      </c>
      <c r="L49" s="472">
        <f>(F49*-0.07)/100</f>
        <v>-0.30205000000000004</v>
      </c>
      <c r="M49" s="455">
        <f t="shared" si="43"/>
        <v>1.4363731170336036E-2</v>
      </c>
      <c r="N49" s="456" t="s">
        <v>599</v>
      </c>
      <c r="O49" s="461">
        <v>44078</v>
      </c>
      <c r="P49" s="7"/>
      <c r="Q49" s="11"/>
      <c r="R49" s="510" t="s">
        <v>602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27" s="9" customFormat="1" ht="15" customHeight="1">
      <c r="A50" s="523">
        <v>8</v>
      </c>
      <c r="B50" s="517">
        <v>44078</v>
      </c>
      <c r="C50" s="518"/>
      <c r="D50" s="519" t="s">
        <v>116</v>
      </c>
      <c r="E50" s="520" t="s">
        <v>600</v>
      </c>
      <c r="F50" s="523">
        <v>2125</v>
      </c>
      <c r="G50" s="521">
        <v>2060</v>
      </c>
      <c r="H50" s="520">
        <v>2135</v>
      </c>
      <c r="I50" s="522" t="s">
        <v>3699</v>
      </c>
      <c r="J50" s="523" t="s">
        <v>3734</v>
      </c>
      <c r="K50" s="523">
        <f t="shared" ref="K50" si="44">H50-F50</f>
        <v>10</v>
      </c>
      <c r="L50" s="524">
        <f>(F50*-0.8)/100</f>
        <v>-17</v>
      </c>
      <c r="M50" s="525">
        <f t="shared" si="43"/>
        <v>-3.2941176470588237E-3</v>
      </c>
      <c r="N50" s="526" t="s">
        <v>708</v>
      </c>
      <c r="O50" s="527">
        <v>44088</v>
      </c>
      <c r="P50" s="64"/>
      <c r="Q50" s="64"/>
      <c r="R50" s="421" t="s">
        <v>602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481">
        <v>9</v>
      </c>
      <c r="B51" s="452">
        <v>44081</v>
      </c>
      <c r="C51" s="482"/>
      <c r="D51" s="499" t="s">
        <v>186</v>
      </c>
      <c r="E51" s="483" t="s">
        <v>3627</v>
      </c>
      <c r="F51" s="451">
        <v>425.5</v>
      </c>
      <c r="G51" s="487">
        <v>442</v>
      </c>
      <c r="H51" s="483">
        <v>418.5</v>
      </c>
      <c r="I51" s="484" t="s">
        <v>3700</v>
      </c>
      <c r="J51" s="451" t="s">
        <v>3637</v>
      </c>
      <c r="K51" s="451">
        <f>+F51-H51</f>
        <v>7</v>
      </c>
      <c r="L51" s="472">
        <f>(F51*-0.07)/100</f>
        <v>-0.29785000000000006</v>
      </c>
      <c r="M51" s="455">
        <f t="shared" ref="M51:M52" si="45">(K51+L51)/F51</f>
        <v>1.5751233842538188E-2</v>
      </c>
      <c r="N51" s="456" t="s">
        <v>599</v>
      </c>
      <c r="O51" s="461">
        <v>44081</v>
      </c>
      <c r="P51" s="64"/>
      <c r="Q51" s="64"/>
      <c r="R51" s="421" t="s">
        <v>602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501">
        <v>10</v>
      </c>
      <c r="B52" s="445">
        <v>44081</v>
      </c>
      <c r="C52" s="448"/>
      <c r="D52" s="502" t="s">
        <v>67</v>
      </c>
      <c r="E52" s="450" t="s">
        <v>600</v>
      </c>
      <c r="F52" s="509">
        <v>491</v>
      </c>
      <c r="G52" s="503">
        <v>477</v>
      </c>
      <c r="H52" s="450">
        <v>477</v>
      </c>
      <c r="I52" s="504" t="s">
        <v>3701</v>
      </c>
      <c r="J52" s="497" t="s">
        <v>3729</v>
      </c>
      <c r="K52" s="497">
        <f t="shared" ref="K52" si="46">H52-F52</f>
        <v>-14</v>
      </c>
      <c r="L52" s="474">
        <f>(F52*-0.8)/100</f>
        <v>-3.9279999999999999</v>
      </c>
      <c r="M52" s="432">
        <f t="shared" si="45"/>
        <v>-3.6513238289205704E-2</v>
      </c>
      <c r="N52" s="446" t="s">
        <v>663</v>
      </c>
      <c r="O52" s="433">
        <v>44082</v>
      </c>
      <c r="P52" s="64"/>
      <c r="Q52" s="64"/>
      <c r="R52" s="421" t="s">
        <v>3186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481">
        <v>11</v>
      </c>
      <c r="B53" s="452">
        <v>44081</v>
      </c>
      <c r="C53" s="422"/>
      <c r="D53" s="499" t="s">
        <v>93</v>
      </c>
      <c r="E53" s="483" t="s">
        <v>3627</v>
      </c>
      <c r="F53" s="451">
        <v>155</v>
      </c>
      <c r="G53" s="487">
        <v>160</v>
      </c>
      <c r="H53" s="483">
        <v>152</v>
      </c>
      <c r="I53" s="484">
        <v>135</v>
      </c>
      <c r="J53" s="451" t="s">
        <v>3702</v>
      </c>
      <c r="K53" s="451">
        <f>+F53-H53</f>
        <v>3</v>
      </c>
      <c r="L53" s="472">
        <f>(F53*-0.07)/100</f>
        <v>-0.10850000000000001</v>
      </c>
      <c r="M53" s="455">
        <f t="shared" ref="M53:M54" si="47">(K53+L53)/F53</f>
        <v>1.8654838709677421E-2</v>
      </c>
      <c r="N53" s="456" t="s">
        <v>599</v>
      </c>
      <c r="O53" s="461">
        <v>44081</v>
      </c>
      <c r="P53" s="64"/>
      <c r="Q53" s="64"/>
      <c r="R53" s="421" t="s">
        <v>3186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501">
        <v>12</v>
      </c>
      <c r="B54" s="445">
        <v>44082</v>
      </c>
      <c r="C54" s="448"/>
      <c r="D54" s="502" t="s">
        <v>136</v>
      </c>
      <c r="E54" s="450" t="s">
        <v>600</v>
      </c>
      <c r="F54" s="509">
        <v>927</v>
      </c>
      <c r="G54" s="503">
        <v>900</v>
      </c>
      <c r="H54" s="450">
        <v>897.5</v>
      </c>
      <c r="I54" s="504" t="s">
        <v>3706</v>
      </c>
      <c r="J54" s="497" t="s">
        <v>3717</v>
      </c>
      <c r="K54" s="497">
        <f t="shared" ref="K54" si="48">H54-F54</f>
        <v>-29.5</v>
      </c>
      <c r="L54" s="474">
        <f>(F54*-0.8)/100</f>
        <v>-7.4160000000000004</v>
      </c>
      <c r="M54" s="432">
        <f t="shared" si="47"/>
        <v>-3.9823085221143473E-2</v>
      </c>
      <c r="N54" s="446" t="s">
        <v>663</v>
      </c>
      <c r="O54" s="433">
        <v>44095</v>
      </c>
      <c r="P54" s="64"/>
      <c r="Q54" s="64"/>
      <c r="R54" s="421" t="s">
        <v>602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501">
        <v>13</v>
      </c>
      <c r="B55" s="445">
        <v>44082</v>
      </c>
      <c r="C55" s="448"/>
      <c r="D55" s="502" t="s">
        <v>146</v>
      </c>
      <c r="E55" s="450" t="s">
        <v>600</v>
      </c>
      <c r="F55" s="509">
        <v>1205</v>
      </c>
      <c r="G55" s="503">
        <v>1170</v>
      </c>
      <c r="H55" s="450">
        <v>1170</v>
      </c>
      <c r="I55" s="504">
        <v>1270</v>
      </c>
      <c r="J55" s="497" t="s">
        <v>3717</v>
      </c>
      <c r="K55" s="497">
        <f t="shared" ref="K55" si="49">H55-F55</f>
        <v>-35</v>
      </c>
      <c r="L55" s="474">
        <f>(F55*-0.8)/100</f>
        <v>-9.64</v>
      </c>
      <c r="M55" s="432">
        <f t="shared" ref="M55" si="50">(K55+L55)/F55</f>
        <v>-3.7045643153526972E-2</v>
      </c>
      <c r="N55" s="446" t="s">
        <v>663</v>
      </c>
      <c r="O55" s="433">
        <v>44084</v>
      </c>
      <c r="P55" s="64"/>
      <c r="Q55" s="64"/>
      <c r="R55" s="421" t="s">
        <v>3186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81">
        <v>14</v>
      </c>
      <c r="B56" s="452">
        <v>44083</v>
      </c>
      <c r="C56" s="482"/>
      <c r="D56" s="499" t="s">
        <v>3727</v>
      </c>
      <c r="E56" s="483" t="s">
        <v>600</v>
      </c>
      <c r="F56" s="451">
        <v>714.5</v>
      </c>
      <c r="G56" s="487">
        <v>695</v>
      </c>
      <c r="H56" s="483">
        <v>726</v>
      </c>
      <c r="I56" s="484">
        <v>740</v>
      </c>
      <c r="J56" s="451" t="s">
        <v>3710</v>
      </c>
      <c r="K56" s="451">
        <f t="shared" ref="K56:K57" si="51">H56-F56</f>
        <v>11.5</v>
      </c>
      <c r="L56" s="472">
        <f>(F56*-0.07)/100</f>
        <v>-0.50015000000000009</v>
      </c>
      <c r="M56" s="455">
        <f t="shared" ref="M56:M58" si="52">(K56+L56)/F56</f>
        <v>1.539517144856543E-2</v>
      </c>
      <c r="N56" s="456" t="s">
        <v>599</v>
      </c>
      <c r="O56" s="461">
        <v>44083</v>
      </c>
      <c r="P56" s="64"/>
      <c r="Q56" s="64"/>
      <c r="R56" s="421" t="s">
        <v>602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81">
        <v>15</v>
      </c>
      <c r="B57" s="452">
        <v>44083</v>
      </c>
      <c r="C57" s="482"/>
      <c r="D57" s="499" t="s">
        <v>195</v>
      </c>
      <c r="E57" s="483" t="s">
        <v>600</v>
      </c>
      <c r="F57" s="451">
        <v>3825</v>
      </c>
      <c r="G57" s="487">
        <v>3710</v>
      </c>
      <c r="H57" s="483">
        <v>3911</v>
      </c>
      <c r="I57" s="484" t="s">
        <v>3711</v>
      </c>
      <c r="J57" s="451" t="s">
        <v>3716</v>
      </c>
      <c r="K57" s="451">
        <f t="shared" si="51"/>
        <v>86</v>
      </c>
      <c r="L57" s="472">
        <f>(F57*-0.8)/100</f>
        <v>-30.6</v>
      </c>
      <c r="M57" s="455">
        <f t="shared" si="52"/>
        <v>1.4483660130718954E-2</v>
      </c>
      <c r="N57" s="456" t="s">
        <v>599</v>
      </c>
      <c r="O57" s="500">
        <v>44084</v>
      </c>
      <c r="P57" s="64"/>
      <c r="Q57" s="64"/>
      <c r="R57" s="421" t="s">
        <v>602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81">
        <v>16</v>
      </c>
      <c r="B58" s="452">
        <v>44085</v>
      </c>
      <c r="C58" s="482"/>
      <c r="D58" s="499" t="s">
        <v>93</v>
      </c>
      <c r="E58" s="483" t="s">
        <v>3627</v>
      </c>
      <c r="F58" s="451">
        <v>156.5</v>
      </c>
      <c r="G58" s="487">
        <v>162</v>
      </c>
      <c r="H58" s="483">
        <v>153.75</v>
      </c>
      <c r="I58" s="484">
        <v>147</v>
      </c>
      <c r="J58" s="451" t="s">
        <v>3721</v>
      </c>
      <c r="K58" s="451">
        <f>+F58-H58</f>
        <v>2.75</v>
      </c>
      <c r="L58" s="472">
        <f>(F58*-0.07)/100</f>
        <v>-0.10955000000000002</v>
      </c>
      <c r="M58" s="455">
        <f t="shared" si="52"/>
        <v>1.6871884984025559E-2</v>
      </c>
      <c r="N58" s="456" t="s">
        <v>599</v>
      </c>
      <c r="O58" s="461">
        <v>44085</v>
      </c>
      <c r="P58" s="64"/>
      <c r="Q58" s="64"/>
      <c r="R58" s="421" t="s">
        <v>3186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1">
        <v>17</v>
      </c>
      <c r="B59" s="452">
        <v>44085</v>
      </c>
      <c r="C59" s="482"/>
      <c r="D59" s="499" t="s">
        <v>122</v>
      </c>
      <c r="E59" s="483" t="s">
        <v>600</v>
      </c>
      <c r="F59" s="451">
        <v>393.5</v>
      </c>
      <c r="G59" s="487">
        <v>384</v>
      </c>
      <c r="H59" s="483">
        <v>399.5</v>
      </c>
      <c r="I59" s="484" t="s">
        <v>3722</v>
      </c>
      <c r="J59" s="451" t="s">
        <v>3728</v>
      </c>
      <c r="K59" s="451">
        <f t="shared" ref="K59:K60" si="53">H59-F59</f>
        <v>6</v>
      </c>
      <c r="L59" s="472">
        <f>(F59*-0.07)/100</f>
        <v>-0.27545000000000003</v>
      </c>
      <c r="M59" s="455">
        <f t="shared" ref="M59:M60" si="54">(K59+L59)/F59</f>
        <v>1.4547776365946632E-2</v>
      </c>
      <c r="N59" s="456" t="s">
        <v>599</v>
      </c>
      <c r="O59" s="461">
        <v>44085</v>
      </c>
      <c r="P59" s="64"/>
      <c r="Q59" s="64"/>
      <c r="R59" s="421" t="s">
        <v>602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501">
        <v>18</v>
      </c>
      <c r="B60" s="445">
        <v>44085</v>
      </c>
      <c r="C60" s="448"/>
      <c r="D60" s="502" t="s">
        <v>74</v>
      </c>
      <c r="E60" s="450" t="s">
        <v>600</v>
      </c>
      <c r="F60" s="509">
        <v>424</v>
      </c>
      <c r="G60" s="503">
        <v>409</v>
      </c>
      <c r="H60" s="450">
        <v>410</v>
      </c>
      <c r="I60" s="504" t="s">
        <v>3723</v>
      </c>
      <c r="J60" s="497" t="s">
        <v>3729</v>
      </c>
      <c r="K60" s="497">
        <f t="shared" si="53"/>
        <v>-14</v>
      </c>
      <c r="L60" s="474">
        <f>(F60*-0.8)/100</f>
        <v>-3.3920000000000003</v>
      </c>
      <c r="M60" s="432">
        <f t="shared" si="54"/>
        <v>-4.1018867924528302E-2</v>
      </c>
      <c r="N60" s="446" t="s">
        <v>663</v>
      </c>
      <c r="O60" s="433">
        <v>44095</v>
      </c>
      <c r="P60" s="64"/>
      <c r="Q60" s="64"/>
      <c r="R60" s="421" t="s">
        <v>602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81">
        <v>19</v>
      </c>
      <c r="B61" s="452">
        <v>44085</v>
      </c>
      <c r="C61" s="482"/>
      <c r="D61" s="499" t="s">
        <v>137</v>
      </c>
      <c r="E61" s="483" t="s">
        <v>600</v>
      </c>
      <c r="F61" s="451">
        <v>963.5</v>
      </c>
      <c r="G61" s="487">
        <v>938</v>
      </c>
      <c r="H61" s="483">
        <v>986</v>
      </c>
      <c r="I61" s="484" t="s">
        <v>3724</v>
      </c>
      <c r="J61" s="451" t="s">
        <v>3751</v>
      </c>
      <c r="K61" s="451">
        <f t="shared" ref="K61" si="55">H61-F61</f>
        <v>22.5</v>
      </c>
      <c r="L61" s="472">
        <f>(F61*-0.8)/100</f>
        <v>-7.7080000000000011</v>
      </c>
      <c r="M61" s="455">
        <f t="shared" ref="M61" si="56">(K61+L61)/F61</f>
        <v>1.5352361183186298E-2</v>
      </c>
      <c r="N61" s="456" t="s">
        <v>599</v>
      </c>
      <c r="O61" s="500">
        <v>44089</v>
      </c>
      <c r="P61" s="64"/>
      <c r="Q61" s="64"/>
      <c r="R61" s="421" t="s">
        <v>3186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81">
        <v>20</v>
      </c>
      <c r="B62" s="452">
        <v>44088</v>
      </c>
      <c r="C62" s="482"/>
      <c r="D62" s="499" t="s">
        <v>3642</v>
      </c>
      <c r="E62" s="483" t="s">
        <v>600</v>
      </c>
      <c r="F62" s="451">
        <v>2080</v>
      </c>
      <c r="G62" s="487">
        <v>2030</v>
      </c>
      <c r="H62" s="483">
        <v>2122.5</v>
      </c>
      <c r="I62" s="484" t="s">
        <v>3732</v>
      </c>
      <c r="J62" s="451" t="s">
        <v>3733</v>
      </c>
      <c r="K62" s="451">
        <f t="shared" ref="K62:K65" si="57">H62-F62</f>
        <v>42.5</v>
      </c>
      <c r="L62" s="472">
        <f>(F62*-0.07)/100</f>
        <v>-1.4560000000000002</v>
      </c>
      <c r="M62" s="455">
        <f t="shared" ref="M62:M65" si="58">(K62+L62)/F62</f>
        <v>1.9732692307692305E-2</v>
      </c>
      <c r="N62" s="456" t="s">
        <v>599</v>
      </c>
      <c r="O62" s="461">
        <v>44088</v>
      </c>
      <c r="P62" s="64"/>
      <c r="Q62" s="64"/>
      <c r="R62" s="421" t="s">
        <v>602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81">
        <v>21</v>
      </c>
      <c r="B63" s="452">
        <v>44089</v>
      </c>
      <c r="C63" s="482"/>
      <c r="D63" s="499" t="s">
        <v>336</v>
      </c>
      <c r="E63" s="483" t="s">
        <v>600</v>
      </c>
      <c r="F63" s="451">
        <v>940</v>
      </c>
      <c r="G63" s="487">
        <v>900</v>
      </c>
      <c r="H63" s="483">
        <v>957</v>
      </c>
      <c r="I63" s="484">
        <v>1000</v>
      </c>
      <c r="J63" s="451" t="s">
        <v>3709</v>
      </c>
      <c r="K63" s="451">
        <f t="shared" si="57"/>
        <v>17</v>
      </c>
      <c r="L63" s="472">
        <f>(F63*-0.07)/100</f>
        <v>-0.65800000000000014</v>
      </c>
      <c r="M63" s="455">
        <f t="shared" si="58"/>
        <v>1.7385106382978723E-2</v>
      </c>
      <c r="N63" s="456" t="s">
        <v>599</v>
      </c>
      <c r="O63" s="461">
        <v>44089</v>
      </c>
      <c r="P63" s="64"/>
      <c r="Q63" s="64"/>
      <c r="R63" s="421" t="s">
        <v>3186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01">
        <v>22</v>
      </c>
      <c r="B64" s="445">
        <v>44089</v>
      </c>
      <c r="C64" s="448"/>
      <c r="D64" s="502" t="s">
        <v>193</v>
      </c>
      <c r="E64" s="450" t="s">
        <v>600</v>
      </c>
      <c r="F64" s="509">
        <v>1055</v>
      </c>
      <c r="G64" s="503">
        <v>1025</v>
      </c>
      <c r="H64" s="450">
        <v>1025</v>
      </c>
      <c r="I64" s="504" t="s">
        <v>3747</v>
      </c>
      <c r="J64" s="497" t="s">
        <v>3783</v>
      </c>
      <c r="K64" s="497">
        <f t="shared" si="57"/>
        <v>-30</v>
      </c>
      <c r="L64" s="474">
        <f>(F64*-0.8)/100</f>
        <v>-8.44</v>
      </c>
      <c r="M64" s="432">
        <f t="shared" si="58"/>
        <v>-3.6436018957345967E-2</v>
      </c>
      <c r="N64" s="446" t="s">
        <v>663</v>
      </c>
      <c r="O64" s="433">
        <v>44092</v>
      </c>
      <c r="P64" s="64"/>
      <c r="Q64" s="64"/>
      <c r="R64" s="421" t="s">
        <v>602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501">
        <v>23</v>
      </c>
      <c r="B65" s="445">
        <v>44089</v>
      </c>
      <c r="C65" s="448"/>
      <c r="D65" s="502" t="s">
        <v>115</v>
      </c>
      <c r="E65" s="450" t="s">
        <v>600</v>
      </c>
      <c r="F65" s="509">
        <v>198</v>
      </c>
      <c r="G65" s="503">
        <v>192.5</v>
      </c>
      <c r="H65" s="450">
        <v>192.5</v>
      </c>
      <c r="I65" s="504">
        <v>210</v>
      </c>
      <c r="J65" s="497" t="s">
        <v>3808</v>
      </c>
      <c r="K65" s="497">
        <f t="shared" si="57"/>
        <v>-5.5</v>
      </c>
      <c r="L65" s="474">
        <f>(F65*-0.8)/100</f>
        <v>-1.5840000000000001</v>
      </c>
      <c r="M65" s="432">
        <f t="shared" si="58"/>
        <v>-3.5777777777777776E-2</v>
      </c>
      <c r="N65" s="446" t="s">
        <v>663</v>
      </c>
      <c r="O65" s="433">
        <v>44095</v>
      </c>
      <c r="P65" s="64"/>
      <c r="Q65" s="64"/>
      <c r="R65" s="421" t="s">
        <v>3186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523">
        <v>24</v>
      </c>
      <c r="B66" s="517">
        <v>44089</v>
      </c>
      <c r="C66" s="518"/>
      <c r="D66" s="519" t="s">
        <v>368</v>
      </c>
      <c r="E66" s="520" t="s">
        <v>600</v>
      </c>
      <c r="F66" s="521">
        <v>536</v>
      </c>
      <c r="G66" s="521">
        <v>518</v>
      </c>
      <c r="H66" s="520">
        <v>538</v>
      </c>
      <c r="I66" s="522" t="s">
        <v>3748</v>
      </c>
      <c r="J66" s="523" t="s">
        <v>3685</v>
      </c>
      <c r="K66" s="523">
        <f t="shared" ref="K66" si="59">H66-F66</f>
        <v>2</v>
      </c>
      <c r="L66" s="524">
        <f>(F66*-0.8)/100</f>
        <v>-4.2880000000000003</v>
      </c>
      <c r="M66" s="525">
        <f t="shared" ref="M66" si="60">(K66+L66)/F66</f>
        <v>-4.2686567164179111E-3</v>
      </c>
      <c r="N66" s="526" t="s">
        <v>708</v>
      </c>
      <c r="O66" s="527">
        <v>44090</v>
      </c>
      <c r="P66" s="64"/>
      <c r="Q66" s="64"/>
      <c r="R66" s="421" t="s">
        <v>602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81">
        <v>25</v>
      </c>
      <c r="B67" s="452">
        <v>44089</v>
      </c>
      <c r="C67" s="482"/>
      <c r="D67" s="499" t="s">
        <v>416</v>
      </c>
      <c r="E67" s="483" t="s">
        <v>600</v>
      </c>
      <c r="F67" s="451">
        <v>201.5</v>
      </c>
      <c r="G67" s="487">
        <v>195</v>
      </c>
      <c r="H67" s="483">
        <v>205.25</v>
      </c>
      <c r="I67" s="484" t="s">
        <v>3749</v>
      </c>
      <c r="J67" s="451" t="s">
        <v>3750</v>
      </c>
      <c r="K67" s="451">
        <f t="shared" ref="K67" si="61">H67-F67</f>
        <v>3.75</v>
      </c>
      <c r="L67" s="472">
        <f>(F67*-0.07)/100</f>
        <v>-0.14105000000000001</v>
      </c>
      <c r="M67" s="455">
        <f t="shared" ref="M67" si="62">(K67+L67)/F67</f>
        <v>1.7910421836228287E-2</v>
      </c>
      <c r="N67" s="456" t="s">
        <v>599</v>
      </c>
      <c r="O67" s="461">
        <v>44089</v>
      </c>
      <c r="P67" s="64"/>
      <c r="Q67" s="64"/>
      <c r="R67" s="421" t="s">
        <v>602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481">
        <v>26</v>
      </c>
      <c r="B68" s="452">
        <v>44089</v>
      </c>
      <c r="C68" s="482"/>
      <c r="D68" s="499" t="s">
        <v>87</v>
      </c>
      <c r="E68" s="483" t="s">
        <v>600</v>
      </c>
      <c r="F68" s="451">
        <v>479</v>
      </c>
      <c r="G68" s="487">
        <v>468</v>
      </c>
      <c r="H68" s="483">
        <v>490.5</v>
      </c>
      <c r="I68" s="484">
        <v>500</v>
      </c>
      <c r="J68" s="451" t="s">
        <v>3710</v>
      </c>
      <c r="K68" s="451">
        <f t="shared" ref="K68" si="63">H68-F68</f>
        <v>11.5</v>
      </c>
      <c r="L68" s="472">
        <f>(F68*-0.07)/100</f>
        <v>-0.33529999999999999</v>
      </c>
      <c r="M68" s="455">
        <f t="shared" ref="M68" si="64">(K68+L68)/F68</f>
        <v>2.3308350730688935E-2</v>
      </c>
      <c r="N68" s="456" t="s">
        <v>599</v>
      </c>
      <c r="O68" s="461">
        <v>44089</v>
      </c>
      <c r="P68" s="64"/>
      <c r="Q68" s="64"/>
      <c r="R68" s="421" t="s">
        <v>3186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481">
        <v>27</v>
      </c>
      <c r="B69" s="452">
        <v>44089</v>
      </c>
      <c r="C69" s="482"/>
      <c r="D69" s="499" t="s">
        <v>80</v>
      </c>
      <c r="E69" s="483" t="s">
        <v>600</v>
      </c>
      <c r="F69" s="451">
        <v>361</v>
      </c>
      <c r="G69" s="487">
        <v>350</v>
      </c>
      <c r="H69" s="483">
        <v>367</v>
      </c>
      <c r="I69" s="484">
        <v>380</v>
      </c>
      <c r="J69" s="451" t="s">
        <v>3728</v>
      </c>
      <c r="K69" s="451">
        <f t="shared" ref="K69:K70" si="65">H69-F69</f>
        <v>6</v>
      </c>
      <c r="L69" s="472">
        <f>(F69*-0.07)/100</f>
        <v>-0.25270000000000004</v>
      </c>
      <c r="M69" s="455">
        <f t="shared" ref="M69:M70" si="66">(K69+L69)/F69</f>
        <v>1.592049861495845E-2</v>
      </c>
      <c r="N69" s="456" t="s">
        <v>599</v>
      </c>
      <c r="O69" s="461">
        <v>44089</v>
      </c>
      <c r="P69" s="64"/>
      <c r="Q69" s="64"/>
      <c r="R69" s="421" t="s">
        <v>3186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501">
        <v>28</v>
      </c>
      <c r="B70" s="445">
        <v>44090</v>
      </c>
      <c r="C70" s="448"/>
      <c r="D70" s="502" t="s">
        <v>313</v>
      </c>
      <c r="E70" s="450" t="s">
        <v>600</v>
      </c>
      <c r="F70" s="509">
        <v>651</v>
      </c>
      <c r="G70" s="503">
        <v>630</v>
      </c>
      <c r="H70" s="450">
        <v>630</v>
      </c>
      <c r="I70" s="504">
        <v>690</v>
      </c>
      <c r="J70" s="497" t="s">
        <v>3769</v>
      </c>
      <c r="K70" s="497">
        <f t="shared" si="65"/>
        <v>-21</v>
      </c>
      <c r="L70" s="474">
        <f>(F70*-0.8)/100</f>
        <v>-5.2080000000000011</v>
      </c>
      <c r="M70" s="432">
        <f t="shared" si="66"/>
        <v>-4.0258064516129038E-2</v>
      </c>
      <c r="N70" s="446" t="s">
        <v>663</v>
      </c>
      <c r="O70" s="433">
        <v>44091</v>
      </c>
      <c r="P70" s="64"/>
      <c r="Q70" s="64"/>
      <c r="R70" s="421" t="s">
        <v>3186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501">
        <v>29</v>
      </c>
      <c r="B71" s="445">
        <v>44090</v>
      </c>
      <c r="C71" s="448"/>
      <c r="D71" s="502" t="s">
        <v>93</v>
      </c>
      <c r="E71" s="450" t="s">
        <v>3627</v>
      </c>
      <c r="F71" s="509">
        <v>156</v>
      </c>
      <c r="G71" s="503">
        <v>160</v>
      </c>
      <c r="H71" s="450">
        <v>159.5</v>
      </c>
      <c r="I71" s="504">
        <v>145</v>
      </c>
      <c r="J71" s="497" t="s">
        <v>3753</v>
      </c>
      <c r="K71" s="497">
        <f>F71-H71</f>
        <v>-3.5</v>
      </c>
      <c r="L71" s="474">
        <f>(F71*-0.07)/100</f>
        <v>-0.10920000000000002</v>
      </c>
      <c r="M71" s="432">
        <f t="shared" ref="M71:M73" si="67">(K71+L71)/F71</f>
        <v>-2.3135897435897435E-2</v>
      </c>
      <c r="N71" s="446" t="s">
        <v>663</v>
      </c>
      <c r="O71" s="539">
        <v>44090</v>
      </c>
      <c r="P71" s="64"/>
      <c r="Q71" s="64"/>
      <c r="R71" s="421" t="s">
        <v>3186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501">
        <v>30</v>
      </c>
      <c r="B72" s="445">
        <v>44090</v>
      </c>
      <c r="C72" s="448"/>
      <c r="D72" s="502" t="s">
        <v>437</v>
      </c>
      <c r="E72" s="450" t="s">
        <v>600</v>
      </c>
      <c r="F72" s="509">
        <v>153.5</v>
      </c>
      <c r="G72" s="503">
        <v>149</v>
      </c>
      <c r="H72" s="450">
        <v>149</v>
      </c>
      <c r="I72" s="504" t="s">
        <v>3763</v>
      </c>
      <c r="J72" s="497" t="s">
        <v>3806</v>
      </c>
      <c r="K72" s="497">
        <f t="shared" ref="K72" si="68">H72-F72</f>
        <v>-4.5</v>
      </c>
      <c r="L72" s="474">
        <f>(F72*-0.8)/100</f>
        <v>-1.2280000000000002</v>
      </c>
      <c r="M72" s="432">
        <f t="shared" si="67"/>
        <v>-3.7315960912052117E-2</v>
      </c>
      <c r="N72" s="446" t="s">
        <v>663</v>
      </c>
      <c r="O72" s="433">
        <v>44095</v>
      </c>
      <c r="P72" s="64"/>
      <c r="Q72" s="64"/>
      <c r="R72" s="421" t="s">
        <v>602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481">
        <v>31</v>
      </c>
      <c r="B73" s="452">
        <v>44090</v>
      </c>
      <c r="C73" s="482"/>
      <c r="D73" s="499" t="s">
        <v>3809</v>
      </c>
      <c r="E73" s="483" t="s">
        <v>3627</v>
      </c>
      <c r="F73" s="451">
        <v>217</v>
      </c>
      <c r="G73" s="487">
        <v>223</v>
      </c>
      <c r="H73" s="483">
        <v>211.25</v>
      </c>
      <c r="I73" s="484" t="s">
        <v>3810</v>
      </c>
      <c r="J73" s="451" t="s">
        <v>3811</v>
      </c>
      <c r="K73" s="451">
        <f>+F73-H73</f>
        <v>5.75</v>
      </c>
      <c r="L73" s="472">
        <f>(F73*-0.8)/100</f>
        <v>-1.7360000000000002</v>
      </c>
      <c r="M73" s="455">
        <f t="shared" si="67"/>
        <v>1.8497695852534558E-2</v>
      </c>
      <c r="N73" s="456" t="s">
        <v>599</v>
      </c>
      <c r="O73" s="500">
        <v>44095</v>
      </c>
      <c r="R73" s="341" t="s">
        <v>602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481">
        <v>32</v>
      </c>
      <c r="B74" s="452">
        <v>44090</v>
      </c>
      <c r="C74" s="482"/>
      <c r="D74" s="499" t="s">
        <v>315</v>
      </c>
      <c r="E74" s="483" t="s">
        <v>600</v>
      </c>
      <c r="F74" s="451">
        <v>186</v>
      </c>
      <c r="G74" s="487">
        <v>181</v>
      </c>
      <c r="H74" s="483">
        <v>191.5</v>
      </c>
      <c r="I74" s="484">
        <v>196</v>
      </c>
      <c r="J74" s="451" t="s">
        <v>3789</v>
      </c>
      <c r="K74" s="451">
        <f t="shared" ref="K74" si="69">H74-F74</f>
        <v>5.5</v>
      </c>
      <c r="L74" s="472">
        <f>(F74*-0.8)/100</f>
        <v>-1.4880000000000002</v>
      </c>
      <c r="M74" s="455">
        <f t="shared" ref="M74:M75" si="70">(K74+L74)/F74</f>
        <v>2.1569892473118277E-2</v>
      </c>
      <c r="N74" s="456" t="s">
        <v>599</v>
      </c>
      <c r="O74" s="500">
        <v>44091</v>
      </c>
      <c r="P74" s="64"/>
      <c r="Q74" s="64"/>
      <c r="R74" s="421" t="s">
        <v>3186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481">
        <v>33</v>
      </c>
      <c r="B75" s="452">
        <v>44092</v>
      </c>
      <c r="C75" s="482"/>
      <c r="D75" s="499" t="s">
        <v>38</v>
      </c>
      <c r="E75" s="483" t="s">
        <v>3627</v>
      </c>
      <c r="F75" s="451">
        <v>1415</v>
      </c>
      <c r="G75" s="487">
        <v>1455</v>
      </c>
      <c r="H75" s="483">
        <v>1377.5</v>
      </c>
      <c r="I75" s="484" t="s">
        <v>3780</v>
      </c>
      <c r="J75" s="451" t="s">
        <v>3807</v>
      </c>
      <c r="K75" s="451">
        <f>+F75-H75</f>
        <v>37.5</v>
      </c>
      <c r="L75" s="472">
        <f>(F75*-0.8)/100</f>
        <v>-11.32</v>
      </c>
      <c r="M75" s="455">
        <f t="shared" si="70"/>
        <v>1.8501766784452298E-2</v>
      </c>
      <c r="N75" s="456" t="s">
        <v>599</v>
      </c>
      <c r="O75" s="500">
        <v>44095</v>
      </c>
      <c r="P75" s="64"/>
      <c r="Q75" s="64"/>
      <c r="R75" s="421" t="s">
        <v>602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501">
        <v>34</v>
      </c>
      <c r="B76" s="445">
        <v>44092</v>
      </c>
      <c r="C76" s="448"/>
      <c r="D76" s="502" t="s">
        <v>190</v>
      </c>
      <c r="E76" s="450" t="s">
        <v>600</v>
      </c>
      <c r="F76" s="497">
        <v>2930</v>
      </c>
      <c r="G76" s="503">
        <v>2870</v>
      </c>
      <c r="H76" s="450">
        <v>2860</v>
      </c>
      <c r="I76" s="504">
        <v>3050</v>
      </c>
      <c r="J76" s="497" t="s">
        <v>3805</v>
      </c>
      <c r="K76" s="497">
        <f t="shared" ref="K76" si="71">H76-F76</f>
        <v>-70</v>
      </c>
      <c r="L76" s="474">
        <f>(F76*-0.8)/100</f>
        <v>-23.44</v>
      </c>
      <c r="M76" s="432">
        <f t="shared" ref="M76" si="72">(K76+L76)/F76</f>
        <v>-3.1890784982935155E-2</v>
      </c>
      <c r="N76" s="446" t="s">
        <v>663</v>
      </c>
      <c r="O76" s="433">
        <v>44095</v>
      </c>
      <c r="P76" s="64"/>
      <c r="Q76" s="64"/>
      <c r="R76" s="421" t="s">
        <v>602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383"/>
      <c r="B77" s="408"/>
      <c r="C77" s="422"/>
      <c r="D77" s="459"/>
      <c r="E77" s="423"/>
      <c r="F77" s="492"/>
      <c r="G77" s="431"/>
      <c r="H77" s="423"/>
      <c r="I77" s="411"/>
      <c r="J77" s="492"/>
      <c r="K77" s="492"/>
      <c r="L77" s="490"/>
      <c r="M77" s="538"/>
      <c r="N77" s="424"/>
      <c r="O77" s="491"/>
      <c r="P77" s="64"/>
      <c r="Q77" s="64"/>
      <c r="R77" s="421"/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383"/>
      <c r="B78" s="408"/>
      <c r="C78" s="422"/>
      <c r="D78" s="459"/>
      <c r="E78" s="423"/>
      <c r="F78" s="492"/>
      <c r="G78" s="431"/>
      <c r="H78" s="423"/>
      <c r="I78" s="411"/>
      <c r="J78" s="492"/>
      <c r="K78" s="492"/>
      <c r="L78" s="490"/>
      <c r="M78" s="538"/>
      <c r="N78" s="424"/>
      <c r="O78" s="491"/>
      <c r="P78" s="64"/>
      <c r="Q78" s="64"/>
      <c r="R78" s="421"/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383"/>
      <c r="B79" s="408"/>
      <c r="C79" s="422"/>
      <c r="D79" s="459"/>
      <c r="E79" s="423"/>
      <c r="F79" s="492"/>
      <c r="G79" s="431"/>
      <c r="H79" s="423"/>
      <c r="I79" s="411"/>
      <c r="J79" s="492"/>
      <c r="K79" s="492"/>
      <c r="L79" s="490"/>
      <c r="M79" s="538"/>
      <c r="N79" s="424"/>
      <c r="O79" s="491"/>
      <c r="P79" s="64"/>
      <c r="Q79" s="64"/>
      <c r="R79" s="421"/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494"/>
      <c r="B80" s="408"/>
      <c r="C80" s="462"/>
      <c r="D80" s="463"/>
      <c r="E80" s="464"/>
      <c r="F80" s="464"/>
      <c r="G80" s="465"/>
      <c r="H80" s="465"/>
      <c r="I80" s="464"/>
      <c r="J80" s="464"/>
      <c r="K80" s="464"/>
      <c r="L80" s="464"/>
      <c r="M80" s="464"/>
      <c r="N80" s="464"/>
      <c r="O80" s="464"/>
      <c r="P80" s="64"/>
      <c r="Q80" s="64"/>
      <c r="R80" s="421"/>
      <c r="S80" s="6"/>
      <c r="T80" s="6"/>
      <c r="U80" s="6"/>
      <c r="V80" s="6"/>
      <c r="W80" s="6"/>
      <c r="X80" s="6"/>
      <c r="Y80" s="6"/>
      <c r="Z80" s="6"/>
      <c r="AA80" s="6"/>
    </row>
    <row r="81" spans="1:34" ht="15" customHeight="1">
      <c r="A81" s="5"/>
      <c r="B81" s="495"/>
      <c r="C81" s="5"/>
      <c r="D81" s="5"/>
      <c r="E81" s="5"/>
      <c r="F81" s="82"/>
      <c r="G81" s="82"/>
      <c r="H81" s="82"/>
      <c r="I81" s="82"/>
      <c r="J81" s="42"/>
      <c r="K81" s="82"/>
      <c r="L81" s="82"/>
      <c r="M81" s="35"/>
      <c r="N81" s="496"/>
      <c r="O81" s="496"/>
      <c r="P81" s="7"/>
      <c r="Q81" s="11"/>
      <c r="R81" s="12"/>
      <c r="S81" s="16"/>
      <c r="T81" s="16"/>
      <c r="U81" s="16"/>
      <c r="V81" s="16"/>
      <c r="W81" s="16"/>
      <c r="X81" s="16"/>
      <c r="Y81" s="16"/>
      <c r="Z81" s="16"/>
      <c r="AA81" s="16"/>
    </row>
    <row r="82" spans="1:34" ht="15" customHeight="1">
      <c r="A82" s="5"/>
      <c r="B82" s="495"/>
      <c r="C82" s="5"/>
      <c r="D82" s="5"/>
      <c r="E82" s="5"/>
      <c r="F82" s="82"/>
      <c r="G82" s="82"/>
      <c r="H82" s="82"/>
      <c r="I82" s="82"/>
      <c r="J82" s="42"/>
      <c r="K82" s="82"/>
      <c r="L82" s="82"/>
      <c r="M82" s="35"/>
      <c r="N82" s="496"/>
      <c r="O82" s="496"/>
      <c r="P82" s="7"/>
      <c r="Q82" s="11"/>
      <c r="R82" s="12"/>
      <c r="S82" s="16"/>
      <c r="T82" s="16"/>
      <c r="U82" s="16"/>
      <c r="V82" s="16"/>
      <c r="W82" s="16"/>
      <c r="X82" s="16"/>
      <c r="Y82" s="16"/>
      <c r="Z82" s="16"/>
      <c r="AA82" s="16"/>
    </row>
    <row r="83" spans="1:34" ht="44.25" customHeight="1">
      <c r="A83" s="23" t="s">
        <v>603</v>
      </c>
      <c r="B83" s="39"/>
      <c r="C83" s="39"/>
      <c r="D83" s="40"/>
      <c r="E83" s="36"/>
      <c r="F83" s="36"/>
      <c r="G83" s="35"/>
      <c r="H83" s="35" t="s">
        <v>3634</v>
      </c>
      <c r="I83" s="36"/>
      <c r="J83" s="17"/>
      <c r="K83" s="79"/>
      <c r="L83" s="80"/>
      <c r="M83" s="79"/>
      <c r="N83" s="81"/>
      <c r="O83" s="79"/>
      <c r="P83" s="7"/>
      <c r="Q83" s="16"/>
      <c r="R83" s="12"/>
      <c r="S83" s="16"/>
      <c r="T83" s="16"/>
      <c r="U83" s="16"/>
      <c r="V83" s="16"/>
      <c r="W83" s="16"/>
      <c r="X83" s="16"/>
      <c r="Y83" s="16"/>
      <c r="Z83" s="5"/>
      <c r="AA83" s="5"/>
      <c r="AB83" s="5"/>
    </row>
    <row r="84" spans="1:34" s="6" customFormat="1">
      <c r="A84" s="29" t="s">
        <v>604</v>
      </c>
      <c r="B84" s="23"/>
      <c r="C84" s="23"/>
      <c r="D84" s="23"/>
      <c r="E84" s="5"/>
      <c r="F84" s="30" t="s">
        <v>605</v>
      </c>
      <c r="G84" s="41"/>
      <c r="H84" s="42"/>
      <c r="I84" s="82"/>
      <c r="J84" s="17"/>
      <c r="K84" s="83"/>
      <c r="L84" s="84"/>
      <c r="M84" s="85"/>
      <c r="N84" s="86"/>
      <c r="O84" s="87"/>
      <c r="P84" s="5"/>
      <c r="Q84" s="4"/>
      <c r="R84" s="12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9" customFormat="1" ht="14.25" customHeight="1">
      <c r="A85" s="29"/>
      <c r="B85" s="23"/>
      <c r="C85" s="23"/>
      <c r="D85" s="23"/>
      <c r="E85" s="32"/>
      <c r="F85" s="30" t="s">
        <v>607</v>
      </c>
      <c r="G85" s="41"/>
      <c r="H85" s="42"/>
      <c r="I85" s="82"/>
      <c r="J85" s="17"/>
      <c r="K85" s="83"/>
      <c r="L85" s="84"/>
      <c r="M85" s="85"/>
      <c r="N85" s="86"/>
      <c r="O85" s="87"/>
      <c r="P85" s="5"/>
      <c r="Q85" s="4"/>
      <c r="R85" s="12"/>
      <c r="S85" s="6"/>
      <c r="Y85" s="6"/>
      <c r="Z85" s="6"/>
    </row>
    <row r="86" spans="1:34" s="9" customFormat="1" ht="14.25" customHeight="1">
      <c r="A86" s="23"/>
      <c r="B86" s="23"/>
      <c r="C86" s="23"/>
      <c r="D86" s="23"/>
      <c r="E86" s="32"/>
      <c r="F86" s="17"/>
      <c r="G86" s="17"/>
      <c r="H86" s="31"/>
      <c r="I86" s="36"/>
      <c r="J86" s="71"/>
      <c r="K86" s="68"/>
      <c r="L86" s="69"/>
      <c r="M86" s="17"/>
      <c r="N86" s="72"/>
      <c r="O86" s="57"/>
      <c r="P86" s="8"/>
      <c r="Q86" s="4"/>
      <c r="R86" s="12"/>
      <c r="S86" s="6"/>
      <c r="Y86" s="6"/>
      <c r="Z86" s="6"/>
    </row>
    <row r="87" spans="1:34" s="9" customFormat="1" ht="15">
      <c r="A87" s="43" t="s">
        <v>614</v>
      </c>
      <c r="B87" s="43"/>
      <c r="C87" s="43"/>
      <c r="D87" s="43"/>
      <c r="E87" s="32"/>
      <c r="F87" s="17"/>
      <c r="G87" s="12"/>
      <c r="H87" s="17"/>
      <c r="I87" s="12"/>
      <c r="J87" s="88"/>
      <c r="K87" s="12"/>
      <c r="L87" s="12"/>
      <c r="M87" s="12"/>
      <c r="N87" s="12"/>
      <c r="O87" s="89"/>
      <c r="P87"/>
      <c r="Q87" s="4"/>
      <c r="R87" s="12"/>
      <c r="S87" s="6"/>
      <c r="Y87" s="6"/>
      <c r="Z87" s="6"/>
    </row>
    <row r="88" spans="1:34" s="9" customFormat="1" ht="38.25">
      <c r="A88" s="21" t="s">
        <v>16</v>
      </c>
      <c r="B88" s="21" t="s">
        <v>575</v>
      </c>
      <c r="C88" s="21"/>
      <c r="D88" s="22" t="s">
        <v>588</v>
      </c>
      <c r="E88" s="21" t="s">
        <v>589</v>
      </c>
      <c r="F88" s="21" t="s">
        <v>590</v>
      </c>
      <c r="G88" s="21" t="s">
        <v>609</v>
      </c>
      <c r="H88" s="21" t="s">
        <v>592</v>
      </c>
      <c r="I88" s="21" t="s">
        <v>593</v>
      </c>
      <c r="J88" s="20" t="s">
        <v>594</v>
      </c>
      <c r="K88" s="77" t="s">
        <v>615</v>
      </c>
      <c r="L88" s="63" t="s">
        <v>3631</v>
      </c>
      <c r="M88" s="77" t="s">
        <v>611</v>
      </c>
      <c r="N88" s="21" t="s">
        <v>612</v>
      </c>
      <c r="O88" s="20" t="s">
        <v>597</v>
      </c>
      <c r="P88" s="90" t="s">
        <v>598</v>
      </c>
      <c r="Q88" s="4"/>
      <c r="R88" s="17"/>
      <c r="S88" s="6"/>
      <c r="Y88" s="6"/>
      <c r="Z88" s="6"/>
    </row>
    <row r="89" spans="1:34" s="404" customFormat="1" ht="14.25" customHeight="1">
      <c r="A89" s="481">
        <v>1</v>
      </c>
      <c r="B89" s="452">
        <v>44071</v>
      </c>
      <c r="C89" s="489"/>
      <c r="D89" s="511" t="s">
        <v>3645</v>
      </c>
      <c r="E89" s="488" t="s">
        <v>600</v>
      </c>
      <c r="F89" s="454">
        <v>2272</v>
      </c>
      <c r="G89" s="454">
        <v>2230</v>
      </c>
      <c r="H89" s="454">
        <v>2298.5</v>
      </c>
      <c r="I89" s="454">
        <v>2450</v>
      </c>
      <c r="J89" s="451" t="s">
        <v>3681</v>
      </c>
      <c r="K89" s="451">
        <f>H89-F89</f>
        <v>26.5</v>
      </c>
      <c r="L89" s="472">
        <f t="shared" ref="L89:L94" si="73">(H89*N89)*0.07%</f>
        <v>482.68500000000006</v>
      </c>
      <c r="M89" s="472">
        <f t="shared" ref="M89:M94" si="74">(K89*N89)-L89</f>
        <v>7467.3149999999996</v>
      </c>
      <c r="N89" s="488">
        <v>300</v>
      </c>
      <c r="O89" s="456" t="s">
        <v>599</v>
      </c>
      <c r="P89" s="500">
        <v>44077</v>
      </c>
      <c r="Q89" s="391"/>
      <c r="R89" s="344" t="s">
        <v>3186</v>
      </c>
      <c r="S89" s="40"/>
      <c r="Y89" s="40"/>
      <c r="Z89" s="40"/>
    </row>
    <row r="90" spans="1:34" s="404" customFormat="1" ht="14.25" customHeight="1">
      <c r="A90" s="481">
        <v>2</v>
      </c>
      <c r="B90" s="452">
        <v>44075</v>
      </c>
      <c r="C90" s="489"/>
      <c r="D90" s="511" t="s">
        <v>3657</v>
      </c>
      <c r="E90" s="488" t="s">
        <v>3627</v>
      </c>
      <c r="F90" s="454">
        <v>11510</v>
      </c>
      <c r="G90" s="454">
        <v>11610</v>
      </c>
      <c r="H90" s="454">
        <v>11420</v>
      </c>
      <c r="I90" s="454" t="s">
        <v>3664</v>
      </c>
      <c r="J90" s="451" t="s">
        <v>3638</v>
      </c>
      <c r="K90" s="451">
        <f t="shared" ref="K90:K96" si="75">F90-H90</f>
        <v>90</v>
      </c>
      <c r="L90" s="451">
        <f>(H90*N90)*0.07%</f>
        <v>599.55000000000007</v>
      </c>
      <c r="M90" s="451">
        <f t="shared" si="74"/>
        <v>6150.45</v>
      </c>
      <c r="N90" s="451">
        <v>75</v>
      </c>
      <c r="O90" s="456" t="s">
        <v>599</v>
      </c>
      <c r="P90" s="461">
        <v>44075</v>
      </c>
      <c r="Q90" s="391"/>
      <c r="R90" s="344" t="s">
        <v>602</v>
      </c>
      <c r="S90" s="40"/>
      <c r="Y90" s="40"/>
      <c r="Z90" s="40"/>
    </row>
    <row r="91" spans="1:34" s="404" customFormat="1" ht="14.25" customHeight="1">
      <c r="A91" s="481">
        <v>3</v>
      </c>
      <c r="B91" s="452">
        <v>44075</v>
      </c>
      <c r="C91" s="489"/>
      <c r="D91" s="511" t="s">
        <v>3657</v>
      </c>
      <c r="E91" s="488" t="s">
        <v>3627</v>
      </c>
      <c r="F91" s="454">
        <v>11525</v>
      </c>
      <c r="G91" s="454">
        <v>11650</v>
      </c>
      <c r="H91" s="454">
        <v>11445</v>
      </c>
      <c r="I91" s="454" t="s">
        <v>3664</v>
      </c>
      <c r="J91" s="451" t="s">
        <v>3640</v>
      </c>
      <c r="K91" s="451">
        <f t="shared" si="75"/>
        <v>80</v>
      </c>
      <c r="L91" s="472">
        <f t="shared" si="73"/>
        <v>600.86250000000007</v>
      </c>
      <c r="M91" s="472">
        <f t="shared" si="74"/>
        <v>5399.1374999999998</v>
      </c>
      <c r="N91" s="488">
        <v>75</v>
      </c>
      <c r="O91" s="456" t="s">
        <v>599</v>
      </c>
      <c r="P91" s="461">
        <v>44075</v>
      </c>
      <c r="Q91" s="391"/>
      <c r="R91" s="344" t="s">
        <v>602</v>
      </c>
      <c r="S91" s="40"/>
      <c r="Y91" s="40"/>
      <c r="Z91" s="40"/>
    </row>
    <row r="92" spans="1:34" s="404" customFormat="1" ht="14.25" customHeight="1">
      <c r="A92" s="481">
        <v>4</v>
      </c>
      <c r="B92" s="452">
        <v>44076</v>
      </c>
      <c r="C92" s="489"/>
      <c r="D92" s="511" t="s">
        <v>3657</v>
      </c>
      <c r="E92" s="488" t="s">
        <v>3627</v>
      </c>
      <c r="F92" s="454">
        <v>11525</v>
      </c>
      <c r="G92" s="454">
        <v>11650</v>
      </c>
      <c r="H92" s="454">
        <v>11455</v>
      </c>
      <c r="I92" s="454" t="s">
        <v>3664</v>
      </c>
      <c r="J92" s="451" t="s">
        <v>774</v>
      </c>
      <c r="K92" s="451">
        <f t="shared" si="75"/>
        <v>70</v>
      </c>
      <c r="L92" s="472">
        <f t="shared" si="73"/>
        <v>601.38750000000005</v>
      </c>
      <c r="M92" s="472">
        <f t="shared" si="74"/>
        <v>4648.6125000000002</v>
      </c>
      <c r="N92" s="488">
        <v>75</v>
      </c>
      <c r="O92" s="456" t="s">
        <v>599</v>
      </c>
      <c r="P92" s="461">
        <v>44076</v>
      </c>
      <c r="Q92" s="391"/>
      <c r="R92" s="344" t="s">
        <v>602</v>
      </c>
      <c r="S92" s="40"/>
      <c r="Y92" s="40"/>
      <c r="Z92" s="40"/>
    </row>
    <row r="93" spans="1:34" s="404" customFormat="1" ht="14.25" customHeight="1">
      <c r="A93" s="481">
        <v>5</v>
      </c>
      <c r="B93" s="452">
        <v>44077</v>
      </c>
      <c r="C93" s="458"/>
      <c r="D93" s="511" t="s">
        <v>3657</v>
      </c>
      <c r="E93" s="488" t="s">
        <v>3627</v>
      </c>
      <c r="F93" s="454">
        <v>11590</v>
      </c>
      <c r="G93" s="454">
        <v>11710</v>
      </c>
      <c r="H93" s="454">
        <v>11520</v>
      </c>
      <c r="I93" s="454">
        <v>11400</v>
      </c>
      <c r="J93" s="451" t="s">
        <v>774</v>
      </c>
      <c r="K93" s="451">
        <f t="shared" si="75"/>
        <v>70</v>
      </c>
      <c r="L93" s="472">
        <f t="shared" si="73"/>
        <v>604.80000000000007</v>
      </c>
      <c r="M93" s="472">
        <f t="shared" si="74"/>
        <v>4645.2</v>
      </c>
      <c r="N93" s="488">
        <v>75</v>
      </c>
      <c r="O93" s="456" t="s">
        <v>599</v>
      </c>
      <c r="P93" s="461">
        <v>44077</v>
      </c>
      <c r="Q93" s="391"/>
      <c r="R93" s="344" t="s">
        <v>602</v>
      </c>
      <c r="S93" s="40"/>
      <c r="Y93" s="40"/>
      <c r="Z93" s="40"/>
    </row>
    <row r="94" spans="1:34" s="404" customFormat="1" ht="14.25" customHeight="1">
      <c r="A94" s="481">
        <v>6</v>
      </c>
      <c r="B94" s="452">
        <v>44082</v>
      </c>
      <c r="C94" s="458"/>
      <c r="D94" s="511" t="s">
        <v>3657</v>
      </c>
      <c r="E94" s="488" t="s">
        <v>3627</v>
      </c>
      <c r="F94" s="454">
        <v>11415</v>
      </c>
      <c r="G94" s="454">
        <v>11540</v>
      </c>
      <c r="H94" s="454">
        <v>11355</v>
      </c>
      <c r="I94" s="454" t="s">
        <v>3664</v>
      </c>
      <c r="J94" s="451" t="s">
        <v>3147</v>
      </c>
      <c r="K94" s="451">
        <f t="shared" si="75"/>
        <v>60</v>
      </c>
      <c r="L94" s="472">
        <f t="shared" si="73"/>
        <v>596.13750000000005</v>
      </c>
      <c r="M94" s="472">
        <f t="shared" si="74"/>
        <v>3903.8625000000002</v>
      </c>
      <c r="N94" s="488">
        <v>75</v>
      </c>
      <c r="O94" s="456" t="s">
        <v>599</v>
      </c>
      <c r="P94" s="461">
        <v>44082</v>
      </c>
      <c r="Q94" s="391"/>
      <c r="R94" s="344" t="s">
        <v>602</v>
      </c>
      <c r="S94" s="40"/>
      <c r="Y94" s="40"/>
      <c r="Z94" s="40"/>
    </row>
    <row r="95" spans="1:34" s="404" customFormat="1" ht="14.25" customHeight="1">
      <c r="A95" s="497">
        <v>7</v>
      </c>
      <c r="B95" s="445">
        <v>44084</v>
      </c>
      <c r="C95" s="513"/>
      <c r="D95" s="514" t="s">
        <v>3719</v>
      </c>
      <c r="E95" s="515" t="s">
        <v>3627</v>
      </c>
      <c r="F95" s="516">
        <v>11410</v>
      </c>
      <c r="G95" s="515">
        <v>11510</v>
      </c>
      <c r="H95" s="515">
        <v>11525</v>
      </c>
      <c r="I95" s="515">
        <v>11200</v>
      </c>
      <c r="J95" s="497" t="s">
        <v>3730</v>
      </c>
      <c r="K95" s="497">
        <f t="shared" si="75"/>
        <v>-115</v>
      </c>
      <c r="L95" s="474">
        <f t="shared" ref="L95" si="76">(H95*N95)*0.07%</f>
        <v>605.06250000000011</v>
      </c>
      <c r="M95" s="474">
        <f t="shared" ref="M95" si="77">(K95*N95)-L95</f>
        <v>-9230.0625</v>
      </c>
      <c r="N95" s="515">
        <v>75</v>
      </c>
      <c r="O95" s="446" t="s">
        <v>663</v>
      </c>
      <c r="P95" s="433">
        <v>44088</v>
      </c>
      <c r="Q95" s="391"/>
      <c r="R95" s="344" t="s">
        <v>3186</v>
      </c>
      <c r="S95" s="40"/>
      <c r="Y95" s="40"/>
      <c r="Z95" s="40"/>
    </row>
    <row r="96" spans="1:34" s="404" customFormat="1" ht="14.25" customHeight="1">
      <c r="A96" s="481">
        <v>8</v>
      </c>
      <c r="B96" s="452">
        <v>44085</v>
      </c>
      <c r="C96" s="458"/>
      <c r="D96" s="511" t="s">
        <v>3720</v>
      </c>
      <c r="E96" s="488" t="s">
        <v>3627</v>
      </c>
      <c r="F96" s="454">
        <v>213.75</v>
      </c>
      <c r="G96" s="454">
        <v>218</v>
      </c>
      <c r="H96" s="454">
        <v>211.75</v>
      </c>
      <c r="I96" s="454">
        <v>205</v>
      </c>
      <c r="J96" s="451" t="s">
        <v>3685</v>
      </c>
      <c r="K96" s="451">
        <f t="shared" si="75"/>
        <v>2</v>
      </c>
      <c r="L96" s="472">
        <f t="shared" ref="L96:L97" si="78">(H96*N96)*0.07%</f>
        <v>444.67500000000007</v>
      </c>
      <c r="M96" s="472">
        <f t="shared" ref="M96:M97" si="79">(K96*N96)-L96</f>
        <v>5555.3249999999998</v>
      </c>
      <c r="N96" s="488">
        <v>3000</v>
      </c>
      <c r="O96" s="456" t="s">
        <v>599</v>
      </c>
      <c r="P96" s="461">
        <v>44086</v>
      </c>
      <c r="Q96" s="391"/>
      <c r="R96" s="344" t="s">
        <v>602</v>
      </c>
      <c r="S96" s="40"/>
      <c r="Y96" s="40"/>
      <c r="Z96" s="40"/>
    </row>
    <row r="97" spans="1:34" s="404" customFormat="1" ht="14.25" customHeight="1">
      <c r="A97" s="497">
        <v>9</v>
      </c>
      <c r="B97" s="445">
        <v>44089</v>
      </c>
      <c r="C97" s="513"/>
      <c r="D97" s="514" t="s">
        <v>3657</v>
      </c>
      <c r="E97" s="515" t="s">
        <v>3627</v>
      </c>
      <c r="F97" s="516">
        <v>11500</v>
      </c>
      <c r="G97" s="515">
        <v>11610</v>
      </c>
      <c r="H97" s="515">
        <v>11610</v>
      </c>
      <c r="I97" s="515">
        <v>11300</v>
      </c>
      <c r="J97" s="497" t="s">
        <v>3759</v>
      </c>
      <c r="K97" s="497">
        <f t="shared" ref="K97" si="80">F97-H97</f>
        <v>-110</v>
      </c>
      <c r="L97" s="474">
        <f t="shared" si="78"/>
        <v>609.52500000000009</v>
      </c>
      <c r="M97" s="474">
        <f t="shared" si="79"/>
        <v>-8859.5249999999996</v>
      </c>
      <c r="N97" s="515">
        <v>75</v>
      </c>
      <c r="O97" s="446" t="s">
        <v>663</v>
      </c>
      <c r="P97" s="433">
        <v>44090</v>
      </c>
      <c r="Q97" s="391"/>
      <c r="R97" s="344" t="s">
        <v>602</v>
      </c>
      <c r="S97" s="40"/>
      <c r="Y97" s="40"/>
      <c r="Z97" s="40"/>
    </row>
    <row r="98" spans="1:34" s="404" customFormat="1" ht="14.25" customHeight="1">
      <c r="A98" s="481">
        <v>10</v>
      </c>
      <c r="B98" s="452">
        <v>44090</v>
      </c>
      <c r="C98" s="458"/>
      <c r="D98" s="511" t="s">
        <v>3756</v>
      </c>
      <c r="E98" s="488" t="s">
        <v>3627</v>
      </c>
      <c r="F98" s="454">
        <v>22505</v>
      </c>
      <c r="G98" s="454">
        <v>22810</v>
      </c>
      <c r="H98" s="454">
        <v>22380</v>
      </c>
      <c r="I98" s="454" t="s">
        <v>3757</v>
      </c>
      <c r="J98" s="451" t="s">
        <v>3758</v>
      </c>
      <c r="K98" s="451">
        <f t="shared" ref="K98:K100" si="81">F98-H98</f>
        <v>125</v>
      </c>
      <c r="L98" s="472">
        <f>(H98*N98)*0.07%</f>
        <v>313.32000000000005</v>
      </c>
      <c r="M98" s="472">
        <f t="shared" ref="M98:M99" si="82">(K98*N98)-L98</f>
        <v>2186.6799999999998</v>
      </c>
      <c r="N98" s="488">
        <v>20</v>
      </c>
      <c r="O98" s="456" t="s">
        <v>599</v>
      </c>
      <c r="P98" s="461">
        <v>44090</v>
      </c>
      <c r="Q98" s="391"/>
      <c r="R98" s="344" t="s">
        <v>602</v>
      </c>
      <c r="S98" s="40"/>
      <c r="Y98" s="40"/>
      <c r="Z98" s="40"/>
    </row>
    <row r="99" spans="1:34" s="404" customFormat="1" ht="13.9" customHeight="1">
      <c r="A99" s="497">
        <v>11</v>
      </c>
      <c r="B99" s="445">
        <v>44092</v>
      </c>
      <c r="C99" s="513"/>
      <c r="D99" s="514" t="s">
        <v>3778</v>
      </c>
      <c r="E99" s="515" t="s">
        <v>600</v>
      </c>
      <c r="F99" s="516">
        <v>1043.5</v>
      </c>
      <c r="G99" s="515">
        <v>1025</v>
      </c>
      <c r="H99" s="515">
        <v>1025</v>
      </c>
      <c r="I99" s="515">
        <v>1080</v>
      </c>
      <c r="J99" s="497" t="s">
        <v>3800</v>
      </c>
      <c r="K99" s="497">
        <f>H99-F99</f>
        <v>-18.5</v>
      </c>
      <c r="L99" s="474">
        <f t="shared" ref="L99" si="83">(H99*N99)*0.07%</f>
        <v>502.25000000000006</v>
      </c>
      <c r="M99" s="474">
        <f t="shared" si="82"/>
        <v>-13452.25</v>
      </c>
      <c r="N99" s="515">
        <v>700</v>
      </c>
      <c r="O99" s="446" t="s">
        <v>663</v>
      </c>
      <c r="P99" s="539">
        <v>44092</v>
      </c>
      <c r="Q99" s="391"/>
      <c r="R99" s="344" t="s">
        <v>3186</v>
      </c>
      <c r="S99" s="40"/>
      <c r="Y99" s="40"/>
      <c r="Z99" s="40"/>
    </row>
    <row r="100" spans="1:34" s="404" customFormat="1" ht="13.9" customHeight="1">
      <c r="A100" s="481">
        <v>12</v>
      </c>
      <c r="B100" s="452">
        <v>44092</v>
      </c>
      <c r="C100" s="458"/>
      <c r="D100" s="511" t="s">
        <v>3657</v>
      </c>
      <c r="E100" s="488" t="s">
        <v>3627</v>
      </c>
      <c r="F100" s="454">
        <v>11560</v>
      </c>
      <c r="G100" s="454">
        <v>11650</v>
      </c>
      <c r="H100" s="454">
        <v>11475</v>
      </c>
      <c r="I100" s="454">
        <v>11350</v>
      </c>
      <c r="J100" s="451" t="s">
        <v>3781</v>
      </c>
      <c r="K100" s="451">
        <f t="shared" si="81"/>
        <v>85</v>
      </c>
      <c r="L100" s="472">
        <f t="shared" ref="L100:L102" si="84">(H100*N100)*0.07%</f>
        <v>602.43750000000011</v>
      </c>
      <c r="M100" s="472">
        <f t="shared" ref="M100:M102" si="85">(K100*N100)-L100</f>
        <v>5772.5625</v>
      </c>
      <c r="N100" s="488">
        <v>75</v>
      </c>
      <c r="O100" s="456" t="s">
        <v>599</v>
      </c>
      <c r="P100" s="461">
        <v>44092</v>
      </c>
      <c r="Q100" s="391"/>
      <c r="R100" s="344" t="s">
        <v>602</v>
      </c>
      <c r="S100" s="40"/>
      <c r="Y100" s="40"/>
      <c r="Z100" s="40"/>
    </row>
    <row r="101" spans="1:34" s="404" customFormat="1" ht="13.9" customHeight="1">
      <c r="A101" s="481">
        <v>13</v>
      </c>
      <c r="B101" s="452">
        <v>44092</v>
      </c>
      <c r="C101" s="458"/>
      <c r="D101" s="511" t="s">
        <v>3787</v>
      </c>
      <c r="E101" s="488" t="s">
        <v>600</v>
      </c>
      <c r="F101" s="454">
        <v>1827.5</v>
      </c>
      <c r="G101" s="454">
        <v>1795</v>
      </c>
      <c r="H101" s="454">
        <v>1850</v>
      </c>
      <c r="I101" s="454">
        <v>1890</v>
      </c>
      <c r="J101" s="451" t="s">
        <v>3751</v>
      </c>
      <c r="K101" s="451">
        <f>H101-F101</f>
        <v>22.5</v>
      </c>
      <c r="L101" s="472">
        <f t="shared" si="84"/>
        <v>647.50000000000011</v>
      </c>
      <c r="M101" s="472">
        <f t="shared" si="85"/>
        <v>10602.5</v>
      </c>
      <c r="N101" s="488">
        <v>500</v>
      </c>
      <c r="O101" s="456" t="s">
        <v>599</v>
      </c>
      <c r="P101" s="500">
        <v>44095</v>
      </c>
      <c r="Q101" s="391"/>
      <c r="R101" s="344" t="s">
        <v>3186</v>
      </c>
      <c r="S101" s="40"/>
      <c r="Y101" s="40"/>
      <c r="Z101" s="40"/>
    </row>
    <row r="102" spans="1:34" s="404" customFormat="1" ht="13.9" customHeight="1">
      <c r="A102" s="497">
        <v>14</v>
      </c>
      <c r="B102" s="445">
        <v>44095</v>
      </c>
      <c r="C102" s="513"/>
      <c r="D102" s="514" t="s">
        <v>3799</v>
      </c>
      <c r="E102" s="515" t="s">
        <v>600</v>
      </c>
      <c r="F102" s="516">
        <v>475.5</v>
      </c>
      <c r="G102" s="515">
        <v>462</v>
      </c>
      <c r="H102" s="515">
        <v>465</v>
      </c>
      <c r="I102" s="515" t="s">
        <v>3135</v>
      </c>
      <c r="J102" s="497" t="s">
        <v>3812</v>
      </c>
      <c r="K102" s="497">
        <f>H102-F102</f>
        <v>-10.5</v>
      </c>
      <c r="L102" s="474">
        <f t="shared" si="84"/>
        <v>390.60000000000008</v>
      </c>
      <c r="M102" s="474">
        <f t="shared" si="85"/>
        <v>-12990.6</v>
      </c>
      <c r="N102" s="515">
        <v>1200</v>
      </c>
      <c r="O102" s="446" t="s">
        <v>663</v>
      </c>
      <c r="P102" s="539">
        <v>44095</v>
      </c>
      <c r="Q102" s="391"/>
      <c r="R102" s="344" t="s">
        <v>3186</v>
      </c>
      <c r="S102" s="40"/>
      <c r="Y102" s="40"/>
      <c r="Z102" s="40"/>
    </row>
    <row r="103" spans="1:34" s="404" customFormat="1" ht="13.9" customHeight="1">
      <c r="A103" s="460">
        <v>15</v>
      </c>
      <c r="B103" s="528">
        <v>44095</v>
      </c>
      <c r="C103" s="529"/>
      <c r="D103" s="530" t="s">
        <v>3813</v>
      </c>
      <c r="E103" s="531" t="s">
        <v>600</v>
      </c>
      <c r="F103" s="532" t="s">
        <v>3814</v>
      </c>
      <c r="G103" s="532">
        <v>225.5</v>
      </c>
      <c r="H103" s="532"/>
      <c r="I103" s="532">
        <v>242</v>
      </c>
      <c r="J103" s="557" t="s">
        <v>601</v>
      </c>
      <c r="K103" s="557"/>
      <c r="L103" s="558"/>
      <c r="M103" s="558"/>
      <c r="N103" s="460"/>
      <c r="O103" s="559"/>
      <c r="P103" s="491"/>
      <c r="Q103" s="391"/>
      <c r="R103" s="344" t="s">
        <v>3186</v>
      </c>
      <c r="S103" s="40"/>
      <c r="Y103" s="40"/>
      <c r="Z103" s="40"/>
    </row>
    <row r="104" spans="1:34" s="404" customFormat="1" ht="13.9" customHeight="1">
      <c r="A104" s="481">
        <v>16</v>
      </c>
      <c r="B104" s="452">
        <v>44095</v>
      </c>
      <c r="C104" s="458"/>
      <c r="D104" s="511" t="s">
        <v>3818</v>
      </c>
      <c r="E104" s="488" t="s">
        <v>3627</v>
      </c>
      <c r="F104" s="454">
        <v>189.5</v>
      </c>
      <c r="G104" s="454">
        <v>192.5</v>
      </c>
      <c r="H104" s="454">
        <v>187</v>
      </c>
      <c r="I104" s="454" t="s">
        <v>3819</v>
      </c>
      <c r="J104" s="451" t="s">
        <v>3820</v>
      </c>
      <c r="K104" s="451">
        <f t="shared" ref="K104" si="86">F104-H104</f>
        <v>2.5</v>
      </c>
      <c r="L104" s="472">
        <f t="shared" ref="L104" si="87">(H104*N104)*0.07%</f>
        <v>392.70000000000005</v>
      </c>
      <c r="M104" s="472">
        <f t="shared" ref="M104" si="88">(K104*N104)-L104</f>
        <v>7107.3</v>
      </c>
      <c r="N104" s="488">
        <v>3000</v>
      </c>
      <c r="O104" s="456" t="s">
        <v>599</v>
      </c>
      <c r="P104" s="461">
        <v>44095</v>
      </c>
      <c r="Q104" s="391"/>
      <c r="R104" s="344" t="s">
        <v>602</v>
      </c>
      <c r="S104" s="40"/>
      <c r="Y104" s="40"/>
      <c r="Z104" s="40"/>
    </row>
    <row r="105" spans="1:34" s="404" customFormat="1" ht="13.9" customHeight="1">
      <c r="A105" s="460"/>
      <c r="B105" s="528"/>
      <c r="C105" s="529"/>
      <c r="D105" s="530"/>
      <c r="E105" s="531"/>
      <c r="F105" s="532"/>
      <c r="G105" s="532"/>
      <c r="H105" s="532"/>
      <c r="I105" s="532"/>
      <c r="J105" s="557"/>
      <c r="K105" s="557"/>
      <c r="L105" s="558"/>
      <c r="M105" s="558"/>
      <c r="N105" s="460"/>
      <c r="O105" s="559"/>
      <c r="P105" s="491"/>
      <c r="Q105" s="391"/>
      <c r="R105" s="344"/>
      <c r="S105" s="40"/>
      <c r="Y105" s="40"/>
      <c r="Z105" s="40"/>
    </row>
    <row r="106" spans="1:34" s="404" customFormat="1" ht="13.9" customHeight="1">
      <c r="A106" s="460"/>
      <c r="B106" s="528"/>
      <c r="C106" s="529"/>
      <c r="D106" s="530"/>
      <c r="E106" s="531"/>
      <c r="F106" s="532"/>
      <c r="G106" s="532"/>
      <c r="H106" s="532"/>
      <c r="I106" s="532"/>
      <c r="J106" s="557"/>
      <c r="K106" s="557"/>
      <c r="L106" s="558"/>
      <c r="M106" s="558"/>
      <c r="N106" s="460"/>
      <c r="O106" s="559"/>
      <c r="P106" s="491"/>
      <c r="Q106" s="391"/>
      <c r="R106" s="344"/>
      <c r="S106" s="40"/>
      <c r="Y106" s="40"/>
      <c r="Z106" s="40"/>
    </row>
    <row r="107" spans="1:34" s="9" customFormat="1" ht="13.9" customHeight="1">
      <c r="A107" s="460"/>
      <c r="B107" s="458"/>
      <c r="C107" s="458"/>
      <c r="D107" s="390"/>
      <c r="E107" s="460"/>
      <c r="F107" s="470"/>
      <c r="G107" s="460"/>
      <c r="H107" s="460"/>
      <c r="I107" s="460"/>
      <c r="J107" s="458"/>
      <c r="K107" s="457"/>
      <c r="L107" s="460"/>
      <c r="M107" s="460"/>
      <c r="N107" s="460"/>
      <c r="O107" s="460"/>
      <c r="P107" s="471"/>
      <c r="Q107" s="4"/>
      <c r="R107" s="421"/>
      <c r="S107" s="6"/>
      <c r="Y107" s="6"/>
      <c r="Z107" s="6"/>
    </row>
    <row r="108" spans="1:34" s="9" customFormat="1" ht="14.25">
      <c r="A108" s="414"/>
      <c r="B108" s="415"/>
      <c r="C108" s="415"/>
      <c r="D108" s="416"/>
      <c r="E108" s="414"/>
      <c r="F108" s="417"/>
      <c r="G108" s="414"/>
      <c r="H108" s="414"/>
      <c r="I108" s="414"/>
      <c r="J108" s="418"/>
      <c r="K108" s="418"/>
      <c r="L108" s="419"/>
      <c r="M108" s="418"/>
      <c r="N108" s="418"/>
      <c r="O108" s="420"/>
      <c r="P108" s="4"/>
      <c r="Q108" s="4"/>
      <c r="R108" s="93"/>
      <c r="S108" s="6"/>
      <c r="Y108" s="6"/>
      <c r="Z108" s="6"/>
    </row>
    <row r="109" spans="1:34" s="9" customFormat="1" ht="15">
      <c r="A109" s="378"/>
      <c r="B109" s="379"/>
      <c r="C109" s="379"/>
      <c r="D109" s="380"/>
      <c r="E109" s="378"/>
      <c r="F109" s="386"/>
      <c r="G109" s="378"/>
      <c r="H109" s="378"/>
      <c r="I109" s="378"/>
      <c r="J109" s="379"/>
      <c r="K109" s="79"/>
      <c r="L109" s="378"/>
      <c r="M109" s="378"/>
      <c r="N109" s="378"/>
      <c r="O109" s="387"/>
      <c r="P109" s="4"/>
      <c r="Q109" s="4"/>
      <c r="R109" s="93"/>
      <c r="S109" s="6"/>
      <c r="Y109" s="6"/>
      <c r="Z109" s="6"/>
    </row>
    <row r="110" spans="1:34" s="6" customFormat="1">
      <c r="A110" s="44"/>
      <c r="B110" s="45"/>
      <c r="C110" s="46"/>
      <c r="D110" s="47"/>
      <c r="E110" s="48"/>
      <c r="F110" s="49"/>
      <c r="G110" s="49"/>
      <c r="H110" s="49"/>
      <c r="I110" s="49"/>
      <c r="J110" s="17"/>
      <c r="K110" s="91"/>
      <c r="L110" s="91"/>
      <c r="M110" s="17"/>
      <c r="N110" s="16"/>
      <c r="O110" s="92"/>
      <c r="P110" s="5"/>
      <c r="Q110" s="4"/>
      <c r="R110" s="17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s="6" customFormat="1" ht="15">
      <c r="A111" s="50" t="s">
        <v>616</v>
      </c>
      <c r="B111" s="50"/>
      <c r="C111" s="50"/>
      <c r="D111" s="50"/>
      <c r="E111" s="51"/>
      <c r="F111" s="49"/>
      <c r="G111" s="49"/>
      <c r="H111" s="49"/>
      <c r="I111" s="49"/>
      <c r="J111" s="53"/>
      <c r="K111" s="12"/>
      <c r="L111" s="12"/>
      <c r="M111" s="12"/>
      <c r="N111" s="11"/>
      <c r="O111" s="53"/>
      <c r="P111" s="5"/>
      <c r="Q111" s="4"/>
      <c r="R111" s="17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s="6" customFormat="1" ht="38.25">
      <c r="A112" s="21" t="s">
        <v>16</v>
      </c>
      <c r="B112" s="21" t="s">
        <v>575</v>
      </c>
      <c r="C112" s="21"/>
      <c r="D112" s="22" t="s">
        <v>588</v>
      </c>
      <c r="E112" s="21" t="s">
        <v>589</v>
      </c>
      <c r="F112" s="21" t="s">
        <v>590</v>
      </c>
      <c r="G112" s="52" t="s">
        <v>609</v>
      </c>
      <c r="H112" s="21" t="s">
        <v>592</v>
      </c>
      <c r="I112" s="21" t="s">
        <v>593</v>
      </c>
      <c r="J112" s="20" t="s">
        <v>594</v>
      </c>
      <c r="K112" s="20" t="s">
        <v>617</v>
      </c>
      <c r="L112" s="63" t="s">
        <v>3631</v>
      </c>
      <c r="M112" s="77" t="s">
        <v>611</v>
      </c>
      <c r="N112" s="21" t="s">
        <v>612</v>
      </c>
      <c r="O112" s="21" t="s">
        <v>597</v>
      </c>
      <c r="P112" s="22" t="s">
        <v>598</v>
      </c>
      <c r="Q112" s="4"/>
      <c r="R112" s="17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s="40" customFormat="1" ht="14.25">
      <c r="A113" s="469">
        <v>1</v>
      </c>
      <c r="B113" s="486">
        <v>44075</v>
      </c>
      <c r="C113" s="486"/>
      <c r="D113" s="453" t="s">
        <v>3656</v>
      </c>
      <c r="E113" s="454" t="s">
        <v>600</v>
      </c>
      <c r="F113" s="454">
        <v>72</v>
      </c>
      <c r="G113" s="487">
        <v>35</v>
      </c>
      <c r="H113" s="487">
        <v>87</v>
      </c>
      <c r="I113" s="454">
        <v>150</v>
      </c>
      <c r="J113" s="451" t="s">
        <v>3666</v>
      </c>
      <c r="K113" s="451">
        <f t="shared" ref="K113:K114" si="89">H113-F113</f>
        <v>15</v>
      </c>
      <c r="L113" s="451">
        <v>100</v>
      </c>
      <c r="M113" s="451">
        <f t="shared" ref="M113:M114" si="90">(K113*N113)-100</f>
        <v>1025</v>
      </c>
      <c r="N113" s="451">
        <v>75</v>
      </c>
      <c r="O113" s="456" t="s">
        <v>599</v>
      </c>
      <c r="P113" s="461">
        <v>44075</v>
      </c>
      <c r="Q113" s="391"/>
      <c r="R113" s="344" t="s">
        <v>3186</v>
      </c>
      <c r="Z113" s="404"/>
      <c r="AA113" s="404"/>
      <c r="AB113" s="404"/>
      <c r="AC113" s="404"/>
      <c r="AD113" s="404"/>
      <c r="AE113" s="404"/>
      <c r="AF113" s="404"/>
      <c r="AG113" s="404"/>
      <c r="AH113" s="404"/>
    </row>
    <row r="114" spans="1:34" s="40" customFormat="1" ht="14.25">
      <c r="A114" s="469">
        <v>2</v>
      </c>
      <c r="B114" s="486">
        <v>44075</v>
      </c>
      <c r="C114" s="486"/>
      <c r="D114" s="453" t="s">
        <v>3656</v>
      </c>
      <c r="E114" s="454" t="s">
        <v>600</v>
      </c>
      <c r="F114" s="454" t="s">
        <v>3665</v>
      </c>
      <c r="G114" s="487">
        <v>0</v>
      </c>
      <c r="H114" s="487">
        <v>63</v>
      </c>
      <c r="I114" s="454">
        <v>120</v>
      </c>
      <c r="J114" s="451" t="s">
        <v>3667</v>
      </c>
      <c r="K114" s="451">
        <f t="shared" si="89"/>
        <v>15.5</v>
      </c>
      <c r="L114" s="451">
        <v>100</v>
      </c>
      <c r="M114" s="451">
        <f t="shared" si="90"/>
        <v>1062.5</v>
      </c>
      <c r="N114" s="451">
        <v>75</v>
      </c>
      <c r="O114" s="456" t="s">
        <v>599</v>
      </c>
      <c r="P114" s="461">
        <v>44075</v>
      </c>
      <c r="Q114" s="391"/>
      <c r="R114" s="344" t="s">
        <v>3186</v>
      </c>
      <c r="Z114" s="404"/>
      <c r="AA114" s="404"/>
      <c r="AB114" s="404"/>
      <c r="AC114" s="404"/>
      <c r="AD114" s="404"/>
      <c r="AE114" s="404"/>
      <c r="AF114" s="404"/>
      <c r="AG114" s="404"/>
      <c r="AH114" s="404"/>
    </row>
    <row r="115" spans="1:34" s="40" customFormat="1" ht="14.25">
      <c r="A115" s="469">
        <v>3</v>
      </c>
      <c r="B115" s="486">
        <v>44076</v>
      </c>
      <c r="C115" s="486"/>
      <c r="D115" s="453" t="s">
        <v>3687</v>
      </c>
      <c r="E115" s="454" t="s">
        <v>600</v>
      </c>
      <c r="F115" s="454">
        <v>45</v>
      </c>
      <c r="G115" s="487"/>
      <c r="H115" s="487">
        <v>57</v>
      </c>
      <c r="I115" s="454">
        <v>90</v>
      </c>
      <c r="J115" s="451" t="s">
        <v>3670</v>
      </c>
      <c r="K115" s="451">
        <f t="shared" ref="K115:K116" si="91">H115-F115</f>
        <v>12</v>
      </c>
      <c r="L115" s="451">
        <v>100</v>
      </c>
      <c r="M115" s="451">
        <f t="shared" ref="M115:M116" si="92">(K115*N115)-100</f>
        <v>800</v>
      </c>
      <c r="N115" s="451">
        <v>75</v>
      </c>
      <c r="O115" s="456" t="s">
        <v>599</v>
      </c>
      <c r="P115" s="461">
        <v>44076</v>
      </c>
      <c r="Q115" s="391"/>
      <c r="R115" s="344" t="s">
        <v>3186</v>
      </c>
      <c r="Z115" s="404"/>
      <c r="AA115" s="404"/>
      <c r="AB115" s="404"/>
      <c r="AC115" s="404"/>
      <c r="AD115" s="404"/>
      <c r="AE115" s="404"/>
      <c r="AF115" s="404"/>
      <c r="AG115" s="404"/>
      <c r="AH115" s="404"/>
    </row>
    <row r="116" spans="1:34" s="40" customFormat="1" ht="14.25">
      <c r="A116" s="485">
        <v>4</v>
      </c>
      <c r="B116" s="505">
        <v>44076</v>
      </c>
      <c r="C116" s="505"/>
      <c r="D116" s="506" t="s">
        <v>3671</v>
      </c>
      <c r="E116" s="507" t="s">
        <v>600</v>
      </c>
      <c r="F116" s="507">
        <v>37.5</v>
      </c>
      <c r="G116" s="503"/>
      <c r="H116" s="503">
        <v>0</v>
      </c>
      <c r="I116" s="507">
        <v>80</v>
      </c>
      <c r="J116" s="497" t="s">
        <v>3682</v>
      </c>
      <c r="K116" s="497">
        <f t="shared" si="91"/>
        <v>-37.5</v>
      </c>
      <c r="L116" s="497">
        <v>100</v>
      </c>
      <c r="M116" s="497">
        <f t="shared" si="92"/>
        <v>-2912.5</v>
      </c>
      <c r="N116" s="497">
        <v>75</v>
      </c>
      <c r="O116" s="446" t="s">
        <v>663</v>
      </c>
      <c r="P116" s="433">
        <v>44077</v>
      </c>
      <c r="Q116" s="391"/>
      <c r="R116" s="344" t="s">
        <v>3186</v>
      </c>
      <c r="Z116" s="404"/>
      <c r="AA116" s="404"/>
      <c r="AB116" s="404"/>
      <c r="AC116" s="404"/>
      <c r="AD116" s="404"/>
      <c r="AE116" s="404"/>
      <c r="AF116" s="404"/>
      <c r="AG116" s="404"/>
      <c r="AH116" s="404"/>
    </row>
    <row r="117" spans="1:34" s="40" customFormat="1" ht="14.25">
      <c r="A117" s="469">
        <v>5</v>
      </c>
      <c r="B117" s="486">
        <v>44076</v>
      </c>
      <c r="C117" s="486"/>
      <c r="D117" s="453" t="s">
        <v>3672</v>
      </c>
      <c r="E117" s="454" t="s">
        <v>600</v>
      </c>
      <c r="F117" s="454">
        <v>51</v>
      </c>
      <c r="G117" s="487">
        <v>35</v>
      </c>
      <c r="H117" s="487">
        <v>60</v>
      </c>
      <c r="I117" s="454" t="s">
        <v>3673</v>
      </c>
      <c r="J117" s="451" t="s">
        <v>3405</v>
      </c>
      <c r="K117" s="451">
        <f t="shared" ref="K117:K118" si="93">H117-F117</f>
        <v>9</v>
      </c>
      <c r="L117" s="451">
        <v>100</v>
      </c>
      <c r="M117" s="451">
        <f t="shared" ref="M117:M118" si="94">(K117*N117)-100</f>
        <v>2600</v>
      </c>
      <c r="N117" s="451">
        <v>300</v>
      </c>
      <c r="O117" s="456" t="s">
        <v>599</v>
      </c>
      <c r="P117" s="500">
        <v>44077</v>
      </c>
      <c r="Q117" s="391"/>
      <c r="R117" s="344" t="s">
        <v>602</v>
      </c>
      <c r="Z117" s="404"/>
      <c r="AA117" s="404"/>
      <c r="AB117" s="404"/>
      <c r="AC117" s="404"/>
      <c r="AD117" s="404"/>
      <c r="AE117" s="404"/>
      <c r="AF117" s="404"/>
      <c r="AG117" s="404"/>
      <c r="AH117" s="404"/>
    </row>
    <row r="118" spans="1:34" s="40" customFormat="1" ht="14.25">
      <c r="A118" s="469">
        <v>6</v>
      </c>
      <c r="B118" s="486">
        <v>44077</v>
      </c>
      <c r="C118" s="486"/>
      <c r="D118" s="453" t="s">
        <v>3683</v>
      </c>
      <c r="E118" s="454" t="s">
        <v>600</v>
      </c>
      <c r="F118" s="454">
        <v>10.75</v>
      </c>
      <c r="G118" s="487">
        <v>7.5</v>
      </c>
      <c r="H118" s="487">
        <v>12.75</v>
      </c>
      <c r="I118" s="454" t="s">
        <v>3684</v>
      </c>
      <c r="J118" s="451" t="s">
        <v>3685</v>
      </c>
      <c r="K118" s="451">
        <f t="shared" si="93"/>
        <v>2</v>
      </c>
      <c r="L118" s="451">
        <v>100</v>
      </c>
      <c r="M118" s="451">
        <f t="shared" si="94"/>
        <v>3602</v>
      </c>
      <c r="N118" s="451">
        <v>1851</v>
      </c>
      <c r="O118" s="456" t="s">
        <v>599</v>
      </c>
      <c r="P118" s="461">
        <v>44077</v>
      </c>
      <c r="Q118" s="391"/>
      <c r="R118" s="344" t="s">
        <v>602</v>
      </c>
      <c r="Z118" s="404"/>
      <c r="AA118" s="404"/>
      <c r="AB118" s="404"/>
      <c r="AC118" s="404"/>
      <c r="AD118" s="404"/>
      <c r="AE118" s="404"/>
      <c r="AF118" s="404"/>
      <c r="AG118" s="404"/>
      <c r="AH118" s="404"/>
    </row>
    <row r="119" spans="1:34" s="40" customFormat="1" ht="14.25">
      <c r="A119" s="485">
        <v>7</v>
      </c>
      <c r="B119" s="505">
        <v>44077</v>
      </c>
      <c r="C119" s="505"/>
      <c r="D119" s="506" t="s">
        <v>3683</v>
      </c>
      <c r="E119" s="507" t="s">
        <v>600</v>
      </c>
      <c r="F119" s="507">
        <v>10.8</v>
      </c>
      <c r="G119" s="503">
        <v>7.5</v>
      </c>
      <c r="H119" s="503">
        <v>7.5</v>
      </c>
      <c r="I119" s="507" t="s">
        <v>3684</v>
      </c>
      <c r="J119" s="497" t="s">
        <v>3691</v>
      </c>
      <c r="K119" s="497">
        <f t="shared" ref="K119:K120" si="95">H119-F119</f>
        <v>-3.3000000000000007</v>
      </c>
      <c r="L119" s="497">
        <v>100</v>
      </c>
      <c r="M119" s="497">
        <f t="shared" ref="M119:M120" si="96">(K119*N119)-100</f>
        <v>-6208.3000000000011</v>
      </c>
      <c r="N119" s="497">
        <v>1851</v>
      </c>
      <c r="O119" s="446" t="s">
        <v>663</v>
      </c>
      <c r="P119" s="433">
        <v>44078</v>
      </c>
      <c r="Q119" s="391"/>
      <c r="R119" s="344" t="s">
        <v>602</v>
      </c>
      <c r="Z119" s="404"/>
      <c r="AA119" s="404"/>
      <c r="AB119" s="404"/>
      <c r="AC119" s="404"/>
      <c r="AD119" s="404"/>
      <c r="AE119" s="404"/>
      <c r="AF119" s="404"/>
      <c r="AG119" s="404"/>
      <c r="AH119" s="404"/>
    </row>
    <row r="120" spans="1:34" s="40" customFormat="1" ht="14.25">
      <c r="A120" s="469">
        <v>8</v>
      </c>
      <c r="B120" s="486">
        <v>44078</v>
      </c>
      <c r="C120" s="486"/>
      <c r="D120" s="453" t="s">
        <v>3690</v>
      </c>
      <c r="E120" s="454" t="s">
        <v>600</v>
      </c>
      <c r="F120" s="454">
        <v>20.5</v>
      </c>
      <c r="G120" s="487">
        <v>15.5</v>
      </c>
      <c r="H120" s="487">
        <v>22.4</v>
      </c>
      <c r="I120" s="454">
        <v>30</v>
      </c>
      <c r="J120" s="451" t="s">
        <v>3692</v>
      </c>
      <c r="K120" s="451">
        <f t="shared" si="95"/>
        <v>1.8999999999999986</v>
      </c>
      <c r="L120" s="451">
        <v>100</v>
      </c>
      <c r="M120" s="451">
        <f t="shared" si="96"/>
        <v>2179.9999999999982</v>
      </c>
      <c r="N120" s="451">
        <v>1200</v>
      </c>
      <c r="O120" s="456" t="s">
        <v>599</v>
      </c>
      <c r="P120" s="461">
        <v>44078</v>
      </c>
      <c r="Q120" s="391"/>
      <c r="R120" s="344" t="s">
        <v>3186</v>
      </c>
      <c r="Z120" s="404"/>
      <c r="AA120" s="404"/>
      <c r="AB120" s="404"/>
      <c r="AC120" s="404"/>
      <c r="AD120" s="404"/>
      <c r="AE120" s="404"/>
      <c r="AF120" s="404"/>
      <c r="AG120" s="404"/>
      <c r="AH120" s="404"/>
    </row>
    <row r="121" spans="1:34" s="40" customFormat="1" ht="14.25">
      <c r="A121" s="469">
        <v>9</v>
      </c>
      <c r="B121" s="486">
        <v>44078</v>
      </c>
      <c r="C121" s="486"/>
      <c r="D121" s="453" t="s">
        <v>3672</v>
      </c>
      <c r="E121" s="454" t="s">
        <v>600</v>
      </c>
      <c r="F121" s="454">
        <v>55</v>
      </c>
      <c r="G121" s="487">
        <v>37</v>
      </c>
      <c r="H121" s="487">
        <v>62</v>
      </c>
      <c r="I121" s="454" t="s">
        <v>3673</v>
      </c>
      <c r="J121" s="451" t="s">
        <v>3637</v>
      </c>
      <c r="K121" s="451">
        <f t="shared" ref="K121:K122" si="97">H121-F121</f>
        <v>7</v>
      </c>
      <c r="L121" s="451">
        <v>100</v>
      </c>
      <c r="M121" s="451">
        <f t="shared" ref="M121:M122" si="98">(K121*N121)-100</f>
        <v>2000</v>
      </c>
      <c r="N121" s="451">
        <v>300</v>
      </c>
      <c r="O121" s="456" t="s">
        <v>599</v>
      </c>
      <c r="P121" s="461">
        <v>44078</v>
      </c>
      <c r="Q121" s="391"/>
      <c r="R121" s="344" t="s">
        <v>602</v>
      </c>
      <c r="Z121" s="404"/>
      <c r="AA121" s="404"/>
      <c r="AB121" s="404"/>
      <c r="AC121" s="404"/>
      <c r="AD121" s="404"/>
      <c r="AE121" s="404"/>
      <c r="AF121" s="404"/>
      <c r="AG121" s="404"/>
      <c r="AH121" s="404"/>
    </row>
    <row r="122" spans="1:34" s="40" customFormat="1" ht="14.25">
      <c r="A122" s="485">
        <v>10</v>
      </c>
      <c r="B122" s="505">
        <v>44078</v>
      </c>
      <c r="C122" s="505"/>
      <c r="D122" s="506" t="s">
        <v>3693</v>
      </c>
      <c r="E122" s="507" t="s">
        <v>600</v>
      </c>
      <c r="F122" s="507">
        <v>142.5</v>
      </c>
      <c r="G122" s="503">
        <v>95</v>
      </c>
      <c r="H122" s="503">
        <v>95</v>
      </c>
      <c r="I122" s="507" t="s">
        <v>3694</v>
      </c>
      <c r="J122" s="497" t="s">
        <v>3718</v>
      </c>
      <c r="K122" s="497">
        <f t="shared" si="97"/>
        <v>-47.5</v>
      </c>
      <c r="L122" s="497">
        <v>100</v>
      </c>
      <c r="M122" s="497">
        <f t="shared" si="98"/>
        <v>-4850</v>
      </c>
      <c r="N122" s="497">
        <v>100</v>
      </c>
      <c r="O122" s="446" t="s">
        <v>663</v>
      </c>
      <c r="P122" s="433">
        <v>44078</v>
      </c>
      <c r="Q122" s="391"/>
      <c r="R122" s="344" t="s">
        <v>602</v>
      </c>
      <c r="Z122" s="404"/>
      <c r="AA122" s="404"/>
      <c r="AB122" s="404"/>
      <c r="AC122" s="404"/>
      <c r="AD122" s="404"/>
      <c r="AE122" s="404"/>
      <c r="AF122" s="404"/>
      <c r="AG122" s="404"/>
      <c r="AH122" s="404"/>
    </row>
    <row r="123" spans="1:34" s="40" customFormat="1" ht="14.25">
      <c r="A123" s="469">
        <v>11</v>
      </c>
      <c r="B123" s="486">
        <v>44078</v>
      </c>
      <c r="C123" s="486"/>
      <c r="D123" s="453" t="s">
        <v>3695</v>
      </c>
      <c r="E123" s="454" t="s">
        <v>600</v>
      </c>
      <c r="F123" s="454">
        <v>46</v>
      </c>
      <c r="G123" s="487">
        <v>15</v>
      </c>
      <c r="H123" s="487">
        <v>61.5</v>
      </c>
      <c r="I123" s="454" t="s">
        <v>3696</v>
      </c>
      <c r="J123" s="451" t="s">
        <v>3697</v>
      </c>
      <c r="K123" s="451">
        <f t="shared" ref="K123" si="99">H123-F123</f>
        <v>15.5</v>
      </c>
      <c r="L123" s="451">
        <v>100</v>
      </c>
      <c r="M123" s="451">
        <f t="shared" ref="M123" si="100">(K123*N123)-100</f>
        <v>1062.5</v>
      </c>
      <c r="N123" s="451">
        <v>75</v>
      </c>
      <c r="O123" s="456" t="s">
        <v>599</v>
      </c>
      <c r="P123" s="461">
        <v>44078</v>
      </c>
      <c r="Q123" s="391"/>
      <c r="R123" s="344" t="s">
        <v>602</v>
      </c>
      <c r="Z123" s="404"/>
      <c r="AA123" s="404"/>
      <c r="AB123" s="404"/>
      <c r="AC123" s="404"/>
      <c r="AD123" s="404"/>
      <c r="AE123" s="404"/>
      <c r="AF123" s="404"/>
      <c r="AG123" s="404"/>
      <c r="AH123" s="404"/>
    </row>
    <row r="124" spans="1:34" s="40" customFormat="1" ht="14.25">
      <c r="A124" s="469">
        <v>12</v>
      </c>
      <c r="B124" s="486">
        <v>44081</v>
      </c>
      <c r="C124" s="466"/>
      <c r="D124" s="453" t="s">
        <v>3695</v>
      </c>
      <c r="E124" s="454" t="s">
        <v>600</v>
      </c>
      <c r="F124" s="454">
        <v>61.5</v>
      </c>
      <c r="G124" s="487">
        <v>25</v>
      </c>
      <c r="H124" s="487">
        <v>81</v>
      </c>
      <c r="I124" s="454" t="s">
        <v>3703</v>
      </c>
      <c r="J124" s="451" t="s">
        <v>3704</v>
      </c>
      <c r="K124" s="451">
        <f t="shared" ref="K124:K125" si="101">H124-F124</f>
        <v>19.5</v>
      </c>
      <c r="L124" s="451">
        <v>100</v>
      </c>
      <c r="M124" s="451">
        <f t="shared" ref="M124:M125" si="102">(K124*N124)-100</f>
        <v>1362.5</v>
      </c>
      <c r="N124" s="451">
        <v>75</v>
      </c>
      <c r="O124" s="456" t="s">
        <v>599</v>
      </c>
      <c r="P124" s="461">
        <v>44081</v>
      </c>
      <c r="Q124" s="391"/>
      <c r="R124" s="344" t="s">
        <v>602</v>
      </c>
      <c r="Z124" s="404"/>
      <c r="AA124" s="404"/>
      <c r="AB124" s="404"/>
      <c r="AC124" s="404"/>
      <c r="AD124" s="404"/>
      <c r="AE124" s="404"/>
      <c r="AF124" s="404"/>
      <c r="AG124" s="404"/>
      <c r="AH124" s="404"/>
    </row>
    <row r="125" spans="1:34" s="40" customFormat="1" ht="14.25">
      <c r="A125" s="485">
        <v>13</v>
      </c>
      <c r="B125" s="505">
        <v>44081</v>
      </c>
      <c r="C125" s="505"/>
      <c r="D125" s="506" t="s">
        <v>3695</v>
      </c>
      <c r="E125" s="507" t="s">
        <v>600</v>
      </c>
      <c r="F125" s="507">
        <v>60</v>
      </c>
      <c r="G125" s="503">
        <v>25</v>
      </c>
      <c r="H125" s="503">
        <v>30</v>
      </c>
      <c r="I125" s="507" t="s">
        <v>3703</v>
      </c>
      <c r="J125" s="497" t="s">
        <v>3707</v>
      </c>
      <c r="K125" s="497">
        <f t="shared" si="101"/>
        <v>-30</v>
      </c>
      <c r="L125" s="497">
        <v>100</v>
      </c>
      <c r="M125" s="497">
        <f t="shared" si="102"/>
        <v>-2350</v>
      </c>
      <c r="N125" s="497">
        <v>75</v>
      </c>
      <c r="O125" s="446" t="s">
        <v>663</v>
      </c>
      <c r="P125" s="433">
        <v>44082</v>
      </c>
      <c r="Q125" s="391"/>
      <c r="R125" s="344" t="s">
        <v>602</v>
      </c>
      <c r="Z125" s="404"/>
      <c r="AA125" s="404"/>
      <c r="AB125" s="404"/>
      <c r="AC125" s="404"/>
      <c r="AD125" s="404"/>
      <c r="AE125" s="404"/>
      <c r="AF125" s="404"/>
      <c r="AG125" s="404"/>
      <c r="AH125" s="404"/>
    </row>
    <row r="126" spans="1:34" s="40" customFormat="1" ht="14.25">
      <c r="A126" s="469">
        <v>14</v>
      </c>
      <c r="B126" s="486">
        <v>44082</v>
      </c>
      <c r="C126" s="466"/>
      <c r="D126" s="453" t="s">
        <v>3708</v>
      </c>
      <c r="E126" s="454" t="s">
        <v>600</v>
      </c>
      <c r="F126" s="454">
        <v>58</v>
      </c>
      <c r="G126" s="487">
        <v>18</v>
      </c>
      <c r="H126" s="487">
        <v>75</v>
      </c>
      <c r="I126" s="454" t="s">
        <v>3703</v>
      </c>
      <c r="J126" s="451" t="s">
        <v>3709</v>
      </c>
      <c r="K126" s="451">
        <f t="shared" ref="K126:K127" si="103">H126-F126</f>
        <v>17</v>
      </c>
      <c r="L126" s="451">
        <v>100</v>
      </c>
      <c r="M126" s="451">
        <f t="shared" ref="M126:M127" si="104">(K126*N126)-100</f>
        <v>1175</v>
      </c>
      <c r="N126" s="451">
        <v>75</v>
      </c>
      <c r="O126" s="456" t="s">
        <v>599</v>
      </c>
      <c r="P126" s="461">
        <v>44082</v>
      </c>
      <c r="Q126" s="391"/>
      <c r="R126" s="344" t="s">
        <v>602</v>
      </c>
      <c r="Z126" s="404"/>
      <c r="AA126" s="404"/>
      <c r="AB126" s="404"/>
      <c r="AC126" s="404"/>
      <c r="AD126" s="404"/>
      <c r="AE126" s="404"/>
      <c r="AF126" s="404"/>
      <c r="AG126" s="404"/>
      <c r="AH126" s="404"/>
    </row>
    <row r="127" spans="1:34" s="40" customFormat="1" ht="14.25">
      <c r="A127" s="469">
        <v>15</v>
      </c>
      <c r="B127" s="486">
        <v>44083</v>
      </c>
      <c r="C127" s="486"/>
      <c r="D127" s="453" t="s">
        <v>3712</v>
      </c>
      <c r="E127" s="454" t="s">
        <v>600</v>
      </c>
      <c r="F127" s="454">
        <v>39</v>
      </c>
      <c r="G127" s="487">
        <v>23</v>
      </c>
      <c r="H127" s="487">
        <v>48</v>
      </c>
      <c r="I127" s="454">
        <v>70</v>
      </c>
      <c r="J127" s="451" t="s">
        <v>3405</v>
      </c>
      <c r="K127" s="451">
        <f t="shared" si="103"/>
        <v>9</v>
      </c>
      <c r="L127" s="451">
        <v>100</v>
      </c>
      <c r="M127" s="451">
        <f t="shared" si="104"/>
        <v>2600</v>
      </c>
      <c r="N127" s="451">
        <v>300</v>
      </c>
      <c r="O127" s="456" t="s">
        <v>599</v>
      </c>
      <c r="P127" s="500">
        <v>44085</v>
      </c>
      <c r="Q127" s="391"/>
      <c r="R127" s="344" t="s">
        <v>3186</v>
      </c>
      <c r="Z127" s="404"/>
      <c r="AA127" s="404"/>
      <c r="AB127" s="404"/>
      <c r="AC127" s="404"/>
      <c r="AD127" s="404"/>
      <c r="AE127" s="404"/>
      <c r="AF127" s="404"/>
      <c r="AG127" s="404"/>
      <c r="AH127" s="404"/>
    </row>
    <row r="128" spans="1:34" s="40" customFormat="1" ht="14.25">
      <c r="A128" s="485">
        <v>16</v>
      </c>
      <c r="B128" s="505">
        <v>44083</v>
      </c>
      <c r="C128" s="505"/>
      <c r="D128" s="506" t="s">
        <v>3714</v>
      </c>
      <c r="E128" s="507" t="s">
        <v>600</v>
      </c>
      <c r="F128" s="507">
        <v>60</v>
      </c>
      <c r="G128" s="503">
        <v>18</v>
      </c>
      <c r="H128" s="503">
        <v>18</v>
      </c>
      <c r="I128" s="507" t="s">
        <v>3715</v>
      </c>
      <c r="J128" s="497" t="s">
        <v>3726</v>
      </c>
      <c r="K128" s="497">
        <f t="shared" ref="K128" si="105">H128-F128</f>
        <v>-42</v>
      </c>
      <c r="L128" s="497">
        <v>100</v>
      </c>
      <c r="M128" s="497">
        <f t="shared" ref="M128" si="106">(K128*N128)-100</f>
        <v>-3250</v>
      </c>
      <c r="N128" s="497">
        <v>75</v>
      </c>
      <c r="O128" s="446" t="s">
        <v>663</v>
      </c>
      <c r="P128" s="433">
        <v>44085</v>
      </c>
      <c r="Q128" s="391"/>
      <c r="R128" s="344" t="s">
        <v>602</v>
      </c>
      <c r="Z128" s="404"/>
      <c r="AA128" s="404"/>
      <c r="AB128" s="404"/>
      <c r="AC128" s="404"/>
      <c r="AD128" s="404"/>
      <c r="AE128" s="404"/>
      <c r="AF128" s="404"/>
      <c r="AG128" s="404"/>
      <c r="AH128" s="404"/>
    </row>
    <row r="129" spans="1:34" s="40" customFormat="1" ht="14.25">
      <c r="A129" s="469">
        <v>17</v>
      </c>
      <c r="B129" s="486">
        <v>44085</v>
      </c>
      <c r="C129" s="466"/>
      <c r="D129" s="453" t="s">
        <v>3725</v>
      </c>
      <c r="E129" s="454" t="s">
        <v>600</v>
      </c>
      <c r="F129" s="454">
        <v>60</v>
      </c>
      <c r="G129" s="487">
        <v>18</v>
      </c>
      <c r="H129" s="487">
        <v>76</v>
      </c>
      <c r="I129" s="454" t="s">
        <v>3715</v>
      </c>
      <c r="J129" s="451" t="s">
        <v>3746</v>
      </c>
      <c r="K129" s="451">
        <f t="shared" ref="K129" si="107">H129-F129</f>
        <v>16</v>
      </c>
      <c r="L129" s="451">
        <v>100</v>
      </c>
      <c r="M129" s="451">
        <f t="shared" ref="M129" si="108">(K129*N129)-100</f>
        <v>1100</v>
      </c>
      <c r="N129" s="451">
        <v>75</v>
      </c>
      <c r="O129" s="456" t="s">
        <v>599</v>
      </c>
      <c r="P129" s="461">
        <v>44085</v>
      </c>
      <c r="Q129" s="391"/>
      <c r="R129" s="344" t="s">
        <v>602</v>
      </c>
      <c r="Z129" s="404"/>
      <c r="AA129" s="404"/>
      <c r="AB129" s="404"/>
      <c r="AC129" s="404"/>
      <c r="AD129" s="404"/>
      <c r="AE129" s="404"/>
      <c r="AF129" s="404"/>
      <c r="AG129" s="404"/>
      <c r="AH129" s="404"/>
    </row>
    <row r="130" spans="1:34" s="40" customFormat="1" ht="14.25">
      <c r="A130" s="451">
        <v>18</v>
      </c>
      <c r="B130" s="486">
        <v>44085</v>
      </c>
      <c r="C130" s="466"/>
      <c r="D130" s="453" t="s">
        <v>3725</v>
      </c>
      <c r="E130" s="454" t="s">
        <v>600</v>
      </c>
      <c r="F130" s="454">
        <v>59</v>
      </c>
      <c r="G130" s="487">
        <v>18</v>
      </c>
      <c r="H130" s="487">
        <v>71.5</v>
      </c>
      <c r="I130" s="454" t="s">
        <v>3715</v>
      </c>
      <c r="J130" s="451" t="s">
        <v>3731</v>
      </c>
      <c r="K130" s="451">
        <f t="shared" ref="K130:K131" si="109">H130-F130</f>
        <v>12.5</v>
      </c>
      <c r="L130" s="451">
        <v>100</v>
      </c>
      <c r="M130" s="451">
        <f t="shared" ref="M130:M131" si="110">(K130*N130)-100</f>
        <v>837.5</v>
      </c>
      <c r="N130" s="451">
        <v>75</v>
      </c>
      <c r="O130" s="456" t="s">
        <v>599</v>
      </c>
      <c r="P130" s="500">
        <v>44088</v>
      </c>
      <c r="Q130" s="391"/>
      <c r="R130" s="344" t="s">
        <v>602</v>
      </c>
      <c r="Z130" s="404"/>
      <c r="AA130" s="404"/>
      <c r="AB130" s="404"/>
      <c r="AC130" s="404"/>
      <c r="AD130" s="404"/>
      <c r="AE130" s="404"/>
      <c r="AF130" s="404"/>
      <c r="AG130" s="404"/>
      <c r="AH130" s="404"/>
    </row>
    <row r="131" spans="1:34" s="40" customFormat="1" ht="14.25">
      <c r="A131" s="485">
        <v>19</v>
      </c>
      <c r="B131" s="505">
        <v>44090</v>
      </c>
      <c r="C131" s="505"/>
      <c r="D131" s="506" t="s">
        <v>3754</v>
      </c>
      <c r="E131" s="507" t="s">
        <v>600</v>
      </c>
      <c r="F131" s="507">
        <v>42.5</v>
      </c>
      <c r="G131" s="503">
        <v>15</v>
      </c>
      <c r="H131" s="503">
        <v>15</v>
      </c>
      <c r="I131" s="507">
        <v>100</v>
      </c>
      <c r="J131" s="497" t="s">
        <v>3755</v>
      </c>
      <c r="K131" s="497">
        <f t="shared" si="109"/>
        <v>-27.5</v>
      </c>
      <c r="L131" s="497">
        <v>100</v>
      </c>
      <c r="M131" s="497">
        <f t="shared" si="110"/>
        <v>-2162.5</v>
      </c>
      <c r="N131" s="497">
        <v>75</v>
      </c>
      <c r="O131" s="446" t="s">
        <v>663</v>
      </c>
      <c r="P131" s="539">
        <v>44090</v>
      </c>
      <c r="Q131" s="391"/>
      <c r="R131" s="344" t="s">
        <v>3186</v>
      </c>
      <c r="Z131" s="404"/>
      <c r="AA131" s="404"/>
      <c r="AB131" s="404"/>
      <c r="AC131" s="404"/>
      <c r="AD131" s="404"/>
      <c r="AE131" s="404"/>
      <c r="AF131" s="404"/>
      <c r="AG131" s="404"/>
      <c r="AH131" s="404"/>
    </row>
    <row r="132" spans="1:34" s="40" customFormat="1" ht="14.25">
      <c r="A132" s="485">
        <v>20</v>
      </c>
      <c r="B132" s="505">
        <v>44090</v>
      </c>
      <c r="C132" s="505"/>
      <c r="D132" s="506" t="s">
        <v>3760</v>
      </c>
      <c r="E132" s="507" t="s">
        <v>600</v>
      </c>
      <c r="F132" s="507">
        <v>2.9</v>
      </c>
      <c r="G132" s="503">
        <v>1.4</v>
      </c>
      <c r="H132" s="503">
        <v>1.7</v>
      </c>
      <c r="I132" s="541" t="s">
        <v>3762</v>
      </c>
      <c r="J132" s="497" t="s">
        <v>3761</v>
      </c>
      <c r="K132" s="497">
        <f t="shared" ref="K132:K133" si="111">H132-F132</f>
        <v>-1.2</v>
      </c>
      <c r="L132" s="497">
        <v>100</v>
      </c>
      <c r="M132" s="497">
        <f t="shared" ref="M132:M133" si="112">(K132*N132)-100</f>
        <v>-4060</v>
      </c>
      <c r="N132" s="497">
        <v>3300</v>
      </c>
      <c r="O132" s="446" t="s">
        <v>663</v>
      </c>
      <c r="P132" s="539">
        <v>44090</v>
      </c>
      <c r="Q132" s="391"/>
      <c r="R132" s="344" t="s">
        <v>602</v>
      </c>
      <c r="Z132" s="404"/>
      <c r="AA132" s="404"/>
      <c r="AB132" s="404"/>
      <c r="AC132" s="404"/>
      <c r="AD132" s="404"/>
      <c r="AE132" s="404"/>
      <c r="AF132" s="404"/>
      <c r="AG132" s="404"/>
      <c r="AH132" s="404"/>
    </row>
    <row r="133" spans="1:34" s="40" customFormat="1" ht="14.25">
      <c r="A133" s="451">
        <v>21</v>
      </c>
      <c r="B133" s="486">
        <v>44092</v>
      </c>
      <c r="C133" s="466"/>
      <c r="D133" s="453" t="s">
        <v>3788</v>
      </c>
      <c r="E133" s="454" t="s">
        <v>600</v>
      </c>
      <c r="F133" s="454">
        <v>56</v>
      </c>
      <c r="G133" s="487"/>
      <c r="H133" s="487">
        <v>70.5</v>
      </c>
      <c r="I133" s="454" t="s">
        <v>3715</v>
      </c>
      <c r="J133" s="451" t="s">
        <v>3894</v>
      </c>
      <c r="K133" s="451">
        <f t="shared" si="111"/>
        <v>14.5</v>
      </c>
      <c r="L133" s="451">
        <v>100</v>
      </c>
      <c r="M133" s="451">
        <f t="shared" si="112"/>
        <v>987.5</v>
      </c>
      <c r="N133" s="451">
        <v>75</v>
      </c>
      <c r="O133" s="456" t="s">
        <v>599</v>
      </c>
      <c r="P133" s="500">
        <v>44095</v>
      </c>
      <c r="Q133" s="391"/>
      <c r="R133" s="344" t="s">
        <v>602</v>
      </c>
      <c r="Z133" s="404"/>
      <c r="AA133" s="404"/>
      <c r="AB133" s="404"/>
      <c r="AC133" s="404"/>
      <c r="AD133" s="404"/>
      <c r="AE133" s="404"/>
      <c r="AF133" s="404"/>
      <c r="AG133" s="404"/>
      <c r="AH133" s="404"/>
    </row>
    <row r="134" spans="1:34" s="40" customFormat="1" ht="14.25">
      <c r="A134" s="498"/>
      <c r="B134" s="466"/>
      <c r="C134" s="466"/>
      <c r="D134" s="467"/>
      <c r="E134" s="468"/>
      <c r="F134" s="468"/>
      <c r="G134" s="431"/>
      <c r="H134" s="431"/>
      <c r="I134" s="468"/>
      <c r="J134" s="377"/>
      <c r="K134" s="377"/>
      <c r="L134" s="377"/>
      <c r="M134" s="377"/>
      <c r="N134" s="377"/>
      <c r="O134" s="377"/>
      <c r="P134" s="377"/>
      <c r="Q134" s="391"/>
      <c r="R134" s="344"/>
      <c r="Z134" s="404"/>
      <c r="AA134" s="404"/>
      <c r="AB134" s="404"/>
      <c r="AC134" s="404"/>
      <c r="AD134" s="404"/>
      <c r="AE134" s="404"/>
      <c r="AF134" s="404"/>
      <c r="AG134" s="404"/>
      <c r="AH134" s="404"/>
    </row>
    <row r="135" spans="1:34" s="40" customFormat="1" ht="14.25">
      <c r="A135" s="498"/>
      <c r="B135" s="466"/>
      <c r="C135" s="466"/>
      <c r="D135" s="467"/>
      <c r="E135" s="468"/>
      <c r="F135" s="468"/>
      <c r="G135" s="431"/>
      <c r="H135" s="431"/>
      <c r="I135" s="468"/>
      <c r="J135" s="377"/>
      <c r="K135" s="377"/>
      <c r="L135" s="377"/>
      <c r="M135" s="377"/>
      <c r="N135" s="377"/>
      <c r="O135" s="377"/>
      <c r="P135" s="377"/>
      <c r="Q135" s="391"/>
      <c r="R135" s="344"/>
      <c r="Z135" s="404"/>
      <c r="AA135" s="404"/>
      <c r="AB135" s="404"/>
      <c r="AC135" s="404"/>
      <c r="AD135" s="404"/>
      <c r="AE135" s="404"/>
      <c r="AF135" s="404"/>
      <c r="AG135" s="404"/>
      <c r="AH135" s="404"/>
    </row>
    <row r="136" spans="1:34" s="40" customFormat="1" ht="14.25">
      <c r="A136" s="36"/>
      <c r="B136" s="533"/>
      <c r="C136" s="533"/>
      <c r="D136" s="534"/>
      <c r="E136" s="535"/>
      <c r="F136" s="535"/>
      <c r="G136" s="536"/>
      <c r="H136" s="536"/>
      <c r="I136" s="535"/>
      <c r="J136" s="496"/>
      <c r="K136" s="496"/>
      <c r="L136" s="496"/>
      <c r="M136" s="496"/>
      <c r="N136" s="496"/>
      <c r="O136" s="537"/>
      <c r="P136" s="496"/>
      <c r="Q136" s="391"/>
      <c r="R136" s="344"/>
      <c r="Z136" s="404"/>
      <c r="AA136" s="404"/>
      <c r="AB136" s="404"/>
      <c r="AC136" s="404"/>
      <c r="AD136" s="404"/>
      <c r="AE136" s="404"/>
      <c r="AF136" s="404"/>
      <c r="AG136" s="404"/>
      <c r="AH136" s="404"/>
    </row>
    <row r="137" spans="1:34" s="40" customFormat="1" ht="14.25">
      <c r="A137" s="378"/>
      <c r="B137" s="379"/>
      <c r="C137" s="379"/>
      <c r="D137" s="380"/>
      <c r="E137" s="378"/>
      <c r="F137" s="405"/>
      <c r="G137" s="378"/>
      <c r="H137" s="378"/>
      <c r="I137" s="378"/>
      <c r="J137" s="379"/>
      <c r="K137" s="406"/>
      <c r="L137" s="378"/>
      <c r="M137" s="378"/>
      <c r="N137" s="378"/>
      <c r="O137" s="407"/>
      <c r="P137" s="391"/>
      <c r="Q137" s="391"/>
      <c r="R137" s="344"/>
      <c r="Z137" s="404"/>
      <c r="AA137" s="404"/>
      <c r="AB137" s="404"/>
      <c r="AC137" s="404"/>
      <c r="AD137" s="404"/>
      <c r="AE137" s="404"/>
      <c r="AF137" s="404"/>
      <c r="AG137" s="404"/>
      <c r="AH137" s="404"/>
    </row>
    <row r="138" spans="1:34" ht="15">
      <c r="A138" s="100" t="s">
        <v>618</v>
      </c>
      <c r="B138" s="101"/>
      <c r="C138" s="101"/>
      <c r="D138" s="102"/>
      <c r="E138" s="34"/>
      <c r="F138" s="32"/>
      <c r="G138" s="32"/>
      <c r="H138" s="73"/>
      <c r="I138" s="120"/>
      <c r="J138" s="121"/>
      <c r="K138" s="17"/>
      <c r="L138" s="17"/>
      <c r="M138" s="17"/>
      <c r="N138" s="11"/>
      <c r="O138" s="53"/>
      <c r="Q138" s="9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34" ht="38.25">
      <c r="A139" s="20" t="s">
        <v>16</v>
      </c>
      <c r="B139" s="21" t="s">
        <v>575</v>
      </c>
      <c r="C139" s="21"/>
      <c r="D139" s="22" t="s">
        <v>588</v>
      </c>
      <c r="E139" s="21" t="s">
        <v>589</v>
      </c>
      <c r="F139" s="21" t="s">
        <v>590</v>
      </c>
      <c r="G139" s="21" t="s">
        <v>591</v>
      </c>
      <c r="H139" s="21" t="s">
        <v>592</v>
      </c>
      <c r="I139" s="21" t="s">
        <v>593</v>
      </c>
      <c r="J139" s="20" t="s">
        <v>594</v>
      </c>
      <c r="K139" s="62" t="s">
        <v>610</v>
      </c>
      <c r="L139" s="480" t="s">
        <v>3631</v>
      </c>
      <c r="M139" s="63" t="s">
        <v>3630</v>
      </c>
      <c r="N139" s="21" t="s">
        <v>597</v>
      </c>
      <c r="O139" s="78" t="s">
        <v>598</v>
      </c>
      <c r="P139" s="98"/>
      <c r="Q139" s="11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34" ht="14.25">
      <c r="A140" s="485">
        <v>1</v>
      </c>
      <c r="B140" s="505">
        <v>44071</v>
      </c>
      <c r="C140" s="505"/>
      <c r="D140" s="506" t="s">
        <v>330</v>
      </c>
      <c r="E140" s="507" t="s">
        <v>600</v>
      </c>
      <c r="F140" s="507">
        <v>267</v>
      </c>
      <c r="G140" s="503">
        <v>245</v>
      </c>
      <c r="H140" s="503">
        <v>243</v>
      </c>
      <c r="I140" s="507" t="s">
        <v>3644</v>
      </c>
      <c r="J140" s="497" t="s">
        <v>3713</v>
      </c>
      <c r="K140" s="497">
        <f t="shared" ref="K140" si="113">H140-F140</f>
        <v>-24</v>
      </c>
      <c r="L140" s="474">
        <f>(F140*-0.8)/100</f>
        <v>-2.1360000000000001</v>
      </c>
      <c r="M140" s="432">
        <f t="shared" ref="M140" si="114">(K140+L140)/F140</f>
        <v>-9.7887640449438193E-2</v>
      </c>
      <c r="N140" s="446" t="s">
        <v>663</v>
      </c>
      <c r="O140" s="433">
        <v>44083</v>
      </c>
      <c r="P140" s="98"/>
      <c r="Q140" s="11"/>
      <c r="R140" s="17" t="s">
        <v>602</v>
      </c>
      <c r="S140" s="16"/>
      <c r="T140" s="16"/>
      <c r="U140" s="16"/>
      <c r="V140" s="16"/>
      <c r="W140" s="16"/>
      <c r="X140" s="16"/>
      <c r="Y140" s="16"/>
      <c r="Z140" s="16"/>
    </row>
    <row r="141" spans="1:34" s="8" customFormat="1">
      <c r="A141" s="392"/>
      <c r="B141" s="393"/>
      <c r="C141" s="394"/>
      <c r="D141" s="395"/>
      <c r="E141" s="396"/>
      <c r="F141" s="396"/>
      <c r="G141" s="397"/>
      <c r="H141" s="397"/>
      <c r="I141" s="396"/>
      <c r="J141" s="398"/>
      <c r="K141" s="399"/>
      <c r="L141" s="400"/>
      <c r="M141" s="401"/>
      <c r="N141" s="402"/>
      <c r="O141" s="403"/>
      <c r="P141" s="124"/>
      <c r="Q141"/>
      <c r="R141" s="95"/>
      <c r="T141" s="57"/>
      <c r="U141" s="57"/>
      <c r="V141" s="57"/>
      <c r="W141" s="57"/>
      <c r="X141" s="57"/>
      <c r="Y141" s="57"/>
      <c r="Z141" s="57"/>
    </row>
    <row r="142" spans="1:34">
      <c r="A142" s="23" t="s">
        <v>603</v>
      </c>
      <c r="B142" s="23"/>
      <c r="C142" s="23"/>
      <c r="D142" s="23"/>
      <c r="E142" s="5"/>
      <c r="F142" s="30" t="s">
        <v>605</v>
      </c>
      <c r="G142" s="82"/>
      <c r="H142" s="82"/>
      <c r="I142" s="38"/>
      <c r="J142" s="85"/>
      <c r="K142" s="83"/>
      <c r="L142" s="84"/>
      <c r="M142" s="85"/>
      <c r="N142" s="86"/>
      <c r="O142" s="125"/>
      <c r="P142" s="11"/>
      <c r="Q142" s="16"/>
      <c r="R142" s="97"/>
      <c r="S142" s="16"/>
      <c r="T142" s="16"/>
      <c r="U142" s="16"/>
      <c r="V142" s="16"/>
      <c r="W142" s="16"/>
      <c r="X142" s="16"/>
      <c r="Y142" s="16"/>
    </row>
    <row r="143" spans="1:34">
      <c r="A143" s="29" t="s">
        <v>604</v>
      </c>
      <c r="B143" s="23"/>
      <c r="C143" s="23"/>
      <c r="D143" s="23"/>
      <c r="E143" s="32"/>
      <c r="F143" s="30" t="s">
        <v>607</v>
      </c>
      <c r="G143" s="12"/>
      <c r="H143" s="12"/>
      <c r="I143" s="12"/>
      <c r="J143" s="53"/>
      <c r="K143" s="12"/>
      <c r="L143" s="12"/>
      <c r="M143" s="12"/>
      <c r="N143" s="11"/>
      <c r="O143" s="53"/>
      <c r="Q143" s="7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34">
      <c r="A144" s="29"/>
      <c r="B144" s="23"/>
      <c r="C144" s="23"/>
      <c r="D144" s="23"/>
      <c r="E144" s="32"/>
      <c r="F144" s="30"/>
      <c r="G144" s="12"/>
      <c r="H144" s="12"/>
      <c r="I144" s="12"/>
      <c r="J144" s="53"/>
      <c r="K144" s="12"/>
      <c r="L144" s="12"/>
      <c r="M144" s="12"/>
      <c r="N144" s="11"/>
      <c r="O144" s="53"/>
      <c r="Q144" s="7"/>
      <c r="R144" s="82"/>
      <c r="S144" s="16"/>
      <c r="T144" s="16"/>
      <c r="U144" s="16"/>
      <c r="V144" s="16"/>
      <c r="W144" s="16"/>
      <c r="X144" s="16"/>
      <c r="Y144" s="16"/>
      <c r="Z144" s="16"/>
    </row>
    <row r="145" spans="1:29" ht="15">
      <c r="A145" s="11"/>
      <c r="B145" s="33" t="s">
        <v>3777</v>
      </c>
      <c r="C145" s="33"/>
      <c r="D145" s="33"/>
      <c r="E145" s="33"/>
      <c r="F145" s="34"/>
      <c r="G145" s="32"/>
      <c r="H145" s="32"/>
      <c r="I145" s="73"/>
      <c r="J145" s="74"/>
      <c r="K145" s="75"/>
      <c r="L145" s="479"/>
      <c r="M145" s="12"/>
      <c r="N145" s="11"/>
      <c r="O145" s="53"/>
      <c r="Q145" s="7"/>
      <c r="R145" s="82"/>
      <c r="S145" s="16"/>
      <c r="T145" s="16"/>
      <c r="U145" s="16"/>
      <c r="V145" s="16"/>
      <c r="W145" s="16"/>
      <c r="X145" s="16"/>
      <c r="Y145" s="16"/>
      <c r="Z145" s="16"/>
    </row>
    <row r="146" spans="1:29" ht="38.25">
      <c r="A146" s="20" t="s">
        <v>16</v>
      </c>
      <c r="B146" s="21" t="s">
        <v>575</v>
      </c>
      <c r="C146" s="21"/>
      <c r="D146" s="22" t="s">
        <v>588</v>
      </c>
      <c r="E146" s="21" t="s">
        <v>589</v>
      </c>
      <c r="F146" s="21" t="s">
        <v>590</v>
      </c>
      <c r="G146" s="21" t="s">
        <v>609</v>
      </c>
      <c r="H146" s="21" t="s">
        <v>592</v>
      </c>
      <c r="I146" s="21" t="s">
        <v>593</v>
      </c>
      <c r="J146" s="76" t="s">
        <v>594</v>
      </c>
      <c r="K146" s="62" t="s">
        <v>610</v>
      </c>
      <c r="L146" s="77" t="s">
        <v>611</v>
      </c>
      <c r="M146" s="21" t="s">
        <v>612</v>
      </c>
      <c r="N146" s="480" t="s">
        <v>3631</v>
      </c>
      <c r="O146" s="63" t="s">
        <v>3630</v>
      </c>
      <c r="P146" s="21" t="s">
        <v>597</v>
      </c>
      <c r="Q146" s="78" t="s">
        <v>598</v>
      </c>
      <c r="R146" s="82"/>
      <c r="S146" s="16"/>
      <c r="T146" s="16"/>
      <c r="U146" s="16"/>
      <c r="V146" s="16"/>
      <c r="W146" s="16"/>
      <c r="X146" s="16"/>
      <c r="Y146" s="16"/>
      <c r="Z146" s="16"/>
    </row>
    <row r="147" spans="1:29" ht="14.25">
      <c r="A147" s="481">
        <v>1</v>
      </c>
      <c r="B147" s="452">
        <v>44092</v>
      </c>
      <c r="C147" s="482"/>
      <c r="D147" s="499" t="s">
        <v>3782</v>
      </c>
      <c r="E147" s="483" t="s">
        <v>3627</v>
      </c>
      <c r="F147" s="451">
        <v>5967.5</v>
      </c>
      <c r="G147" s="454">
        <v>6040</v>
      </c>
      <c r="H147" s="483">
        <v>5915</v>
      </c>
      <c r="I147" s="484">
        <v>5850</v>
      </c>
      <c r="J147" s="451" t="s">
        <v>3784</v>
      </c>
      <c r="K147" s="451">
        <f>+F147-H147</f>
        <v>52.5</v>
      </c>
      <c r="L147" s="472">
        <f>(125*52.5)-N147</f>
        <v>6040.34375</v>
      </c>
      <c r="M147" s="488">
        <v>125</v>
      </c>
      <c r="N147" s="472">
        <f>(F147*M147)*0.07%</f>
        <v>522.15625000000011</v>
      </c>
      <c r="O147" s="455"/>
      <c r="P147" s="456" t="s">
        <v>599</v>
      </c>
      <c r="Q147" s="461">
        <v>44092</v>
      </c>
      <c r="R147" s="17" t="s">
        <v>602</v>
      </c>
      <c r="S147" s="16"/>
      <c r="T147" s="16"/>
      <c r="U147" s="16"/>
      <c r="V147" s="16"/>
      <c r="W147" s="16"/>
      <c r="X147" s="16"/>
      <c r="Y147" s="16"/>
      <c r="Z147" s="16"/>
    </row>
    <row r="148" spans="1:29" ht="14.25">
      <c r="A148" s="542">
        <v>2</v>
      </c>
      <c r="B148" s="543">
        <v>44092</v>
      </c>
      <c r="C148" s="544"/>
      <c r="D148" s="545" t="s">
        <v>93</v>
      </c>
      <c r="E148" s="546" t="s">
        <v>3627</v>
      </c>
      <c r="F148" s="547">
        <v>161.1</v>
      </c>
      <c r="G148" s="548">
        <v>165</v>
      </c>
      <c r="H148" s="546">
        <v>165</v>
      </c>
      <c r="I148" s="549" t="s">
        <v>3661</v>
      </c>
      <c r="J148" s="550" t="s">
        <v>3785</v>
      </c>
      <c r="K148" s="550">
        <f>F148-H148</f>
        <v>-3.9000000000000057</v>
      </c>
      <c r="L148" s="550"/>
      <c r="M148" s="550"/>
      <c r="N148" s="551">
        <f>(H148*-0.07)/100</f>
        <v>-0.11550000000000001</v>
      </c>
      <c r="O148" s="552">
        <f>(K148+N148)/F148</f>
        <v>-2.4925512104283089E-2</v>
      </c>
      <c r="P148" s="553" t="s">
        <v>663</v>
      </c>
      <c r="Q148" s="433">
        <v>44092</v>
      </c>
      <c r="R148" s="142" t="s">
        <v>602</v>
      </c>
      <c r="S148" s="16"/>
      <c r="T148" s="16"/>
      <c r="U148" s="16"/>
      <c r="V148" s="16"/>
      <c r="W148" s="16"/>
      <c r="X148" s="16"/>
      <c r="Y148" s="16"/>
      <c r="Z148" s="16"/>
    </row>
    <row r="149" spans="1:29" ht="14.25">
      <c r="A149" s="481">
        <v>3</v>
      </c>
      <c r="B149" s="452">
        <v>44095</v>
      </c>
      <c r="C149" s="482"/>
      <c r="D149" s="499" t="s">
        <v>47</v>
      </c>
      <c r="E149" s="483" t="s">
        <v>600</v>
      </c>
      <c r="F149" s="451">
        <v>1823</v>
      </c>
      <c r="G149" s="454">
        <v>1790</v>
      </c>
      <c r="H149" s="483">
        <v>1847.5</v>
      </c>
      <c r="I149" s="484" t="s">
        <v>3794</v>
      </c>
      <c r="J149" s="451" t="s">
        <v>3797</v>
      </c>
      <c r="K149" s="451">
        <f>H149-F149</f>
        <v>24.5</v>
      </c>
      <c r="L149" s="472"/>
      <c r="M149" s="488"/>
      <c r="N149" s="472">
        <f>(H149*-0.07)/100</f>
        <v>-1.2932500000000002</v>
      </c>
      <c r="O149" s="455">
        <f>(K149+N149)/F149</f>
        <v>1.2729978058145913E-2</v>
      </c>
      <c r="P149" s="456" t="s">
        <v>599</v>
      </c>
      <c r="Q149" s="461">
        <v>44095</v>
      </c>
      <c r="R149" s="560" t="s">
        <v>602</v>
      </c>
      <c r="S149" s="16"/>
      <c r="T149" s="16"/>
      <c r="U149" s="16"/>
      <c r="V149" s="16"/>
      <c r="W149" s="16"/>
      <c r="X149" s="16"/>
      <c r="Y149" s="16"/>
      <c r="Z149" s="16"/>
    </row>
    <row r="150" spans="1:29" ht="14.25">
      <c r="A150" s="481">
        <v>4</v>
      </c>
      <c r="B150" s="452">
        <v>44095</v>
      </c>
      <c r="C150" s="482"/>
      <c r="D150" s="499" t="s">
        <v>3795</v>
      </c>
      <c r="E150" s="483" t="s">
        <v>3627</v>
      </c>
      <c r="F150" s="451">
        <v>1730.5</v>
      </c>
      <c r="G150" s="454">
        <v>1755</v>
      </c>
      <c r="H150" s="483">
        <v>1726</v>
      </c>
      <c r="I150" s="484" t="s">
        <v>3796</v>
      </c>
      <c r="J150" s="451" t="s">
        <v>3798</v>
      </c>
      <c r="K150" s="451">
        <f>+F150-H150</f>
        <v>4.5</v>
      </c>
      <c r="L150" s="472">
        <f>(M150*K150)-N150</f>
        <v>1644.3249999999998</v>
      </c>
      <c r="M150" s="488">
        <v>500</v>
      </c>
      <c r="N150" s="472">
        <f>(F150*M150)*0.07%</f>
        <v>605.67500000000007</v>
      </c>
      <c r="O150" s="455"/>
      <c r="P150" s="456" t="s">
        <v>599</v>
      </c>
      <c r="Q150" s="461">
        <v>44095</v>
      </c>
      <c r="R150" s="560" t="s">
        <v>602</v>
      </c>
      <c r="S150" s="16"/>
      <c r="T150" s="16"/>
      <c r="U150" s="16"/>
      <c r="V150" s="16"/>
      <c r="W150" s="16"/>
      <c r="X150" s="16"/>
      <c r="Y150" s="16"/>
      <c r="Z150" s="16"/>
    </row>
    <row r="151" spans="1:29" ht="14.25">
      <c r="A151" s="481">
        <v>5</v>
      </c>
      <c r="B151" s="452">
        <v>44095</v>
      </c>
      <c r="C151" s="482"/>
      <c r="D151" s="499" t="s">
        <v>62</v>
      </c>
      <c r="E151" s="483" t="s">
        <v>3627</v>
      </c>
      <c r="F151" s="451">
        <v>44.6</v>
      </c>
      <c r="G151" s="454">
        <v>45.2</v>
      </c>
      <c r="H151" s="483">
        <v>43.75</v>
      </c>
      <c r="I151" s="484" t="s">
        <v>3801</v>
      </c>
      <c r="J151" s="451" t="s">
        <v>3804</v>
      </c>
      <c r="K151" s="451">
        <f>F151-H151</f>
        <v>0.85000000000000142</v>
      </c>
      <c r="L151" s="472"/>
      <c r="M151" s="488"/>
      <c r="N151" s="472">
        <f>(H151*-0.07)/100</f>
        <v>-3.0625000000000003E-2</v>
      </c>
      <c r="O151" s="455">
        <f>(K151+N151)/F151</f>
        <v>1.8371636771300479E-2</v>
      </c>
      <c r="P151" s="456" t="s">
        <v>599</v>
      </c>
      <c r="Q151" s="461">
        <v>44095</v>
      </c>
      <c r="R151" s="560" t="s">
        <v>602</v>
      </c>
      <c r="S151" s="16"/>
      <c r="T151" s="16"/>
      <c r="U151" s="16"/>
      <c r="V151" s="16"/>
      <c r="W151" s="16"/>
      <c r="X151" s="16"/>
      <c r="Y151" s="16"/>
      <c r="Z151" s="16"/>
    </row>
    <row r="152" spans="1:29" ht="14.25">
      <c r="A152" s="501">
        <v>6</v>
      </c>
      <c r="B152" s="445">
        <v>44095</v>
      </c>
      <c r="C152" s="448"/>
      <c r="D152" s="502" t="s">
        <v>3802</v>
      </c>
      <c r="E152" s="450" t="s">
        <v>600</v>
      </c>
      <c r="F152" s="554">
        <v>490.5</v>
      </c>
      <c r="G152" s="503">
        <v>482</v>
      </c>
      <c r="H152" s="450">
        <v>484.5</v>
      </c>
      <c r="I152" s="504" t="s">
        <v>3803</v>
      </c>
      <c r="J152" s="497" t="s">
        <v>3822</v>
      </c>
      <c r="K152" s="550">
        <f>+H152-F152</f>
        <v>-6</v>
      </c>
      <c r="L152" s="474">
        <f>(M152*K152)-N152</f>
        <v>-11418.03</v>
      </c>
      <c r="M152" s="515">
        <v>1800</v>
      </c>
      <c r="N152" s="474">
        <f>(F152*M152)*0.07%</f>
        <v>618.03000000000009</v>
      </c>
      <c r="O152" s="432"/>
      <c r="P152" s="553" t="s">
        <v>663</v>
      </c>
      <c r="Q152" s="539">
        <v>44095</v>
      </c>
      <c r="R152" s="560" t="s">
        <v>602</v>
      </c>
      <c r="S152" s="16"/>
      <c r="T152" s="16"/>
      <c r="U152" s="16"/>
      <c r="V152" s="16"/>
      <c r="W152" s="16"/>
      <c r="X152" s="16"/>
      <c r="Y152" s="16"/>
      <c r="Z152" s="16"/>
    </row>
    <row r="153" spans="1:29" ht="14.25">
      <c r="A153" s="501">
        <v>7</v>
      </c>
      <c r="B153" s="445">
        <v>44095</v>
      </c>
      <c r="C153" s="448"/>
      <c r="D153" s="502" t="s">
        <v>145</v>
      </c>
      <c r="E153" s="450" t="s">
        <v>600</v>
      </c>
      <c r="F153" s="554">
        <v>936.5</v>
      </c>
      <c r="G153" s="503">
        <v>920</v>
      </c>
      <c r="H153" s="450">
        <v>920</v>
      </c>
      <c r="I153" s="504">
        <v>970</v>
      </c>
      <c r="J153" s="550" t="s">
        <v>3821</v>
      </c>
      <c r="K153" s="550">
        <f>H153-F153</f>
        <v>-16.5</v>
      </c>
      <c r="L153" s="550"/>
      <c r="M153" s="550"/>
      <c r="N153" s="551">
        <f>(H153*-0.07)/100</f>
        <v>-0.64400000000000002</v>
      </c>
      <c r="O153" s="552">
        <f>(K153+N153)/F153</f>
        <v>-1.8306460224239186E-2</v>
      </c>
      <c r="P153" s="553" t="s">
        <v>663</v>
      </c>
      <c r="Q153" s="539">
        <v>44095</v>
      </c>
      <c r="R153" s="560" t="s">
        <v>3823</v>
      </c>
      <c r="S153" s="16"/>
      <c r="T153" s="16"/>
      <c r="U153" s="16"/>
      <c r="V153" s="16"/>
      <c r="W153" s="16"/>
      <c r="X153" s="16"/>
      <c r="Y153" s="16"/>
      <c r="Z153" s="16"/>
    </row>
    <row r="154" spans="1:29" ht="14.25">
      <c r="A154" s="383"/>
      <c r="B154" s="408"/>
      <c r="C154" s="422"/>
      <c r="D154" s="383"/>
      <c r="E154" s="408"/>
      <c r="F154" s="422"/>
      <c r="G154" s="459"/>
      <c r="H154" s="423"/>
      <c r="I154" s="555"/>
      <c r="J154" s="431"/>
      <c r="K154" s="423"/>
      <c r="L154" s="411"/>
      <c r="M154" s="492"/>
      <c r="N154" s="557"/>
      <c r="O154" s="557"/>
      <c r="P154" s="557"/>
      <c r="Q154" s="558"/>
      <c r="R154" s="562"/>
      <c r="S154" s="424"/>
      <c r="T154" s="16"/>
      <c r="U154" s="563"/>
      <c r="V154" s="563"/>
      <c r="W154" s="563"/>
      <c r="X154" s="563"/>
      <c r="Y154" s="563"/>
      <c r="Z154" s="563"/>
      <c r="AA154" s="404"/>
      <c r="AB154" s="404"/>
      <c r="AC154" s="404"/>
    </row>
    <row r="155" spans="1:29" ht="14.25">
      <c r="A155" s="383"/>
      <c r="B155" s="408"/>
      <c r="C155" s="422"/>
      <c r="D155" s="459"/>
      <c r="E155" s="423"/>
      <c r="F155" s="555"/>
      <c r="G155" s="431"/>
      <c r="H155" s="423"/>
      <c r="I155" s="411"/>
      <c r="J155" s="377"/>
      <c r="K155" s="377"/>
      <c r="L155" s="377"/>
      <c r="M155" s="377"/>
      <c r="N155" s="556"/>
      <c r="O155" s="538"/>
      <c r="P155" s="425"/>
      <c r="Q155" s="561"/>
      <c r="R155" s="142"/>
      <c r="S155" s="16"/>
      <c r="T155" s="16"/>
      <c r="U155" s="16"/>
      <c r="V155" s="16"/>
      <c r="W155" s="16"/>
      <c r="X155" s="16"/>
      <c r="Y155" s="16"/>
      <c r="Z155" s="16"/>
    </row>
    <row r="156" spans="1:29" ht="14.25">
      <c r="A156" s="383"/>
      <c r="B156" s="408"/>
      <c r="C156" s="422"/>
      <c r="D156" s="459"/>
      <c r="E156" s="423"/>
      <c r="F156" s="555"/>
      <c r="G156" s="431"/>
      <c r="H156" s="423"/>
      <c r="I156" s="411"/>
      <c r="J156" s="377"/>
      <c r="K156" s="377"/>
      <c r="L156" s="377"/>
      <c r="M156" s="377"/>
      <c r="N156" s="556"/>
      <c r="O156" s="538"/>
      <c r="P156" s="425"/>
      <c r="Q156" s="561"/>
      <c r="R156" s="142"/>
      <c r="S156" s="16"/>
      <c r="T156" s="16"/>
      <c r="U156" s="16"/>
      <c r="V156" s="16"/>
      <c r="W156" s="16"/>
      <c r="X156" s="16"/>
      <c r="Y156" s="16"/>
      <c r="Z156" s="16"/>
    </row>
    <row r="157" spans="1:29">
      <c r="A157" s="29"/>
      <c r="B157" s="23"/>
      <c r="C157" s="23"/>
      <c r="D157" s="23"/>
      <c r="E157" s="32"/>
      <c r="F157" s="30"/>
      <c r="G157" s="12"/>
      <c r="H157" s="12"/>
      <c r="I157" s="12"/>
      <c r="J157" s="53"/>
      <c r="K157" s="12"/>
      <c r="L157" s="12"/>
      <c r="M157" s="12"/>
      <c r="N157" s="11"/>
      <c r="O157" s="53"/>
      <c r="P157" s="7"/>
      <c r="Q157" s="11"/>
      <c r="R157" s="142"/>
      <c r="S157" s="16"/>
      <c r="T157" s="16"/>
      <c r="U157" s="16"/>
      <c r="V157" s="16"/>
      <c r="W157" s="16"/>
      <c r="X157" s="16"/>
      <c r="Y157" s="16"/>
      <c r="Z157" s="16"/>
    </row>
    <row r="158" spans="1:29">
      <c r="A158" s="29"/>
      <c r="B158" s="23"/>
      <c r="C158" s="23"/>
      <c r="D158" s="23"/>
      <c r="E158" s="32"/>
      <c r="F158" s="30"/>
      <c r="G158" s="41"/>
      <c r="H158" s="42"/>
      <c r="I158" s="82"/>
      <c r="J158" s="17"/>
      <c r="K158" s="83"/>
      <c r="L158" s="84"/>
      <c r="M158" s="85"/>
      <c r="N158" s="86"/>
      <c r="O158" s="87"/>
      <c r="P158" s="11"/>
      <c r="Q158" s="16"/>
      <c r="R158" s="142"/>
      <c r="S158" s="16"/>
      <c r="T158" s="16"/>
      <c r="U158" s="16"/>
      <c r="V158" s="16"/>
      <c r="W158" s="16"/>
      <c r="X158" s="16"/>
      <c r="Y158" s="16"/>
      <c r="Z158" s="16"/>
    </row>
    <row r="159" spans="1:29">
      <c r="A159" s="37"/>
      <c r="B159" s="45"/>
      <c r="C159" s="103"/>
      <c r="D159" s="6"/>
      <c r="E159" s="38"/>
      <c r="F159" s="82"/>
      <c r="G159" s="41"/>
      <c r="H159" s="42"/>
      <c r="I159" s="82"/>
      <c r="J159" s="17"/>
      <c r="K159" s="83"/>
      <c r="L159" s="84"/>
      <c r="M159" s="85"/>
      <c r="N159" s="86"/>
      <c r="O159" s="87"/>
      <c r="P159" s="11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9" ht="15">
      <c r="A160" s="5"/>
      <c r="B160" s="104" t="s">
        <v>619</v>
      </c>
      <c r="C160" s="104"/>
      <c r="D160" s="104"/>
      <c r="E160" s="104"/>
      <c r="F160" s="17"/>
      <c r="G160" s="17"/>
      <c r="H160" s="105"/>
      <c r="I160" s="17"/>
      <c r="J160" s="74"/>
      <c r="K160" s="75"/>
      <c r="L160" s="17"/>
      <c r="M160" s="17"/>
      <c r="N160" s="16"/>
      <c r="O160" s="99"/>
      <c r="P160" s="11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 ht="38.25">
      <c r="A161" s="20" t="s">
        <v>16</v>
      </c>
      <c r="B161" s="21" t="s">
        <v>575</v>
      </c>
      <c r="C161" s="21"/>
      <c r="D161" s="22" t="s">
        <v>588</v>
      </c>
      <c r="E161" s="21" t="s">
        <v>589</v>
      </c>
      <c r="F161" s="21" t="s">
        <v>590</v>
      </c>
      <c r="G161" s="21" t="s">
        <v>620</v>
      </c>
      <c r="H161" s="21" t="s">
        <v>621</v>
      </c>
      <c r="I161" s="21" t="s">
        <v>593</v>
      </c>
      <c r="J161" s="61" t="s">
        <v>594</v>
      </c>
      <c r="K161" s="21" t="s">
        <v>595</v>
      </c>
      <c r="L161" s="21" t="s">
        <v>596</v>
      </c>
      <c r="M161" s="21" t="s">
        <v>597</v>
      </c>
      <c r="N161" s="22" t="s">
        <v>598</v>
      </c>
      <c r="O161" s="99"/>
      <c r="P161" s="11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1</v>
      </c>
      <c r="B162" s="106">
        <v>41579</v>
      </c>
      <c r="C162" s="106"/>
      <c r="D162" s="107" t="s">
        <v>622</v>
      </c>
      <c r="E162" s="108" t="s">
        <v>623</v>
      </c>
      <c r="F162" s="109">
        <v>82</v>
      </c>
      <c r="G162" s="108" t="s">
        <v>624</v>
      </c>
      <c r="H162" s="108">
        <v>100</v>
      </c>
      <c r="I162" s="126">
        <v>100</v>
      </c>
      <c r="J162" s="127" t="s">
        <v>625</v>
      </c>
      <c r="K162" s="128">
        <f t="shared" ref="K162:K193" si="115">H162-F162</f>
        <v>18</v>
      </c>
      <c r="L162" s="129">
        <f t="shared" ref="L162:L193" si="116">K162/F162</f>
        <v>0.21951219512195122</v>
      </c>
      <c r="M162" s="130" t="s">
        <v>599</v>
      </c>
      <c r="N162" s="131">
        <v>42657</v>
      </c>
      <c r="O162" s="53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2</v>
      </c>
      <c r="B163" s="106">
        <v>41794</v>
      </c>
      <c r="C163" s="106"/>
      <c r="D163" s="107" t="s">
        <v>626</v>
      </c>
      <c r="E163" s="108" t="s">
        <v>600</v>
      </c>
      <c r="F163" s="109">
        <v>257</v>
      </c>
      <c r="G163" s="108" t="s">
        <v>624</v>
      </c>
      <c r="H163" s="108">
        <v>300</v>
      </c>
      <c r="I163" s="126">
        <v>300</v>
      </c>
      <c r="J163" s="127" t="s">
        <v>625</v>
      </c>
      <c r="K163" s="128">
        <f t="shared" si="115"/>
        <v>43</v>
      </c>
      <c r="L163" s="129">
        <f t="shared" si="116"/>
        <v>0.16731517509727625</v>
      </c>
      <c r="M163" s="130" t="s">
        <v>599</v>
      </c>
      <c r="N163" s="131">
        <v>41822</v>
      </c>
      <c r="O163" s="53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3</v>
      </c>
      <c r="B164" s="106">
        <v>41828</v>
      </c>
      <c r="C164" s="106"/>
      <c r="D164" s="107" t="s">
        <v>627</v>
      </c>
      <c r="E164" s="108" t="s">
        <v>600</v>
      </c>
      <c r="F164" s="109">
        <v>393</v>
      </c>
      <c r="G164" s="108" t="s">
        <v>624</v>
      </c>
      <c r="H164" s="108">
        <v>468</v>
      </c>
      <c r="I164" s="126">
        <v>468</v>
      </c>
      <c r="J164" s="127" t="s">
        <v>625</v>
      </c>
      <c r="K164" s="128">
        <f t="shared" si="115"/>
        <v>75</v>
      </c>
      <c r="L164" s="129">
        <f t="shared" si="116"/>
        <v>0.19083969465648856</v>
      </c>
      <c r="M164" s="130" t="s">
        <v>599</v>
      </c>
      <c r="N164" s="131">
        <v>41863</v>
      </c>
      <c r="O164" s="53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4</v>
      </c>
      <c r="B165" s="106">
        <v>41857</v>
      </c>
      <c r="C165" s="106"/>
      <c r="D165" s="107" t="s">
        <v>628</v>
      </c>
      <c r="E165" s="108" t="s">
        <v>600</v>
      </c>
      <c r="F165" s="109">
        <v>205</v>
      </c>
      <c r="G165" s="108" t="s">
        <v>624</v>
      </c>
      <c r="H165" s="108">
        <v>275</v>
      </c>
      <c r="I165" s="126">
        <v>250</v>
      </c>
      <c r="J165" s="127" t="s">
        <v>625</v>
      </c>
      <c r="K165" s="128">
        <f t="shared" si="115"/>
        <v>70</v>
      </c>
      <c r="L165" s="129">
        <f t="shared" si="116"/>
        <v>0.34146341463414637</v>
      </c>
      <c r="M165" s="130" t="s">
        <v>599</v>
      </c>
      <c r="N165" s="131">
        <v>41962</v>
      </c>
      <c r="O165" s="53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5</v>
      </c>
      <c r="B166" s="106">
        <v>41886</v>
      </c>
      <c r="C166" s="106"/>
      <c r="D166" s="107" t="s">
        <v>629</v>
      </c>
      <c r="E166" s="108" t="s">
        <v>600</v>
      </c>
      <c r="F166" s="109">
        <v>162</v>
      </c>
      <c r="G166" s="108" t="s">
        <v>624</v>
      </c>
      <c r="H166" s="108">
        <v>190</v>
      </c>
      <c r="I166" s="126">
        <v>190</v>
      </c>
      <c r="J166" s="127" t="s">
        <v>625</v>
      </c>
      <c r="K166" s="128">
        <f t="shared" si="115"/>
        <v>28</v>
      </c>
      <c r="L166" s="129">
        <f t="shared" si="116"/>
        <v>0.1728395061728395</v>
      </c>
      <c r="M166" s="130" t="s">
        <v>599</v>
      </c>
      <c r="N166" s="131">
        <v>42006</v>
      </c>
      <c r="O166" s="53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6</v>
      </c>
      <c r="B167" s="106">
        <v>41886</v>
      </c>
      <c r="C167" s="106"/>
      <c r="D167" s="107" t="s">
        <v>630</v>
      </c>
      <c r="E167" s="108" t="s">
        <v>600</v>
      </c>
      <c r="F167" s="109">
        <v>75</v>
      </c>
      <c r="G167" s="108" t="s">
        <v>624</v>
      </c>
      <c r="H167" s="108">
        <v>91.5</v>
      </c>
      <c r="I167" s="126" t="s">
        <v>631</v>
      </c>
      <c r="J167" s="127" t="s">
        <v>632</v>
      </c>
      <c r="K167" s="128">
        <f t="shared" si="115"/>
        <v>16.5</v>
      </c>
      <c r="L167" s="129">
        <f t="shared" si="116"/>
        <v>0.22</v>
      </c>
      <c r="M167" s="130" t="s">
        <v>599</v>
      </c>
      <c r="N167" s="131">
        <v>41954</v>
      </c>
      <c r="O167" s="53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7</v>
      </c>
      <c r="B168" s="106">
        <v>41913</v>
      </c>
      <c r="C168" s="106"/>
      <c r="D168" s="107" t="s">
        <v>633</v>
      </c>
      <c r="E168" s="108" t="s">
        <v>600</v>
      </c>
      <c r="F168" s="109">
        <v>850</v>
      </c>
      <c r="G168" s="108" t="s">
        <v>624</v>
      </c>
      <c r="H168" s="108">
        <v>982.5</v>
      </c>
      <c r="I168" s="126">
        <v>1050</v>
      </c>
      <c r="J168" s="127" t="s">
        <v>634</v>
      </c>
      <c r="K168" s="128">
        <f t="shared" si="115"/>
        <v>132.5</v>
      </c>
      <c r="L168" s="129">
        <f t="shared" si="116"/>
        <v>0.15588235294117647</v>
      </c>
      <c r="M168" s="130" t="s">
        <v>599</v>
      </c>
      <c r="N168" s="131">
        <v>42039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8</v>
      </c>
      <c r="B169" s="106">
        <v>41913</v>
      </c>
      <c r="C169" s="106"/>
      <c r="D169" s="107" t="s">
        <v>635</v>
      </c>
      <c r="E169" s="108" t="s">
        <v>600</v>
      </c>
      <c r="F169" s="109">
        <v>475</v>
      </c>
      <c r="G169" s="108" t="s">
        <v>624</v>
      </c>
      <c r="H169" s="108">
        <v>515</v>
      </c>
      <c r="I169" s="126">
        <v>600</v>
      </c>
      <c r="J169" s="127" t="s">
        <v>636</v>
      </c>
      <c r="K169" s="128">
        <f t="shared" si="115"/>
        <v>40</v>
      </c>
      <c r="L169" s="129">
        <f t="shared" si="116"/>
        <v>8.4210526315789472E-2</v>
      </c>
      <c r="M169" s="130" t="s">
        <v>599</v>
      </c>
      <c r="N169" s="131">
        <v>41939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9</v>
      </c>
      <c r="B170" s="106">
        <v>41913</v>
      </c>
      <c r="C170" s="106"/>
      <c r="D170" s="107" t="s">
        <v>637</v>
      </c>
      <c r="E170" s="108" t="s">
        <v>600</v>
      </c>
      <c r="F170" s="109">
        <v>86</v>
      </c>
      <c r="G170" s="108" t="s">
        <v>624</v>
      </c>
      <c r="H170" s="108">
        <v>99</v>
      </c>
      <c r="I170" s="126">
        <v>140</v>
      </c>
      <c r="J170" s="127" t="s">
        <v>638</v>
      </c>
      <c r="K170" s="128">
        <f t="shared" si="115"/>
        <v>13</v>
      </c>
      <c r="L170" s="129">
        <f t="shared" si="116"/>
        <v>0.15116279069767441</v>
      </c>
      <c r="M170" s="130" t="s">
        <v>599</v>
      </c>
      <c r="N170" s="131">
        <v>41939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10</v>
      </c>
      <c r="B171" s="106">
        <v>41926</v>
      </c>
      <c r="C171" s="106"/>
      <c r="D171" s="107" t="s">
        <v>639</v>
      </c>
      <c r="E171" s="108" t="s">
        <v>600</v>
      </c>
      <c r="F171" s="109">
        <v>496.6</v>
      </c>
      <c r="G171" s="108" t="s">
        <v>624</v>
      </c>
      <c r="H171" s="108">
        <v>621</v>
      </c>
      <c r="I171" s="126">
        <v>580</v>
      </c>
      <c r="J171" s="127" t="s">
        <v>625</v>
      </c>
      <c r="K171" s="128">
        <f t="shared" si="115"/>
        <v>124.39999999999998</v>
      </c>
      <c r="L171" s="129">
        <f t="shared" si="116"/>
        <v>0.25050342327829234</v>
      </c>
      <c r="M171" s="130" t="s">
        <v>599</v>
      </c>
      <c r="N171" s="131">
        <v>42605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11</v>
      </c>
      <c r="B172" s="106">
        <v>41926</v>
      </c>
      <c r="C172" s="106"/>
      <c r="D172" s="107" t="s">
        <v>640</v>
      </c>
      <c r="E172" s="108" t="s">
        <v>600</v>
      </c>
      <c r="F172" s="109">
        <v>2481.9</v>
      </c>
      <c r="G172" s="108" t="s">
        <v>624</v>
      </c>
      <c r="H172" s="108">
        <v>2840</v>
      </c>
      <c r="I172" s="126">
        <v>2870</v>
      </c>
      <c r="J172" s="127" t="s">
        <v>641</v>
      </c>
      <c r="K172" s="128">
        <f t="shared" si="115"/>
        <v>358.09999999999991</v>
      </c>
      <c r="L172" s="129">
        <f t="shared" si="116"/>
        <v>0.14428462065353154</v>
      </c>
      <c r="M172" s="130" t="s">
        <v>599</v>
      </c>
      <c r="N172" s="131">
        <v>42017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12</v>
      </c>
      <c r="B173" s="106">
        <v>41928</v>
      </c>
      <c r="C173" s="106"/>
      <c r="D173" s="107" t="s">
        <v>642</v>
      </c>
      <c r="E173" s="108" t="s">
        <v>600</v>
      </c>
      <c r="F173" s="109">
        <v>84.5</v>
      </c>
      <c r="G173" s="108" t="s">
        <v>624</v>
      </c>
      <c r="H173" s="108">
        <v>93</v>
      </c>
      <c r="I173" s="126">
        <v>110</v>
      </c>
      <c r="J173" s="127" t="s">
        <v>643</v>
      </c>
      <c r="K173" s="128">
        <f t="shared" si="115"/>
        <v>8.5</v>
      </c>
      <c r="L173" s="129">
        <f t="shared" si="116"/>
        <v>0.10059171597633136</v>
      </c>
      <c r="M173" s="130" t="s">
        <v>599</v>
      </c>
      <c r="N173" s="131">
        <v>41939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13</v>
      </c>
      <c r="B174" s="106">
        <v>41928</v>
      </c>
      <c r="C174" s="106"/>
      <c r="D174" s="107" t="s">
        <v>644</v>
      </c>
      <c r="E174" s="108" t="s">
        <v>600</v>
      </c>
      <c r="F174" s="109">
        <v>401</v>
      </c>
      <c r="G174" s="108" t="s">
        <v>624</v>
      </c>
      <c r="H174" s="108">
        <v>428</v>
      </c>
      <c r="I174" s="126">
        <v>450</v>
      </c>
      <c r="J174" s="127" t="s">
        <v>645</v>
      </c>
      <c r="K174" s="128">
        <f t="shared" si="115"/>
        <v>27</v>
      </c>
      <c r="L174" s="129">
        <f t="shared" si="116"/>
        <v>6.7331670822942641E-2</v>
      </c>
      <c r="M174" s="130" t="s">
        <v>599</v>
      </c>
      <c r="N174" s="131">
        <v>42020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14</v>
      </c>
      <c r="B175" s="106">
        <v>41928</v>
      </c>
      <c r="C175" s="106"/>
      <c r="D175" s="107" t="s">
        <v>646</v>
      </c>
      <c r="E175" s="108" t="s">
        <v>600</v>
      </c>
      <c r="F175" s="109">
        <v>101</v>
      </c>
      <c r="G175" s="108" t="s">
        <v>624</v>
      </c>
      <c r="H175" s="108">
        <v>112</v>
      </c>
      <c r="I175" s="126">
        <v>120</v>
      </c>
      <c r="J175" s="127" t="s">
        <v>647</v>
      </c>
      <c r="K175" s="128">
        <f t="shared" si="115"/>
        <v>11</v>
      </c>
      <c r="L175" s="129">
        <f t="shared" si="116"/>
        <v>0.10891089108910891</v>
      </c>
      <c r="M175" s="130" t="s">
        <v>599</v>
      </c>
      <c r="N175" s="131">
        <v>41939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15</v>
      </c>
      <c r="B176" s="106">
        <v>41954</v>
      </c>
      <c r="C176" s="106"/>
      <c r="D176" s="107" t="s">
        <v>648</v>
      </c>
      <c r="E176" s="108" t="s">
        <v>600</v>
      </c>
      <c r="F176" s="109">
        <v>59</v>
      </c>
      <c r="G176" s="108" t="s">
        <v>624</v>
      </c>
      <c r="H176" s="108">
        <v>76</v>
      </c>
      <c r="I176" s="126">
        <v>76</v>
      </c>
      <c r="J176" s="127" t="s">
        <v>625</v>
      </c>
      <c r="K176" s="128">
        <f t="shared" si="115"/>
        <v>17</v>
      </c>
      <c r="L176" s="129">
        <f t="shared" si="116"/>
        <v>0.28813559322033899</v>
      </c>
      <c r="M176" s="130" t="s">
        <v>599</v>
      </c>
      <c r="N176" s="131">
        <v>43032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16</v>
      </c>
      <c r="B177" s="106">
        <v>41954</v>
      </c>
      <c r="C177" s="106"/>
      <c r="D177" s="107" t="s">
        <v>637</v>
      </c>
      <c r="E177" s="108" t="s">
        <v>600</v>
      </c>
      <c r="F177" s="109">
        <v>99</v>
      </c>
      <c r="G177" s="108" t="s">
        <v>624</v>
      </c>
      <c r="H177" s="108">
        <v>120</v>
      </c>
      <c r="I177" s="126">
        <v>120</v>
      </c>
      <c r="J177" s="127" t="s">
        <v>649</v>
      </c>
      <c r="K177" s="128">
        <f t="shared" si="115"/>
        <v>21</v>
      </c>
      <c r="L177" s="129">
        <f t="shared" si="116"/>
        <v>0.21212121212121213</v>
      </c>
      <c r="M177" s="130" t="s">
        <v>599</v>
      </c>
      <c r="N177" s="131">
        <v>41960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17</v>
      </c>
      <c r="B178" s="106">
        <v>41956</v>
      </c>
      <c r="C178" s="106"/>
      <c r="D178" s="107" t="s">
        <v>650</v>
      </c>
      <c r="E178" s="108" t="s">
        <v>600</v>
      </c>
      <c r="F178" s="109">
        <v>22</v>
      </c>
      <c r="G178" s="108" t="s">
        <v>624</v>
      </c>
      <c r="H178" s="108">
        <v>33.549999999999997</v>
      </c>
      <c r="I178" s="126">
        <v>32</v>
      </c>
      <c r="J178" s="127" t="s">
        <v>651</v>
      </c>
      <c r="K178" s="128">
        <f t="shared" si="115"/>
        <v>11.549999999999997</v>
      </c>
      <c r="L178" s="129">
        <f t="shared" si="116"/>
        <v>0.52499999999999991</v>
      </c>
      <c r="M178" s="130" t="s">
        <v>599</v>
      </c>
      <c r="N178" s="131">
        <v>42188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18</v>
      </c>
      <c r="B179" s="106">
        <v>41976</v>
      </c>
      <c r="C179" s="106"/>
      <c r="D179" s="107" t="s">
        <v>652</v>
      </c>
      <c r="E179" s="108" t="s">
        <v>600</v>
      </c>
      <c r="F179" s="109">
        <v>440</v>
      </c>
      <c r="G179" s="108" t="s">
        <v>624</v>
      </c>
      <c r="H179" s="108">
        <v>520</v>
      </c>
      <c r="I179" s="126">
        <v>520</v>
      </c>
      <c r="J179" s="127" t="s">
        <v>653</v>
      </c>
      <c r="K179" s="128">
        <f t="shared" si="115"/>
        <v>80</v>
      </c>
      <c r="L179" s="129">
        <f t="shared" si="116"/>
        <v>0.18181818181818182</v>
      </c>
      <c r="M179" s="130" t="s">
        <v>599</v>
      </c>
      <c r="N179" s="131">
        <v>42208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19</v>
      </c>
      <c r="B180" s="106">
        <v>41976</v>
      </c>
      <c r="C180" s="106"/>
      <c r="D180" s="107" t="s">
        <v>654</v>
      </c>
      <c r="E180" s="108" t="s">
        <v>600</v>
      </c>
      <c r="F180" s="109">
        <v>360</v>
      </c>
      <c r="G180" s="108" t="s">
        <v>624</v>
      </c>
      <c r="H180" s="108">
        <v>427</v>
      </c>
      <c r="I180" s="126">
        <v>425</v>
      </c>
      <c r="J180" s="127" t="s">
        <v>655</v>
      </c>
      <c r="K180" s="128">
        <f t="shared" si="115"/>
        <v>67</v>
      </c>
      <c r="L180" s="129">
        <f t="shared" si="116"/>
        <v>0.18611111111111112</v>
      </c>
      <c r="M180" s="130" t="s">
        <v>599</v>
      </c>
      <c r="N180" s="131">
        <v>42058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20</v>
      </c>
      <c r="B181" s="106">
        <v>42012</v>
      </c>
      <c r="C181" s="106"/>
      <c r="D181" s="107" t="s">
        <v>656</v>
      </c>
      <c r="E181" s="108" t="s">
        <v>600</v>
      </c>
      <c r="F181" s="109">
        <v>360</v>
      </c>
      <c r="G181" s="108" t="s">
        <v>624</v>
      </c>
      <c r="H181" s="108">
        <v>455</v>
      </c>
      <c r="I181" s="126">
        <v>420</v>
      </c>
      <c r="J181" s="127" t="s">
        <v>657</v>
      </c>
      <c r="K181" s="128">
        <f t="shared" si="115"/>
        <v>95</v>
      </c>
      <c r="L181" s="129">
        <f t="shared" si="116"/>
        <v>0.2638888888888889</v>
      </c>
      <c r="M181" s="130" t="s">
        <v>599</v>
      </c>
      <c r="N181" s="131">
        <v>42024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21</v>
      </c>
      <c r="B182" s="106">
        <v>42012</v>
      </c>
      <c r="C182" s="106"/>
      <c r="D182" s="107" t="s">
        <v>658</v>
      </c>
      <c r="E182" s="108" t="s">
        <v>600</v>
      </c>
      <c r="F182" s="109">
        <v>130</v>
      </c>
      <c r="G182" s="108"/>
      <c r="H182" s="108">
        <v>175.5</v>
      </c>
      <c r="I182" s="126">
        <v>165</v>
      </c>
      <c r="J182" s="127" t="s">
        <v>659</v>
      </c>
      <c r="K182" s="128">
        <f t="shared" si="115"/>
        <v>45.5</v>
      </c>
      <c r="L182" s="129">
        <f t="shared" si="116"/>
        <v>0.35</v>
      </c>
      <c r="M182" s="130" t="s">
        <v>599</v>
      </c>
      <c r="N182" s="131">
        <v>43088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22</v>
      </c>
      <c r="B183" s="106">
        <v>42040</v>
      </c>
      <c r="C183" s="106"/>
      <c r="D183" s="107" t="s">
        <v>390</v>
      </c>
      <c r="E183" s="108" t="s">
        <v>623</v>
      </c>
      <c r="F183" s="109">
        <v>98</v>
      </c>
      <c r="G183" s="108"/>
      <c r="H183" s="108">
        <v>120</v>
      </c>
      <c r="I183" s="126">
        <v>120</v>
      </c>
      <c r="J183" s="127" t="s">
        <v>625</v>
      </c>
      <c r="K183" s="128">
        <f t="shared" si="115"/>
        <v>22</v>
      </c>
      <c r="L183" s="129">
        <f t="shared" si="116"/>
        <v>0.22448979591836735</v>
      </c>
      <c r="M183" s="130" t="s">
        <v>599</v>
      </c>
      <c r="N183" s="131">
        <v>42753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23</v>
      </c>
      <c r="B184" s="106">
        <v>42040</v>
      </c>
      <c r="C184" s="106"/>
      <c r="D184" s="107" t="s">
        <v>660</v>
      </c>
      <c r="E184" s="108" t="s">
        <v>623</v>
      </c>
      <c r="F184" s="109">
        <v>196</v>
      </c>
      <c r="G184" s="108"/>
      <c r="H184" s="108">
        <v>262</v>
      </c>
      <c r="I184" s="126">
        <v>255</v>
      </c>
      <c r="J184" s="127" t="s">
        <v>625</v>
      </c>
      <c r="K184" s="128">
        <f t="shared" si="115"/>
        <v>66</v>
      </c>
      <c r="L184" s="129">
        <f t="shared" si="116"/>
        <v>0.33673469387755101</v>
      </c>
      <c r="M184" s="130" t="s">
        <v>599</v>
      </c>
      <c r="N184" s="131">
        <v>42599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24</v>
      </c>
      <c r="B185" s="110">
        <v>42067</v>
      </c>
      <c r="C185" s="110"/>
      <c r="D185" s="111" t="s">
        <v>389</v>
      </c>
      <c r="E185" s="112" t="s">
        <v>623</v>
      </c>
      <c r="F185" s="113">
        <v>235</v>
      </c>
      <c r="G185" s="113"/>
      <c r="H185" s="114">
        <v>77</v>
      </c>
      <c r="I185" s="132" t="s">
        <v>661</v>
      </c>
      <c r="J185" s="133" t="s">
        <v>662</v>
      </c>
      <c r="K185" s="134">
        <f t="shared" si="115"/>
        <v>-158</v>
      </c>
      <c r="L185" s="135">
        <f t="shared" si="116"/>
        <v>-0.67234042553191486</v>
      </c>
      <c r="M185" s="136" t="s">
        <v>663</v>
      </c>
      <c r="N185" s="137">
        <v>43522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25</v>
      </c>
      <c r="B186" s="106">
        <v>42067</v>
      </c>
      <c r="C186" s="106"/>
      <c r="D186" s="107" t="s">
        <v>481</v>
      </c>
      <c r="E186" s="108" t="s">
        <v>623</v>
      </c>
      <c r="F186" s="109">
        <v>185</v>
      </c>
      <c r="G186" s="108"/>
      <c r="H186" s="108">
        <v>224</v>
      </c>
      <c r="I186" s="126" t="s">
        <v>664</v>
      </c>
      <c r="J186" s="127" t="s">
        <v>625</v>
      </c>
      <c r="K186" s="128">
        <f t="shared" si="115"/>
        <v>39</v>
      </c>
      <c r="L186" s="129">
        <f t="shared" si="116"/>
        <v>0.21081081081081082</v>
      </c>
      <c r="M186" s="130" t="s">
        <v>599</v>
      </c>
      <c r="N186" s="131">
        <v>42647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364">
        <v>26</v>
      </c>
      <c r="B187" s="115">
        <v>42090</v>
      </c>
      <c r="C187" s="115"/>
      <c r="D187" s="116" t="s">
        <v>665</v>
      </c>
      <c r="E187" s="117" t="s">
        <v>623</v>
      </c>
      <c r="F187" s="118">
        <v>49.5</v>
      </c>
      <c r="G187" s="119"/>
      <c r="H187" s="119">
        <v>15.85</v>
      </c>
      <c r="I187" s="119">
        <v>67</v>
      </c>
      <c r="J187" s="138" t="s">
        <v>666</v>
      </c>
      <c r="K187" s="119">
        <f t="shared" si="115"/>
        <v>-33.65</v>
      </c>
      <c r="L187" s="139">
        <f t="shared" si="116"/>
        <v>-0.67979797979797973</v>
      </c>
      <c r="M187" s="136" t="s">
        <v>663</v>
      </c>
      <c r="N187" s="140">
        <v>43627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27</v>
      </c>
      <c r="B188" s="106">
        <v>42093</v>
      </c>
      <c r="C188" s="106"/>
      <c r="D188" s="107" t="s">
        <v>667</v>
      </c>
      <c r="E188" s="108" t="s">
        <v>623</v>
      </c>
      <c r="F188" s="109">
        <v>183.5</v>
      </c>
      <c r="G188" s="108"/>
      <c r="H188" s="108">
        <v>219</v>
      </c>
      <c r="I188" s="126">
        <v>218</v>
      </c>
      <c r="J188" s="127" t="s">
        <v>668</v>
      </c>
      <c r="K188" s="128">
        <f t="shared" si="115"/>
        <v>35.5</v>
      </c>
      <c r="L188" s="129">
        <f t="shared" si="116"/>
        <v>0.19346049046321526</v>
      </c>
      <c r="M188" s="130" t="s">
        <v>599</v>
      </c>
      <c r="N188" s="131">
        <v>42103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28</v>
      </c>
      <c r="B189" s="106">
        <v>42114</v>
      </c>
      <c r="C189" s="106"/>
      <c r="D189" s="107" t="s">
        <v>669</v>
      </c>
      <c r="E189" s="108" t="s">
        <v>623</v>
      </c>
      <c r="F189" s="109">
        <f>(227+237)/2</f>
        <v>232</v>
      </c>
      <c r="G189" s="108"/>
      <c r="H189" s="108">
        <v>298</v>
      </c>
      <c r="I189" s="126">
        <v>298</v>
      </c>
      <c r="J189" s="127" t="s">
        <v>625</v>
      </c>
      <c r="K189" s="128">
        <f t="shared" si="115"/>
        <v>66</v>
      </c>
      <c r="L189" s="129">
        <f t="shared" si="116"/>
        <v>0.28448275862068967</v>
      </c>
      <c r="M189" s="130" t="s">
        <v>599</v>
      </c>
      <c r="N189" s="131">
        <v>42823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29</v>
      </c>
      <c r="B190" s="106">
        <v>42128</v>
      </c>
      <c r="C190" s="106"/>
      <c r="D190" s="107" t="s">
        <v>670</v>
      </c>
      <c r="E190" s="108" t="s">
        <v>600</v>
      </c>
      <c r="F190" s="109">
        <v>385</v>
      </c>
      <c r="G190" s="108"/>
      <c r="H190" s="108">
        <f>212.5+331</f>
        <v>543.5</v>
      </c>
      <c r="I190" s="126">
        <v>510</v>
      </c>
      <c r="J190" s="127" t="s">
        <v>671</v>
      </c>
      <c r="K190" s="128">
        <f t="shared" si="115"/>
        <v>158.5</v>
      </c>
      <c r="L190" s="129">
        <f t="shared" si="116"/>
        <v>0.41168831168831171</v>
      </c>
      <c r="M190" s="130" t="s">
        <v>599</v>
      </c>
      <c r="N190" s="131">
        <v>42235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30</v>
      </c>
      <c r="B191" s="106">
        <v>42128</v>
      </c>
      <c r="C191" s="106"/>
      <c r="D191" s="107" t="s">
        <v>672</v>
      </c>
      <c r="E191" s="108" t="s">
        <v>600</v>
      </c>
      <c r="F191" s="109">
        <v>115.5</v>
      </c>
      <c r="G191" s="108"/>
      <c r="H191" s="108">
        <v>146</v>
      </c>
      <c r="I191" s="126">
        <v>142</v>
      </c>
      <c r="J191" s="127" t="s">
        <v>673</v>
      </c>
      <c r="K191" s="128">
        <f t="shared" si="115"/>
        <v>30.5</v>
      </c>
      <c r="L191" s="129">
        <f t="shared" si="116"/>
        <v>0.26406926406926406</v>
      </c>
      <c r="M191" s="130" t="s">
        <v>599</v>
      </c>
      <c r="N191" s="131">
        <v>42202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31</v>
      </c>
      <c r="B192" s="106">
        <v>42151</v>
      </c>
      <c r="C192" s="106"/>
      <c r="D192" s="107" t="s">
        <v>674</v>
      </c>
      <c r="E192" s="108" t="s">
        <v>600</v>
      </c>
      <c r="F192" s="109">
        <v>237.5</v>
      </c>
      <c r="G192" s="108"/>
      <c r="H192" s="108">
        <v>279.5</v>
      </c>
      <c r="I192" s="126">
        <v>278</v>
      </c>
      <c r="J192" s="127" t="s">
        <v>625</v>
      </c>
      <c r="K192" s="128">
        <f t="shared" si="115"/>
        <v>42</v>
      </c>
      <c r="L192" s="129">
        <f t="shared" si="116"/>
        <v>0.17684210526315788</v>
      </c>
      <c r="M192" s="130" t="s">
        <v>599</v>
      </c>
      <c r="N192" s="131">
        <v>42222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32</v>
      </c>
      <c r="B193" s="106">
        <v>42174</v>
      </c>
      <c r="C193" s="106"/>
      <c r="D193" s="107" t="s">
        <v>644</v>
      </c>
      <c r="E193" s="108" t="s">
        <v>623</v>
      </c>
      <c r="F193" s="109">
        <v>340</v>
      </c>
      <c r="G193" s="108"/>
      <c r="H193" s="108">
        <v>448</v>
      </c>
      <c r="I193" s="126">
        <v>448</v>
      </c>
      <c r="J193" s="127" t="s">
        <v>625</v>
      </c>
      <c r="K193" s="128">
        <f t="shared" si="115"/>
        <v>108</v>
      </c>
      <c r="L193" s="129">
        <f t="shared" si="116"/>
        <v>0.31764705882352939</v>
      </c>
      <c r="M193" s="130" t="s">
        <v>599</v>
      </c>
      <c r="N193" s="131">
        <v>43018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33</v>
      </c>
      <c r="B194" s="106">
        <v>42191</v>
      </c>
      <c r="C194" s="106"/>
      <c r="D194" s="107" t="s">
        <v>675</v>
      </c>
      <c r="E194" s="108" t="s">
        <v>623</v>
      </c>
      <c r="F194" s="109">
        <v>390</v>
      </c>
      <c r="G194" s="108"/>
      <c r="H194" s="108">
        <v>460</v>
      </c>
      <c r="I194" s="126">
        <v>460</v>
      </c>
      <c r="J194" s="127" t="s">
        <v>625</v>
      </c>
      <c r="K194" s="128">
        <f t="shared" ref="K194:K214" si="117">H194-F194</f>
        <v>70</v>
      </c>
      <c r="L194" s="129">
        <f t="shared" ref="L194:L214" si="118">K194/F194</f>
        <v>0.17948717948717949</v>
      </c>
      <c r="M194" s="130" t="s">
        <v>599</v>
      </c>
      <c r="N194" s="131">
        <v>42478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34</v>
      </c>
      <c r="B195" s="110">
        <v>42195</v>
      </c>
      <c r="C195" s="110"/>
      <c r="D195" s="111" t="s">
        <v>676</v>
      </c>
      <c r="E195" s="112" t="s">
        <v>623</v>
      </c>
      <c r="F195" s="113">
        <v>122.5</v>
      </c>
      <c r="G195" s="113"/>
      <c r="H195" s="114">
        <v>61</v>
      </c>
      <c r="I195" s="132">
        <v>172</v>
      </c>
      <c r="J195" s="133" t="s">
        <v>677</v>
      </c>
      <c r="K195" s="134">
        <f t="shared" si="117"/>
        <v>-61.5</v>
      </c>
      <c r="L195" s="135">
        <f t="shared" si="118"/>
        <v>-0.50204081632653064</v>
      </c>
      <c r="M195" s="136" t="s">
        <v>663</v>
      </c>
      <c r="N195" s="137">
        <v>43333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35</v>
      </c>
      <c r="B196" s="106">
        <v>42219</v>
      </c>
      <c r="C196" s="106"/>
      <c r="D196" s="107" t="s">
        <v>678</v>
      </c>
      <c r="E196" s="108" t="s">
        <v>623</v>
      </c>
      <c r="F196" s="109">
        <v>297.5</v>
      </c>
      <c r="G196" s="108"/>
      <c r="H196" s="108">
        <v>350</v>
      </c>
      <c r="I196" s="126">
        <v>360</v>
      </c>
      <c r="J196" s="127" t="s">
        <v>679</v>
      </c>
      <c r="K196" s="128">
        <f t="shared" si="117"/>
        <v>52.5</v>
      </c>
      <c r="L196" s="129">
        <f t="shared" si="118"/>
        <v>0.17647058823529413</v>
      </c>
      <c r="M196" s="130" t="s">
        <v>599</v>
      </c>
      <c r="N196" s="131">
        <v>42232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36</v>
      </c>
      <c r="B197" s="106">
        <v>42219</v>
      </c>
      <c r="C197" s="106"/>
      <c r="D197" s="107" t="s">
        <v>680</v>
      </c>
      <c r="E197" s="108" t="s">
        <v>623</v>
      </c>
      <c r="F197" s="109">
        <v>115.5</v>
      </c>
      <c r="G197" s="108"/>
      <c r="H197" s="108">
        <v>149</v>
      </c>
      <c r="I197" s="126">
        <v>140</v>
      </c>
      <c r="J197" s="141" t="s">
        <v>681</v>
      </c>
      <c r="K197" s="128">
        <f t="shared" si="117"/>
        <v>33.5</v>
      </c>
      <c r="L197" s="129">
        <f t="shared" si="118"/>
        <v>0.29004329004329005</v>
      </c>
      <c r="M197" s="130" t="s">
        <v>599</v>
      </c>
      <c r="N197" s="131">
        <v>42740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37</v>
      </c>
      <c r="B198" s="106">
        <v>42251</v>
      </c>
      <c r="C198" s="106"/>
      <c r="D198" s="107" t="s">
        <v>674</v>
      </c>
      <c r="E198" s="108" t="s">
        <v>623</v>
      </c>
      <c r="F198" s="109">
        <v>226</v>
      </c>
      <c r="G198" s="108"/>
      <c r="H198" s="108">
        <v>292</v>
      </c>
      <c r="I198" s="126">
        <v>292</v>
      </c>
      <c r="J198" s="127" t="s">
        <v>682</v>
      </c>
      <c r="K198" s="128">
        <f t="shared" si="117"/>
        <v>66</v>
      </c>
      <c r="L198" s="129">
        <f t="shared" si="118"/>
        <v>0.29203539823008851</v>
      </c>
      <c r="M198" s="130" t="s">
        <v>599</v>
      </c>
      <c r="N198" s="131">
        <v>42286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38</v>
      </c>
      <c r="B199" s="106">
        <v>42254</v>
      </c>
      <c r="C199" s="106"/>
      <c r="D199" s="107" t="s">
        <v>669</v>
      </c>
      <c r="E199" s="108" t="s">
        <v>623</v>
      </c>
      <c r="F199" s="109">
        <v>232.5</v>
      </c>
      <c r="G199" s="108"/>
      <c r="H199" s="108">
        <v>312.5</v>
      </c>
      <c r="I199" s="126">
        <v>310</v>
      </c>
      <c r="J199" s="127" t="s">
        <v>625</v>
      </c>
      <c r="K199" s="128">
        <f t="shared" si="117"/>
        <v>80</v>
      </c>
      <c r="L199" s="129">
        <f t="shared" si="118"/>
        <v>0.34408602150537637</v>
      </c>
      <c r="M199" s="130" t="s">
        <v>599</v>
      </c>
      <c r="N199" s="131">
        <v>42823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39</v>
      </c>
      <c r="B200" s="106">
        <v>42268</v>
      </c>
      <c r="C200" s="106"/>
      <c r="D200" s="107" t="s">
        <v>683</v>
      </c>
      <c r="E200" s="108" t="s">
        <v>623</v>
      </c>
      <c r="F200" s="109">
        <v>196.5</v>
      </c>
      <c r="G200" s="108"/>
      <c r="H200" s="108">
        <v>238</v>
      </c>
      <c r="I200" s="126">
        <v>238</v>
      </c>
      <c r="J200" s="127" t="s">
        <v>682</v>
      </c>
      <c r="K200" s="128">
        <f t="shared" si="117"/>
        <v>41.5</v>
      </c>
      <c r="L200" s="129">
        <f t="shared" si="118"/>
        <v>0.21119592875318066</v>
      </c>
      <c r="M200" s="130" t="s">
        <v>599</v>
      </c>
      <c r="N200" s="131">
        <v>42291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40</v>
      </c>
      <c r="B201" s="106">
        <v>42271</v>
      </c>
      <c r="C201" s="106"/>
      <c r="D201" s="107" t="s">
        <v>622</v>
      </c>
      <c r="E201" s="108" t="s">
        <v>623</v>
      </c>
      <c r="F201" s="109">
        <v>65</v>
      </c>
      <c r="G201" s="108"/>
      <c r="H201" s="108">
        <v>82</v>
      </c>
      <c r="I201" s="126">
        <v>82</v>
      </c>
      <c r="J201" s="127" t="s">
        <v>682</v>
      </c>
      <c r="K201" s="128">
        <f t="shared" si="117"/>
        <v>17</v>
      </c>
      <c r="L201" s="129">
        <f t="shared" si="118"/>
        <v>0.26153846153846155</v>
      </c>
      <c r="M201" s="130" t="s">
        <v>599</v>
      </c>
      <c r="N201" s="131">
        <v>42578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41</v>
      </c>
      <c r="B202" s="106">
        <v>42291</v>
      </c>
      <c r="C202" s="106"/>
      <c r="D202" s="107" t="s">
        <v>684</v>
      </c>
      <c r="E202" s="108" t="s">
        <v>623</v>
      </c>
      <c r="F202" s="109">
        <v>144</v>
      </c>
      <c r="G202" s="108"/>
      <c r="H202" s="108">
        <v>182.5</v>
      </c>
      <c r="I202" s="126">
        <v>181</v>
      </c>
      <c r="J202" s="127" t="s">
        <v>682</v>
      </c>
      <c r="K202" s="128">
        <f t="shared" si="117"/>
        <v>38.5</v>
      </c>
      <c r="L202" s="129">
        <f t="shared" si="118"/>
        <v>0.2673611111111111</v>
      </c>
      <c r="M202" s="130" t="s">
        <v>599</v>
      </c>
      <c r="N202" s="131">
        <v>42817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42</v>
      </c>
      <c r="B203" s="106">
        <v>42291</v>
      </c>
      <c r="C203" s="106"/>
      <c r="D203" s="107" t="s">
        <v>685</v>
      </c>
      <c r="E203" s="108" t="s">
        <v>623</v>
      </c>
      <c r="F203" s="109">
        <v>264</v>
      </c>
      <c r="G203" s="108"/>
      <c r="H203" s="108">
        <v>311</v>
      </c>
      <c r="I203" s="126">
        <v>311</v>
      </c>
      <c r="J203" s="127" t="s">
        <v>682</v>
      </c>
      <c r="K203" s="128">
        <f t="shared" si="117"/>
        <v>47</v>
      </c>
      <c r="L203" s="129">
        <f t="shared" si="118"/>
        <v>0.17803030303030304</v>
      </c>
      <c r="M203" s="130" t="s">
        <v>599</v>
      </c>
      <c r="N203" s="131">
        <v>42604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43</v>
      </c>
      <c r="B204" s="106">
        <v>42318</v>
      </c>
      <c r="C204" s="106"/>
      <c r="D204" s="107" t="s">
        <v>686</v>
      </c>
      <c r="E204" s="108" t="s">
        <v>600</v>
      </c>
      <c r="F204" s="109">
        <v>549.5</v>
      </c>
      <c r="G204" s="108"/>
      <c r="H204" s="108">
        <v>630</v>
      </c>
      <c r="I204" s="126">
        <v>630</v>
      </c>
      <c r="J204" s="127" t="s">
        <v>682</v>
      </c>
      <c r="K204" s="128">
        <f t="shared" si="117"/>
        <v>80.5</v>
      </c>
      <c r="L204" s="129">
        <f t="shared" si="118"/>
        <v>0.1464968152866242</v>
      </c>
      <c r="M204" s="130" t="s">
        <v>599</v>
      </c>
      <c r="N204" s="131">
        <v>42419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44</v>
      </c>
      <c r="B205" s="106">
        <v>42342</v>
      </c>
      <c r="C205" s="106"/>
      <c r="D205" s="107" t="s">
        <v>687</v>
      </c>
      <c r="E205" s="108" t="s">
        <v>623</v>
      </c>
      <c r="F205" s="109">
        <v>1027.5</v>
      </c>
      <c r="G205" s="108"/>
      <c r="H205" s="108">
        <v>1315</v>
      </c>
      <c r="I205" s="126">
        <v>1250</v>
      </c>
      <c r="J205" s="127" t="s">
        <v>682</v>
      </c>
      <c r="K205" s="128">
        <f t="shared" si="117"/>
        <v>287.5</v>
      </c>
      <c r="L205" s="129">
        <f t="shared" si="118"/>
        <v>0.27980535279805352</v>
      </c>
      <c r="M205" s="130" t="s">
        <v>599</v>
      </c>
      <c r="N205" s="131">
        <v>43244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45</v>
      </c>
      <c r="B206" s="106">
        <v>42367</v>
      </c>
      <c r="C206" s="106"/>
      <c r="D206" s="107" t="s">
        <v>688</v>
      </c>
      <c r="E206" s="108" t="s">
        <v>623</v>
      </c>
      <c r="F206" s="109">
        <v>465</v>
      </c>
      <c r="G206" s="108"/>
      <c r="H206" s="108">
        <v>540</v>
      </c>
      <c r="I206" s="126">
        <v>540</v>
      </c>
      <c r="J206" s="127" t="s">
        <v>682</v>
      </c>
      <c r="K206" s="128">
        <f t="shared" si="117"/>
        <v>75</v>
      </c>
      <c r="L206" s="129">
        <f t="shared" si="118"/>
        <v>0.16129032258064516</v>
      </c>
      <c r="M206" s="130" t="s">
        <v>599</v>
      </c>
      <c r="N206" s="131">
        <v>42530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46</v>
      </c>
      <c r="B207" s="106">
        <v>42380</v>
      </c>
      <c r="C207" s="106"/>
      <c r="D207" s="107" t="s">
        <v>390</v>
      </c>
      <c r="E207" s="108" t="s">
        <v>600</v>
      </c>
      <c r="F207" s="109">
        <v>81</v>
      </c>
      <c r="G207" s="108"/>
      <c r="H207" s="108">
        <v>110</v>
      </c>
      <c r="I207" s="126">
        <v>110</v>
      </c>
      <c r="J207" s="127" t="s">
        <v>682</v>
      </c>
      <c r="K207" s="128">
        <f t="shared" si="117"/>
        <v>29</v>
      </c>
      <c r="L207" s="129">
        <f t="shared" si="118"/>
        <v>0.35802469135802467</v>
      </c>
      <c r="M207" s="130" t="s">
        <v>599</v>
      </c>
      <c r="N207" s="131">
        <v>42745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47</v>
      </c>
      <c r="B208" s="106">
        <v>42382</v>
      </c>
      <c r="C208" s="106"/>
      <c r="D208" s="107" t="s">
        <v>689</v>
      </c>
      <c r="E208" s="108" t="s">
        <v>600</v>
      </c>
      <c r="F208" s="109">
        <v>417.5</v>
      </c>
      <c r="G208" s="108"/>
      <c r="H208" s="108">
        <v>547</v>
      </c>
      <c r="I208" s="126">
        <v>535</v>
      </c>
      <c r="J208" s="127" t="s">
        <v>682</v>
      </c>
      <c r="K208" s="128">
        <f t="shared" si="117"/>
        <v>129.5</v>
      </c>
      <c r="L208" s="129">
        <f t="shared" si="118"/>
        <v>0.31017964071856285</v>
      </c>
      <c r="M208" s="130" t="s">
        <v>599</v>
      </c>
      <c r="N208" s="131">
        <v>42578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48</v>
      </c>
      <c r="B209" s="106">
        <v>42408</v>
      </c>
      <c r="C209" s="106"/>
      <c r="D209" s="107" t="s">
        <v>690</v>
      </c>
      <c r="E209" s="108" t="s">
        <v>623</v>
      </c>
      <c r="F209" s="109">
        <v>650</v>
      </c>
      <c r="G209" s="108"/>
      <c r="H209" s="108">
        <v>800</v>
      </c>
      <c r="I209" s="126">
        <v>800</v>
      </c>
      <c r="J209" s="127" t="s">
        <v>682</v>
      </c>
      <c r="K209" s="128">
        <f t="shared" si="117"/>
        <v>150</v>
      </c>
      <c r="L209" s="129">
        <f t="shared" si="118"/>
        <v>0.23076923076923078</v>
      </c>
      <c r="M209" s="130" t="s">
        <v>599</v>
      </c>
      <c r="N209" s="131">
        <v>43154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49</v>
      </c>
      <c r="B210" s="106">
        <v>42433</v>
      </c>
      <c r="C210" s="106"/>
      <c r="D210" s="107" t="s">
        <v>197</v>
      </c>
      <c r="E210" s="108" t="s">
        <v>623</v>
      </c>
      <c r="F210" s="109">
        <v>437.5</v>
      </c>
      <c r="G210" s="108"/>
      <c r="H210" s="108">
        <v>504.5</v>
      </c>
      <c r="I210" s="126">
        <v>522</v>
      </c>
      <c r="J210" s="127" t="s">
        <v>691</v>
      </c>
      <c r="K210" s="128">
        <f t="shared" si="117"/>
        <v>67</v>
      </c>
      <c r="L210" s="129">
        <f t="shared" si="118"/>
        <v>0.15314285714285714</v>
      </c>
      <c r="M210" s="130" t="s">
        <v>599</v>
      </c>
      <c r="N210" s="131">
        <v>42480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50</v>
      </c>
      <c r="B211" s="106">
        <v>42438</v>
      </c>
      <c r="C211" s="106"/>
      <c r="D211" s="107" t="s">
        <v>692</v>
      </c>
      <c r="E211" s="108" t="s">
        <v>623</v>
      </c>
      <c r="F211" s="109">
        <v>189.5</v>
      </c>
      <c r="G211" s="108"/>
      <c r="H211" s="108">
        <v>218</v>
      </c>
      <c r="I211" s="126">
        <v>218</v>
      </c>
      <c r="J211" s="127" t="s">
        <v>682</v>
      </c>
      <c r="K211" s="128">
        <f t="shared" si="117"/>
        <v>28.5</v>
      </c>
      <c r="L211" s="129">
        <f t="shared" si="118"/>
        <v>0.15039577836411611</v>
      </c>
      <c r="M211" s="130" t="s">
        <v>599</v>
      </c>
      <c r="N211" s="131">
        <v>43034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64">
        <v>51</v>
      </c>
      <c r="B212" s="115">
        <v>42471</v>
      </c>
      <c r="C212" s="115"/>
      <c r="D212" s="116" t="s">
        <v>693</v>
      </c>
      <c r="E212" s="117" t="s">
        <v>623</v>
      </c>
      <c r="F212" s="118">
        <v>36.5</v>
      </c>
      <c r="G212" s="119"/>
      <c r="H212" s="119">
        <v>15.85</v>
      </c>
      <c r="I212" s="119">
        <v>60</v>
      </c>
      <c r="J212" s="138" t="s">
        <v>694</v>
      </c>
      <c r="K212" s="134">
        <f t="shared" si="117"/>
        <v>-20.65</v>
      </c>
      <c r="L212" s="168">
        <f t="shared" si="118"/>
        <v>-0.5657534246575342</v>
      </c>
      <c r="M212" s="136" t="s">
        <v>663</v>
      </c>
      <c r="N212" s="169">
        <v>43627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52</v>
      </c>
      <c r="B213" s="106">
        <v>42472</v>
      </c>
      <c r="C213" s="106"/>
      <c r="D213" s="107" t="s">
        <v>695</v>
      </c>
      <c r="E213" s="108" t="s">
        <v>623</v>
      </c>
      <c r="F213" s="109">
        <v>93</v>
      </c>
      <c r="G213" s="108"/>
      <c r="H213" s="108">
        <v>149</v>
      </c>
      <c r="I213" s="126">
        <v>140</v>
      </c>
      <c r="J213" s="141" t="s">
        <v>696</v>
      </c>
      <c r="K213" s="128">
        <f t="shared" si="117"/>
        <v>56</v>
      </c>
      <c r="L213" s="129">
        <f t="shared" si="118"/>
        <v>0.60215053763440862</v>
      </c>
      <c r="M213" s="130" t="s">
        <v>599</v>
      </c>
      <c r="N213" s="131">
        <v>42740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53</v>
      </c>
      <c r="B214" s="106">
        <v>42472</v>
      </c>
      <c r="C214" s="106"/>
      <c r="D214" s="107" t="s">
        <v>697</v>
      </c>
      <c r="E214" s="108" t="s">
        <v>623</v>
      </c>
      <c r="F214" s="109">
        <v>130</v>
      </c>
      <c r="G214" s="108"/>
      <c r="H214" s="108">
        <v>150</v>
      </c>
      <c r="I214" s="126" t="s">
        <v>698</v>
      </c>
      <c r="J214" s="127" t="s">
        <v>682</v>
      </c>
      <c r="K214" s="128">
        <f t="shared" si="117"/>
        <v>20</v>
      </c>
      <c r="L214" s="129">
        <f t="shared" si="118"/>
        <v>0.15384615384615385</v>
      </c>
      <c r="M214" s="130" t="s">
        <v>599</v>
      </c>
      <c r="N214" s="131">
        <v>42564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54</v>
      </c>
      <c r="B215" s="106">
        <v>42473</v>
      </c>
      <c r="C215" s="106"/>
      <c r="D215" s="107" t="s">
        <v>354</v>
      </c>
      <c r="E215" s="108" t="s">
        <v>623</v>
      </c>
      <c r="F215" s="109">
        <v>196</v>
      </c>
      <c r="G215" s="108"/>
      <c r="H215" s="108">
        <v>299</v>
      </c>
      <c r="I215" s="126">
        <v>299</v>
      </c>
      <c r="J215" s="127" t="s">
        <v>682</v>
      </c>
      <c r="K215" s="128">
        <v>103</v>
      </c>
      <c r="L215" s="129">
        <v>0.52551020408163296</v>
      </c>
      <c r="M215" s="130" t="s">
        <v>599</v>
      </c>
      <c r="N215" s="131">
        <v>42620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55</v>
      </c>
      <c r="B216" s="106">
        <v>42473</v>
      </c>
      <c r="C216" s="106"/>
      <c r="D216" s="107" t="s">
        <v>756</v>
      </c>
      <c r="E216" s="108" t="s">
        <v>623</v>
      </c>
      <c r="F216" s="109">
        <v>88</v>
      </c>
      <c r="G216" s="108"/>
      <c r="H216" s="108">
        <v>103</v>
      </c>
      <c r="I216" s="126">
        <v>103</v>
      </c>
      <c r="J216" s="127" t="s">
        <v>682</v>
      </c>
      <c r="K216" s="128">
        <v>15</v>
      </c>
      <c r="L216" s="129">
        <v>0.170454545454545</v>
      </c>
      <c r="M216" s="130" t="s">
        <v>599</v>
      </c>
      <c r="N216" s="131">
        <v>42530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56</v>
      </c>
      <c r="B217" s="106">
        <v>42492</v>
      </c>
      <c r="C217" s="106"/>
      <c r="D217" s="107" t="s">
        <v>699</v>
      </c>
      <c r="E217" s="108" t="s">
        <v>623</v>
      </c>
      <c r="F217" s="109">
        <v>127.5</v>
      </c>
      <c r="G217" s="108"/>
      <c r="H217" s="108">
        <v>148</v>
      </c>
      <c r="I217" s="126" t="s">
        <v>700</v>
      </c>
      <c r="J217" s="127" t="s">
        <v>682</v>
      </c>
      <c r="K217" s="128">
        <f>H217-F217</f>
        <v>20.5</v>
      </c>
      <c r="L217" s="129">
        <f>K217/F217</f>
        <v>0.16078431372549021</v>
      </c>
      <c r="M217" s="130" t="s">
        <v>599</v>
      </c>
      <c r="N217" s="131">
        <v>42564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57</v>
      </c>
      <c r="B218" s="106">
        <v>42493</v>
      </c>
      <c r="C218" s="106"/>
      <c r="D218" s="107" t="s">
        <v>701</v>
      </c>
      <c r="E218" s="108" t="s">
        <v>623</v>
      </c>
      <c r="F218" s="109">
        <v>675</v>
      </c>
      <c r="G218" s="108"/>
      <c r="H218" s="108">
        <v>815</v>
      </c>
      <c r="I218" s="126" t="s">
        <v>702</v>
      </c>
      <c r="J218" s="127" t="s">
        <v>682</v>
      </c>
      <c r="K218" s="128">
        <f>H218-F218</f>
        <v>140</v>
      </c>
      <c r="L218" s="129">
        <f>K218/F218</f>
        <v>0.2074074074074074</v>
      </c>
      <c r="M218" s="130" t="s">
        <v>599</v>
      </c>
      <c r="N218" s="131">
        <v>43154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58</v>
      </c>
      <c r="B219" s="110">
        <v>42522</v>
      </c>
      <c r="C219" s="110"/>
      <c r="D219" s="111" t="s">
        <v>757</v>
      </c>
      <c r="E219" s="112" t="s">
        <v>623</v>
      </c>
      <c r="F219" s="113">
        <v>500</v>
      </c>
      <c r="G219" s="113"/>
      <c r="H219" s="114">
        <v>232.5</v>
      </c>
      <c r="I219" s="132" t="s">
        <v>758</v>
      </c>
      <c r="J219" s="133" t="s">
        <v>759</v>
      </c>
      <c r="K219" s="134">
        <f>H219-F219</f>
        <v>-267.5</v>
      </c>
      <c r="L219" s="135">
        <f>K219/F219</f>
        <v>-0.53500000000000003</v>
      </c>
      <c r="M219" s="136" t="s">
        <v>663</v>
      </c>
      <c r="N219" s="137">
        <v>43735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59</v>
      </c>
      <c r="B220" s="106">
        <v>42527</v>
      </c>
      <c r="C220" s="106"/>
      <c r="D220" s="107" t="s">
        <v>703</v>
      </c>
      <c r="E220" s="108" t="s">
        <v>623</v>
      </c>
      <c r="F220" s="109">
        <v>110</v>
      </c>
      <c r="G220" s="108"/>
      <c r="H220" s="108">
        <v>126.5</v>
      </c>
      <c r="I220" s="126">
        <v>125</v>
      </c>
      <c r="J220" s="127" t="s">
        <v>632</v>
      </c>
      <c r="K220" s="128">
        <f>H220-F220</f>
        <v>16.5</v>
      </c>
      <c r="L220" s="129">
        <f>K220/F220</f>
        <v>0.15</v>
      </c>
      <c r="M220" s="130" t="s">
        <v>599</v>
      </c>
      <c r="N220" s="131">
        <v>42552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60</v>
      </c>
      <c r="B221" s="106">
        <v>42538</v>
      </c>
      <c r="C221" s="106"/>
      <c r="D221" s="107" t="s">
        <v>704</v>
      </c>
      <c r="E221" s="108" t="s">
        <v>623</v>
      </c>
      <c r="F221" s="109">
        <v>44</v>
      </c>
      <c r="G221" s="108"/>
      <c r="H221" s="108">
        <v>69.5</v>
      </c>
      <c r="I221" s="126">
        <v>69.5</v>
      </c>
      <c r="J221" s="127" t="s">
        <v>705</v>
      </c>
      <c r="K221" s="128">
        <f>H221-F221</f>
        <v>25.5</v>
      </c>
      <c r="L221" s="129">
        <f>K221/F221</f>
        <v>0.57954545454545459</v>
      </c>
      <c r="M221" s="130" t="s">
        <v>599</v>
      </c>
      <c r="N221" s="131">
        <v>42977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61</v>
      </c>
      <c r="B222" s="106">
        <v>42549</v>
      </c>
      <c r="C222" s="106"/>
      <c r="D222" s="148" t="s">
        <v>760</v>
      </c>
      <c r="E222" s="108" t="s">
        <v>623</v>
      </c>
      <c r="F222" s="109">
        <v>262.5</v>
      </c>
      <c r="G222" s="108"/>
      <c r="H222" s="108">
        <v>340</v>
      </c>
      <c r="I222" s="126">
        <v>333</v>
      </c>
      <c r="J222" s="127" t="s">
        <v>761</v>
      </c>
      <c r="K222" s="128">
        <v>77.5</v>
      </c>
      <c r="L222" s="129">
        <v>0.29523809523809502</v>
      </c>
      <c r="M222" s="130" t="s">
        <v>599</v>
      </c>
      <c r="N222" s="131">
        <v>43017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62</v>
      </c>
      <c r="B223" s="106">
        <v>42549</v>
      </c>
      <c r="C223" s="106"/>
      <c r="D223" s="148" t="s">
        <v>762</v>
      </c>
      <c r="E223" s="108" t="s">
        <v>623</v>
      </c>
      <c r="F223" s="109">
        <v>840</v>
      </c>
      <c r="G223" s="108"/>
      <c r="H223" s="108">
        <v>1230</v>
      </c>
      <c r="I223" s="126">
        <v>1230</v>
      </c>
      <c r="J223" s="127" t="s">
        <v>682</v>
      </c>
      <c r="K223" s="128">
        <v>390</v>
      </c>
      <c r="L223" s="129">
        <v>0.46428571428571402</v>
      </c>
      <c r="M223" s="130" t="s">
        <v>599</v>
      </c>
      <c r="N223" s="131">
        <v>42649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5">
        <v>63</v>
      </c>
      <c r="B224" s="143">
        <v>42556</v>
      </c>
      <c r="C224" s="143"/>
      <c r="D224" s="144" t="s">
        <v>706</v>
      </c>
      <c r="E224" s="145" t="s">
        <v>623</v>
      </c>
      <c r="F224" s="146">
        <v>395</v>
      </c>
      <c r="G224" s="147"/>
      <c r="H224" s="147">
        <f>(468.5+342.5)/2</f>
        <v>405.5</v>
      </c>
      <c r="I224" s="147">
        <v>510</v>
      </c>
      <c r="J224" s="170" t="s">
        <v>707</v>
      </c>
      <c r="K224" s="171">
        <f t="shared" ref="K224:K230" si="119">H224-F224</f>
        <v>10.5</v>
      </c>
      <c r="L224" s="172">
        <f t="shared" ref="L224:L230" si="120">K224/F224</f>
        <v>2.6582278481012658E-2</v>
      </c>
      <c r="M224" s="173" t="s">
        <v>708</v>
      </c>
      <c r="N224" s="174">
        <v>43606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64</v>
      </c>
      <c r="B225" s="110">
        <v>42584</v>
      </c>
      <c r="C225" s="110"/>
      <c r="D225" s="111" t="s">
        <v>709</v>
      </c>
      <c r="E225" s="112" t="s">
        <v>600</v>
      </c>
      <c r="F225" s="113">
        <f>169.5-12.8</f>
        <v>156.69999999999999</v>
      </c>
      <c r="G225" s="113"/>
      <c r="H225" s="114">
        <v>77</v>
      </c>
      <c r="I225" s="132" t="s">
        <v>710</v>
      </c>
      <c r="J225" s="384" t="s">
        <v>3401</v>
      </c>
      <c r="K225" s="134">
        <f t="shared" si="119"/>
        <v>-79.699999999999989</v>
      </c>
      <c r="L225" s="135">
        <f t="shared" si="120"/>
        <v>-0.50861518825781749</v>
      </c>
      <c r="M225" s="136" t="s">
        <v>663</v>
      </c>
      <c r="N225" s="137">
        <v>43522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65</v>
      </c>
      <c r="B226" s="110">
        <v>42586</v>
      </c>
      <c r="C226" s="110"/>
      <c r="D226" s="111" t="s">
        <v>711</v>
      </c>
      <c r="E226" s="112" t="s">
        <v>623</v>
      </c>
      <c r="F226" s="113">
        <v>400</v>
      </c>
      <c r="G226" s="113"/>
      <c r="H226" s="114">
        <v>305</v>
      </c>
      <c r="I226" s="132">
        <v>475</v>
      </c>
      <c r="J226" s="133" t="s">
        <v>712</v>
      </c>
      <c r="K226" s="134">
        <f t="shared" si="119"/>
        <v>-95</v>
      </c>
      <c r="L226" s="135">
        <f t="shared" si="120"/>
        <v>-0.23749999999999999</v>
      </c>
      <c r="M226" s="136" t="s">
        <v>663</v>
      </c>
      <c r="N226" s="137">
        <v>43606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66</v>
      </c>
      <c r="B227" s="106">
        <v>42593</v>
      </c>
      <c r="C227" s="106"/>
      <c r="D227" s="107" t="s">
        <v>713</v>
      </c>
      <c r="E227" s="108" t="s">
        <v>623</v>
      </c>
      <c r="F227" s="109">
        <v>86.5</v>
      </c>
      <c r="G227" s="108"/>
      <c r="H227" s="108">
        <v>130</v>
      </c>
      <c r="I227" s="126">
        <v>130</v>
      </c>
      <c r="J227" s="141" t="s">
        <v>714</v>
      </c>
      <c r="K227" s="128">
        <f t="shared" si="119"/>
        <v>43.5</v>
      </c>
      <c r="L227" s="129">
        <f t="shared" si="120"/>
        <v>0.50289017341040465</v>
      </c>
      <c r="M227" s="130" t="s">
        <v>599</v>
      </c>
      <c r="N227" s="131">
        <v>43091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67</v>
      </c>
      <c r="B228" s="110">
        <v>42600</v>
      </c>
      <c r="C228" s="110"/>
      <c r="D228" s="111" t="s">
        <v>381</v>
      </c>
      <c r="E228" s="112" t="s">
        <v>623</v>
      </c>
      <c r="F228" s="113">
        <v>133.5</v>
      </c>
      <c r="G228" s="113"/>
      <c r="H228" s="114">
        <v>126.5</v>
      </c>
      <c r="I228" s="132">
        <v>178</v>
      </c>
      <c r="J228" s="133" t="s">
        <v>715</v>
      </c>
      <c r="K228" s="134">
        <f t="shared" si="119"/>
        <v>-7</v>
      </c>
      <c r="L228" s="135">
        <f t="shared" si="120"/>
        <v>-5.2434456928838954E-2</v>
      </c>
      <c r="M228" s="136" t="s">
        <v>663</v>
      </c>
      <c r="N228" s="137">
        <v>42615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68</v>
      </c>
      <c r="B229" s="106">
        <v>42613</v>
      </c>
      <c r="C229" s="106"/>
      <c r="D229" s="107" t="s">
        <v>716</v>
      </c>
      <c r="E229" s="108" t="s">
        <v>623</v>
      </c>
      <c r="F229" s="109">
        <v>560</v>
      </c>
      <c r="G229" s="108"/>
      <c r="H229" s="108">
        <v>725</v>
      </c>
      <c r="I229" s="126">
        <v>725</v>
      </c>
      <c r="J229" s="127" t="s">
        <v>625</v>
      </c>
      <c r="K229" s="128">
        <f t="shared" si="119"/>
        <v>165</v>
      </c>
      <c r="L229" s="129">
        <f t="shared" si="120"/>
        <v>0.29464285714285715</v>
      </c>
      <c r="M229" s="130" t="s">
        <v>599</v>
      </c>
      <c r="N229" s="131">
        <v>42456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69</v>
      </c>
      <c r="B230" s="106">
        <v>42614</v>
      </c>
      <c r="C230" s="106"/>
      <c r="D230" s="107" t="s">
        <v>717</v>
      </c>
      <c r="E230" s="108" t="s">
        <v>623</v>
      </c>
      <c r="F230" s="109">
        <v>160.5</v>
      </c>
      <c r="G230" s="108"/>
      <c r="H230" s="108">
        <v>210</v>
      </c>
      <c r="I230" s="126">
        <v>210</v>
      </c>
      <c r="J230" s="127" t="s">
        <v>625</v>
      </c>
      <c r="K230" s="128">
        <f t="shared" si="119"/>
        <v>49.5</v>
      </c>
      <c r="L230" s="129">
        <f t="shared" si="120"/>
        <v>0.30841121495327101</v>
      </c>
      <c r="M230" s="130" t="s">
        <v>599</v>
      </c>
      <c r="N230" s="131">
        <v>42871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70</v>
      </c>
      <c r="B231" s="106">
        <v>42646</v>
      </c>
      <c r="C231" s="106"/>
      <c r="D231" s="148" t="s">
        <v>405</v>
      </c>
      <c r="E231" s="108" t="s">
        <v>623</v>
      </c>
      <c r="F231" s="109">
        <v>430</v>
      </c>
      <c r="G231" s="108"/>
      <c r="H231" s="108">
        <v>596</v>
      </c>
      <c r="I231" s="126">
        <v>575</v>
      </c>
      <c r="J231" s="127" t="s">
        <v>763</v>
      </c>
      <c r="K231" s="128">
        <v>166</v>
      </c>
      <c r="L231" s="129">
        <v>0.38604651162790699</v>
      </c>
      <c r="M231" s="130" t="s">
        <v>599</v>
      </c>
      <c r="N231" s="131">
        <v>42769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71</v>
      </c>
      <c r="B232" s="106">
        <v>42657</v>
      </c>
      <c r="C232" s="106"/>
      <c r="D232" s="107" t="s">
        <v>718</v>
      </c>
      <c r="E232" s="108" t="s">
        <v>623</v>
      </c>
      <c r="F232" s="109">
        <v>280</v>
      </c>
      <c r="G232" s="108"/>
      <c r="H232" s="108">
        <v>345</v>
      </c>
      <c r="I232" s="126">
        <v>345</v>
      </c>
      <c r="J232" s="127" t="s">
        <v>625</v>
      </c>
      <c r="K232" s="128">
        <f t="shared" ref="K232:K237" si="121">H232-F232</f>
        <v>65</v>
      </c>
      <c r="L232" s="129">
        <f>K232/F232</f>
        <v>0.23214285714285715</v>
      </c>
      <c r="M232" s="130" t="s">
        <v>599</v>
      </c>
      <c r="N232" s="131">
        <v>42814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72</v>
      </c>
      <c r="B233" s="106">
        <v>42657</v>
      </c>
      <c r="C233" s="106"/>
      <c r="D233" s="107" t="s">
        <v>719</v>
      </c>
      <c r="E233" s="108" t="s">
        <v>623</v>
      </c>
      <c r="F233" s="109">
        <v>245</v>
      </c>
      <c r="G233" s="108"/>
      <c r="H233" s="108">
        <v>325.5</v>
      </c>
      <c r="I233" s="126">
        <v>330</v>
      </c>
      <c r="J233" s="127" t="s">
        <v>720</v>
      </c>
      <c r="K233" s="128">
        <f t="shared" si="121"/>
        <v>80.5</v>
      </c>
      <c r="L233" s="129">
        <f>K233/F233</f>
        <v>0.32857142857142857</v>
      </c>
      <c r="M233" s="130" t="s">
        <v>599</v>
      </c>
      <c r="N233" s="131">
        <v>42769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73</v>
      </c>
      <c r="B234" s="106">
        <v>42660</v>
      </c>
      <c r="C234" s="106"/>
      <c r="D234" s="107" t="s">
        <v>349</v>
      </c>
      <c r="E234" s="108" t="s">
        <v>623</v>
      </c>
      <c r="F234" s="109">
        <v>125</v>
      </c>
      <c r="G234" s="108"/>
      <c r="H234" s="108">
        <v>160</v>
      </c>
      <c r="I234" s="126">
        <v>160</v>
      </c>
      <c r="J234" s="127" t="s">
        <v>682</v>
      </c>
      <c r="K234" s="128">
        <f t="shared" si="121"/>
        <v>35</v>
      </c>
      <c r="L234" s="129">
        <v>0.28000000000000003</v>
      </c>
      <c r="M234" s="130" t="s">
        <v>599</v>
      </c>
      <c r="N234" s="131">
        <v>42803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74</v>
      </c>
      <c r="B235" s="106">
        <v>42660</v>
      </c>
      <c r="C235" s="106"/>
      <c r="D235" s="107" t="s">
        <v>483</v>
      </c>
      <c r="E235" s="108" t="s">
        <v>623</v>
      </c>
      <c r="F235" s="109">
        <v>114</v>
      </c>
      <c r="G235" s="108"/>
      <c r="H235" s="108">
        <v>145</v>
      </c>
      <c r="I235" s="126">
        <v>145</v>
      </c>
      <c r="J235" s="127" t="s">
        <v>682</v>
      </c>
      <c r="K235" s="128">
        <f t="shared" si="121"/>
        <v>31</v>
      </c>
      <c r="L235" s="129">
        <f>K235/F235</f>
        <v>0.27192982456140352</v>
      </c>
      <c r="M235" s="130" t="s">
        <v>599</v>
      </c>
      <c r="N235" s="131">
        <v>42859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75</v>
      </c>
      <c r="B236" s="106">
        <v>42660</v>
      </c>
      <c r="C236" s="106"/>
      <c r="D236" s="107" t="s">
        <v>721</v>
      </c>
      <c r="E236" s="108" t="s">
        <v>623</v>
      </c>
      <c r="F236" s="109">
        <v>212</v>
      </c>
      <c r="G236" s="108"/>
      <c r="H236" s="108">
        <v>280</v>
      </c>
      <c r="I236" s="126">
        <v>276</v>
      </c>
      <c r="J236" s="127" t="s">
        <v>722</v>
      </c>
      <c r="K236" s="128">
        <f t="shared" si="121"/>
        <v>68</v>
      </c>
      <c r="L236" s="129">
        <f>K236/F236</f>
        <v>0.32075471698113206</v>
      </c>
      <c r="M236" s="130" t="s">
        <v>599</v>
      </c>
      <c r="N236" s="131">
        <v>42858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76</v>
      </c>
      <c r="B237" s="106">
        <v>42678</v>
      </c>
      <c r="C237" s="106"/>
      <c r="D237" s="107" t="s">
        <v>151</v>
      </c>
      <c r="E237" s="108" t="s">
        <v>623</v>
      </c>
      <c r="F237" s="109">
        <v>155</v>
      </c>
      <c r="G237" s="108"/>
      <c r="H237" s="108">
        <v>210</v>
      </c>
      <c r="I237" s="126">
        <v>210</v>
      </c>
      <c r="J237" s="127" t="s">
        <v>723</v>
      </c>
      <c r="K237" s="128">
        <f t="shared" si="121"/>
        <v>55</v>
      </c>
      <c r="L237" s="129">
        <f>K237/F237</f>
        <v>0.35483870967741937</v>
      </c>
      <c r="M237" s="130" t="s">
        <v>599</v>
      </c>
      <c r="N237" s="131">
        <v>42944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77</v>
      </c>
      <c r="B238" s="110">
        <v>42710</v>
      </c>
      <c r="C238" s="110"/>
      <c r="D238" s="111" t="s">
        <v>764</v>
      </c>
      <c r="E238" s="112" t="s">
        <v>623</v>
      </c>
      <c r="F238" s="113">
        <v>150.5</v>
      </c>
      <c r="G238" s="113"/>
      <c r="H238" s="114">
        <v>72.5</v>
      </c>
      <c r="I238" s="132">
        <v>174</v>
      </c>
      <c r="J238" s="133" t="s">
        <v>765</v>
      </c>
      <c r="K238" s="134">
        <v>-78</v>
      </c>
      <c r="L238" s="135">
        <v>-0.51827242524916906</v>
      </c>
      <c r="M238" s="136" t="s">
        <v>663</v>
      </c>
      <c r="N238" s="137">
        <v>43333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78</v>
      </c>
      <c r="B239" s="106">
        <v>42712</v>
      </c>
      <c r="C239" s="106"/>
      <c r="D239" s="107" t="s">
        <v>125</v>
      </c>
      <c r="E239" s="108" t="s">
        <v>623</v>
      </c>
      <c r="F239" s="109">
        <v>380</v>
      </c>
      <c r="G239" s="108"/>
      <c r="H239" s="108">
        <v>478</v>
      </c>
      <c r="I239" s="126">
        <v>468</v>
      </c>
      <c r="J239" s="127" t="s">
        <v>682</v>
      </c>
      <c r="K239" s="128">
        <f>H239-F239</f>
        <v>98</v>
      </c>
      <c r="L239" s="129">
        <f>K239/F239</f>
        <v>0.25789473684210529</v>
      </c>
      <c r="M239" s="130" t="s">
        <v>599</v>
      </c>
      <c r="N239" s="131">
        <v>43025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79</v>
      </c>
      <c r="B240" s="106">
        <v>42734</v>
      </c>
      <c r="C240" s="106"/>
      <c r="D240" s="107" t="s">
        <v>248</v>
      </c>
      <c r="E240" s="108" t="s">
        <v>623</v>
      </c>
      <c r="F240" s="109">
        <v>305</v>
      </c>
      <c r="G240" s="108"/>
      <c r="H240" s="108">
        <v>375</v>
      </c>
      <c r="I240" s="126">
        <v>375</v>
      </c>
      <c r="J240" s="127" t="s">
        <v>682</v>
      </c>
      <c r="K240" s="128">
        <f>H240-F240</f>
        <v>70</v>
      </c>
      <c r="L240" s="129">
        <f>K240/F240</f>
        <v>0.22950819672131148</v>
      </c>
      <c r="M240" s="130" t="s">
        <v>599</v>
      </c>
      <c r="N240" s="131">
        <v>42768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80</v>
      </c>
      <c r="B241" s="106">
        <v>42739</v>
      </c>
      <c r="C241" s="106"/>
      <c r="D241" s="107" t="s">
        <v>351</v>
      </c>
      <c r="E241" s="108" t="s">
        <v>623</v>
      </c>
      <c r="F241" s="109">
        <v>99.5</v>
      </c>
      <c r="G241" s="108"/>
      <c r="H241" s="108">
        <v>158</v>
      </c>
      <c r="I241" s="126">
        <v>158</v>
      </c>
      <c r="J241" s="127" t="s">
        <v>682</v>
      </c>
      <c r="K241" s="128">
        <f>H241-F241</f>
        <v>58.5</v>
      </c>
      <c r="L241" s="129">
        <f>K241/F241</f>
        <v>0.5879396984924623</v>
      </c>
      <c r="M241" s="130" t="s">
        <v>599</v>
      </c>
      <c r="N241" s="131">
        <v>42898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81</v>
      </c>
      <c r="B242" s="106">
        <v>42739</v>
      </c>
      <c r="C242" s="106"/>
      <c r="D242" s="107" t="s">
        <v>351</v>
      </c>
      <c r="E242" s="108" t="s">
        <v>623</v>
      </c>
      <c r="F242" s="109">
        <v>99.5</v>
      </c>
      <c r="G242" s="108"/>
      <c r="H242" s="108">
        <v>158</v>
      </c>
      <c r="I242" s="126">
        <v>158</v>
      </c>
      <c r="J242" s="127" t="s">
        <v>682</v>
      </c>
      <c r="K242" s="128">
        <v>58.5</v>
      </c>
      <c r="L242" s="129">
        <v>0.58793969849246197</v>
      </c>
      <c r="M242" s="130" t="s">
        <v>599</v>
      </c>
      <c r="N242" s="131">
        <v>42898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82</v>
      </c>
      <c r="B243" s="106">
        <v>42786</v>
      </c>
      <c r="C243" s="106"/>
      <c r="D243" s="107" t="s">
        <v>169</v>
      </c>
      <c r="E243" s="108" t="s">
        <v>623</v>
      </c>
      <c r="F243" s="109">
        <v>140.5</v>
      </c>
      <c r="G243" s="108"/>
      <c r="H243" s="108">
        <v>220</v>
      </c>
      <c r="I243" s="126">
        <v>220</v>
      </c>
      <c r="J243" s="127" t="s">
        <v>682</v>
      </c>
      <c r="K243" s="128">
        <f>H243-F243</f>
        <v>79.5</v>
      </c>
      <c r="L243" s="129">
        <f>K243/F243</f>
        <v>0.5658362989323843</v>
      </c>
      <c r="M243" s="130" t="s">
        <v>599</v>
      </c>
      <c r="N243" s="131">
        <v>42864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83</v>
      </c>
      <c r="B244" s="106">
        <v>42786</v>
      </c>
      <c r="C244" s="106"/>
      <c r="D244" s="107" t="s">
        <v>766</v>
      </c>
      <c r="E244" s="108" t="s">
        <v>623</v>
      </c>
      <c r="F244" s="109">
        <v>202.5</v>
      </c>
      <c r="G244" s="108"/>
      <c r="H244" s="108">
        <v>234</v>
      </c>
      <c r="I244" s="126">
        <v>234</v>
      </c>
      <c r="J244" s="127" t="s">
        <v>682</v>
      </c>
      <c r="K244" s="128">
        <v>31.5</v>
      </c>
      <c r="L244" s="129">
        <v>0.155555555555556</v>
      </c>
      <c r="M244" s="130" t="s">
        <v>599</v>
      </c>
      <c r="N244" s="131">
        <v>42836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84</v>
      </c>
      <c r="B245" s="106">
        <v>42818</v>
      </c>
      <c r="C245" s="106"/>
      <c r="D245" s="107" t="s">
        <v>557</v>
      </c>
      <c r="E245" s="108" t="s">
        <v>623</v>
      </c>
      <c r="F245" s="109">
        <v>300.5</v>
      </c>
      <c r="G245" s="108"/>
      <c r="H245" s="108">
        <v>417.5</v>
      </c>
      <c r="I245" s="126">
        <v>420</v>
      </c>
      <c r="J245" s="127" t="s">
        <v>724</v>
      </c>
      <c r="K245" s="128">
        <f>H245-F245</f>
        <v>117</v>
      </c>
      <c r="L245" s="129">
        <f>K245/F245</f>
        <v>0.38935108153078202</v>
      </c>
      <c r="M245" s="130" t="s">
        <v>599</v>
      </c>
      <c r="N245" s="131">
        <v>43070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85</v>
      </c>
      <c r="B246" s="106">
        <v>42818</v>
      </c>
      <c r="C246" s="106"/>
      <c r="D246" s="107" t="s">
        <v>762</v>
      </c>
      <c r="E246" s="108" t="s">
        <v>623</v>
      </c>
      <c r="F246" s="109">
        <v>850</v>
      </c>
      <c r="G246" s="108"/>
      <c r="H246" s="108">
        <v>1042.5</v>
      </c>
      <c r="I246" s="126">
        <v>1023</v>
      </c>
      <c r="J246" s="127" t="s">
        <v>767</v>
      </c>
      <c r="K246" s="128">
        <v>192.5</v>
      </c>
      <c r="L246" s="129">
        <v>0.22647058823529401</v>
      </c>
      <c r="M246" s="130" t="s">
        <v>599</v>
      </c>
      <c r="N246" s="131">
        <v>42830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86</v>
      </c>
      <c r="B247" s="106">
        <v>42830</v>
      </c>
      <c r="C247" s="106"/>
      <c r="D247" s="107" t="s">
        <v>501</v>
      </c>
      <c r="E247" s="108" t="s">
        <v>623</v>
      </c>
      <c r="F247" s="109">
        <v>785</v>
      </c>
      <c r="G247" s="108"/>
      <c r="H247" s="108">
        <v>930</v>
      </c>
      <c r="I247" s="126">
        <v>920</v>
      </c>
      <c r="J247" s="127" t="s">
        <v>725</v>
      </c>
      <c r="K247" s="128">
        <f>H247-F247</f>
        <v>145</v>
      </c>
      <c r="L247" s="129">
        <f>K247/F247</f>
        <v>0.18471337579617833</v>
      </c>
      <c r="M247" s="130" t="s">
        <v>599</v>
      </c>
      <c r="N247" s="131">
        <v>42976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87</v>
      </c>
      <c r="B248" s="110">
        <v>42831</v>
      </c>
      <c r="C248" s="110"/>
      <c r="D248" s="111" t="s">
        <v>768</v>
      </c>
      <c r="E248" s="112" t="s">
        <v>623</v>
      </c>
      <c r="F248" s="113">
        <v>40</v>
      </c>
      <c r="G248" s="113"/>
      <c r="H248" s="114">
        <v>13.1</v>
      </c>
      <c r="I248" s="132">
        <v>60</v>
      </c>
      <c r="J248" s="138" t="s">
        <v>769</v>
      </c>
      <c r="K248" s="134">
        <v>-26.9</v>
      </c>
      <c r="L248" s="135">
        <v>-0.67249999999999999</v>
      </c>
      <c r="M248" s="136" t="s">
        <v>663</v>
      </c>
      <c r="N248" s="137">
        <v>43138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3">
        <v>88</v>
      </c>
      <c r="B249" s="106">
        <v>42837</v>
      </c>
      <c r="C249" s="106"/>
      <c r="D249" s="107" t="s">
        <v>88</v>
      </c>
      <c r="E249" s="108" t="s">
        <v>623</v>
      </c>
      <c r="F249" s="109">
        <v>289.5</v>
      </c>
      <c r="G249" s="108"/>
      <c r="H249" s="108">
        <v>354</v>
      </c>
      <c r="I249" s="126">
        <v>360</v>
      </c>
      <c r="J249" s="127" t="s">
        <v>726</v>
      </c>
      <c r="K249" s="128">
        <f t="shared" ref="K249:K257" si="122">H249-F249</f>
        <v>64.5</v>
      </c>
      <c r="L249" s="129">
        <f t="shared" ref="L249:L257" si="123">K249/F249</f>
        <v>0.22279792746113988</v>
      </c>
      <c r="M249" s="130" t="s">
        <v>599</v>
      </c>
      <c r="N249" s="131">
        <v>43040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89</v>
      </c>
      <c r="B250" s="106">
        <v>42845</v>
      </c>
      <c r="C250" s="106"/>
      <c r="D250" s="107" t="s">
        <v>438</v>
      </c>
      <c r="E250" s="108" t="s">
        <v>623</v>
      </c>
      <c r="F250" s="109">
        <v>700</v>
      </c>
      <c r="G250" s="108"/>
      <c r="H250" s="108">
        <v>840</v>
      </c>
      <c r="I250" s="126">
        <v>840</v>
      </c>
      <c r="J250" s="127" t="s">
        <v>727</v>
      </c>
      <c r="K250" s="128">
        <f t="shared" si="122"/>
        <v>140</v>
      </c>
      <c r="L250" s="129">
        <f t="shared" si="123"/>
        <v>0.2</v>
      </c>
      <c r="M250" s="130" t="s">
        <v>599</v>
      </c>
      <c r="N250" s="131">
        <v>42893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90</v>
      </c>
      <c r="B251" s="106">
        <v>42887</v>
      </c>
      <c r="C251" s="106"/>
      <c r="D251" s="148" t="s">
        <v>363</v>
      </c>
      <c r="E251" s="108" t="s">
        <v>623</v>
      </c>
      <c r="F251" s="109">
        <v>130</v>
      </c>
      <c r="G251" s="108"/>
      <c r="H251" s="108">
        <v>144.25</v>
      </c>
      <c r="I251" s="126">
        <v>170</v>
      </c>
      <c r="J251" s="127" t="s">
        <v>728</v>
      </c>
      <c r="K251" s="128">
        <f t="shared" si="122"/>
        <v>14.25</v>
      </c>
      <c r="L251" s="129">
        <f t="shared" si="123"/>
        <v>0.10961538461538461</v>
      </c>
      <c r="M251" s="130" t="s">
        <v>599</v>
      </c>
      <c r="N251" s="131">
        <v>43675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91</v>
      </c>
      <c r="B252" s="106">
        <v>42901</v>
      </c>
      <c r="C252" s="106"/>
      <c r="D252" s="148" t="s">
        <v>729</v>
      </c>
      <c r="E252" s="108" t="s">
        <v>623</v>
      </c>
      <c r="F252" s="109">
        <v>214.5</v>
      </c>
      <c r="G252" s="108"/>
      <c r="H252" s="108">
        <v>262</v>
      </c>
      <c r="I252" s="126">
        <v>262</v>
      </c>
      <c r="J252" s="127" t="s">
        <v>730</v>
      </c>
      <c r="K252" s="128">
        <f t="shared" si="122"/>
        <v>47.5</v>
      </c>
      <c r="L252" s="129">
        <f t="shared" si="123"/>
        <v>0.22144522144522144</v>
      </c>
      <c r="M252" s="130" t="s">
        <v>599</v>
      </c>
      <c r="N252" s="131">
        <v>42977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5">
        <v>92</v>
      </c>
      <c r="B253" s="154">
        <v>42933</v>
      </c>
      <c r="C253" s="154"/>
      <c r="D253" s="155" t="s">
        <v>731</v>
      </c>
      <c r="E253" s="156" t="s">
        <v>623</v>
      </c>
      <c r="F253" s="157">
        <v>370</v>
      </c>
      <c r="G253" s="156"/>
      <c r="H253" s="156">
        <v>447.5</v>
      </c>
      <c r="I253" s="178">
        <v>450</v>
      </c>
      <c r="J253" s="231" t="s">
        <v>682</v>
      </c>
      <c r="K253" s="128">
        <f t="shared" si="122"/>
        <v>77.5</v>
      </c>
      <c r="L253" s="180">
        <f t="shared" si="123"/>
        <v>0.20945945945945946</v>
      </c>
      <c r="M253" s="181" t="s">
        <v>599</v>
      </c>
      <c r="N253" s="182">
        <v>43035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5">
        <v>93</v>
      </c>
      <c r="B254" s="154">
        <v>42943</v>
      </c>
      <c r="C254" s="154"/>
      <c r="D254" s="155" t="s">
        <v>167</v>
      </c>
      <c r="E254" s="156" t="s">
        <v>623</v>
      </c>
      <c r="F254" s="157">
        <v>657.5</v>
      </c>
      <c r="G254" s="156"/>
      <c r="H254" s="156">
        <v>825</v>
      </c>
      <c r="I254" s="178">
        <v>820</v>
      </c>
      <c r="J254" s="231" t="s">
        <v>682</v>
      </c>
      <c r="K254" s="128">
        <f t="shared" si="122"/>
        <v>167.5</v>
      </c>
      <c r="L254" s="180">
        <f t="shared" si="123"/>
        <v>0.25475285171102663</v>
      </c>
      <c r="M254" s="181" t="s">
        <v>599</v>
      </c>
      <c r="N254" s="182">
        <v>43090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94</v>
      </c>
      <c r="B255" s="106">
        <v>42964</v>
      </c>
      <c r="C255" s="106"/>
      <c r="D255" s="107" t="s">
        <v>368</v>
      </c>
      <c r="E255" s="108" t="s">
        <v>623</v>
      </c>
      <c r="F255" s="109">
        <v>605</v>
      </c>
      <c r="G255" s="108"/>
      <c r="H255" s="108">
        <v>750</v>
      </c>
      <c r="I255" s="126">
        <v>750</v>
      </c>
      <c r="J255" s="127" t="s">
        <v>725</v>
      </c>
      <c r="K255" s="128">
        <f t="shared" si="122"/>
        <v>145</v>
      </c>
      <c r="L255" s="129">
        <f t="shared" si="123"/>
        <v>0.23966942148760331</v>
      </c>
      <c r="M255" s="130" t="s">
        <v>599</v>
      </c>
      <c r="N255" s="131">
        <v>43027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6">
        <v>95</v>
      </c>
      <c r="B256" s="149">
        <v>42979</v>
      </c>
      <c r="C256" s="149"/>
      <c r="D256" s="150" t="s">
        <v>509</v>
      </c>
      <c r="E256" s="151" t="s">
        <v>623</v>
      </c>
      <c r="F256" s="152">
        <v>255</v>
      </c>
      <c r="G256" s="153"/>
      <c r="H256" s="153">
        <v>217.25</v>
      </c>
      <c r="I256" s="153">
        <v>320</v>
      </c>
      <c r="J256" s="175" t="s">
        <v>732</v>
      </c>
      <c r="K256" s="134">
        <f t="shared" si="122"/>
        <v>-37.75</v>
      </c>
      <c r="L256" s="176">
        <f t="shared" si="123"/>
        <v>-0.14803921568627451</v>
      </c>
      <c r="M256" s="136" t="s">
        <v>663</v>
      </c>
      <c r="N256" s="177">
        <v>43661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96</v>
      </c>
      <c r="B257" s="106">
        <v>42997</v>
      </c>
      <c r="C257" s="106"/>
      <c r="D257" s="107" t="s">
        <v>733</v>
      </c>
      <c r="E257" s="108" t="s">
        <v>623</v>
      </c>
      <c r="F257" s="109">
        <v>215</v>
      </c>
      <c r="G257" s="108"/>
      <c r="H257" s="108">
        <v>258</v>
      </c>
      <c r="I257" s="126">
        <v>258</v>
      </c>
      <c r="J257" s="127" t="s">
        <v>682</v>
      </c>
      <c r="K257" s="128">
        <f t="shared" si="122"/>
        <v>43</v>
      </c>
      <c r="L257" s="129">
        <f t="shared" si="123"/>
        <v>0.2</v>
      </c>
      <c r="M257" s="130" t="s">
        <v>599</v>
      </c>
      <c r="N257" s="131">
        <v>43040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3">
        <v>97</v>
      </c>
      <c r="B258" s="106">
        <v>42997</v>
      </c>
      <c r="C258" s="106"/>
      <c r="D258" s="107" t="s">
        <v>733</v>
      </c>
      <c r="E258" s="108" t="s">
        <v>623</v>
      </c>
      <c r="F258" s="109">
        <v>215</v>
      </c>
      <c r="G258" s="108"/>
      <c r="H258" s="108">
        <v>258</v>
      </c>
      <c r="I258" s="126">
        <v>258</v>
      </c>
      <c r="J258" s="231" t="s">
        <v>682</v>
      </c>
      <c r="K258" s="128">
        <v>43</v>
      </c>
      <c r="L258" s="129">
        <v>0.2</v>
      </c>
      <c r="M258" s="130" t="s">
        <v>599</v>
      </c>
      <c r="N258" s="131">
        <v>43040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98</v>
      </c>
      <c r="B259" s="207">
        <v>42998</v>
      </c>
      <c r="C259" s="207"/>
      <c r="D259" s="375" t="s">
        <v>2979</v>
      </c>
      <c r="E259" s="208" t="s">
        <v>623</v>
      </c>
      <c r="F259" s="209">
        <v>75</v>
      </c>
      <c r="G259" s="208"/>
      <c r="H259" s="208">
        <v>90</v>
      </c>
      <c r="I259" s="232">
        <v>90</v>
      </c>
      <c r="J259" s="127" t="s">
        <v>734</v>
      </c>
      <c r="K259" s="128">
        <f t="shared" ref="K259:K264" si="124">H259-F259</f>
        <v>15</v>
      </c>
      <c r="L259" s="129">
        <f t="shared" ref="L259:L264" si="125">K259/F259</f>
        <v>0.2</v>
      </c>
      <c r="M259" s="130" t="s">
        <v>599</v>
      </c>
      <c r="N259" s="131">
        <v>43019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5">
        <v>99</v>
      </c>
      <c r="B260" s="154">
        <v>43011</v>
      </c>
      <c r="C260" s="154"/>
      <c r="D260" s="155" t="s">
        <v>735</v>
      </c>
      <c r="E260" s="156" t="s">
        <v>623</v>
      </c>
      <c r="F260" s="157">
        <v>315</v>
      </c>
      <c r="G260" s="156"/>
      <c r="H260" s="156">
        <v>392</v>
      </c>
      <c r="I260" s="178">
        <v>384</v>
      </c>
      <c r="J260" s="231" t="s">
        <v>736</v>
      </c>
      <c r="K260" s="128">
        <f t="shared" si="124"/>
        <v>77</v>
      </c>
      <c r="L260" s="180">
        <f t="shared" si="125"/>
        <v>0.24444444444444444</v>
      </c>
      <c r="M260" s="181" t="s">
        <v>599</v>
      </c>
      <c r="N260" s="182">
        <v>43017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5">
        <v>100</v>
      </c>
      <c r="B261" s="154">
        <v>43013</v>
      </c>
      <c r="C261" s="154"/>
      <c r="D261" s="155" t="s">
        <v>737</v>
      </c>
      <c r="E261" s="156" t="s">
        <v>623</v>
      </c>
      <c r="F261" s="157">
        <v>145</v>
      </c>
      <c r="G261" s="156"/>
      <c r="H261" s="156">
        <v>179</v>
      </c>
      <c r="I261" s="178">
        <v>180</v>
      </c>
      <c r="J261" s="231" t="s">
        <v>613</v>
      </c>
      <c r="K261" s="128">
        <f t="shared" si="124"/>
        <v>34</v>
      </c>
      <c r="L261" s="180">
        <f t="shared" si="125"/>
        <v>0.23448275862068965</v>
      </c>
      <c r="M261" s="181" t="s">
        <v>599</v>
      </c>
      <c r="N261" s="182">
        <v>43025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5">
        <v>101</v>
      </c>
      <c r="B262" s="154">
        <v>43014</v>
      </c>
      <c r="C262" s="154"/>
      <c r="D262" s="155" t="s">
        <v>339</v>
      </c>
      <c r="E262" s="156" t="s">
        <v>623</v>
      </c>
      <c r="F262" s="157">
        <v>256</v>
      </c>
      <c r="G262" s="156"/>
      <c r="H262" s="156">
        <v>323</v>
      </c>
      <c r="I262" s="178">
        <v>320</v>
      </c>
      <c r="J262" s="231" t="s">
        <v>682</v>
      </c>
      <c r="K262" s="128">
        <f t="shared" si="124"/>
        <v>67</v>
      </c>
      <c r="L262" s="180">
        <f t="shared" si="125"/>
        <v>0.26171875</v>
      </c>
      <c r="M262" s="181" t="s">
        <v>599</v>
      </c>
      <c r="N262" s="182">
        <v>43067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5">
        <v>102</v>
      </c>
      <c r="B263" s="154">
        <v>43017</v>
      </c>
      <c r="C263" s="154"/>
      <c r="D263" s="155" t="s">
        <v>360</v>
      </c>
      <c r="E263" s="156" t="s">
        <v>623</v>
      </c>
      <c r="F263" s="157">
        <v>137.5</v>
      </c>
      <c r="G263" s="156"/>
      <c r="H263" s="156">
        <v>184</v>
      </c>
      <c r="I263" s="178">
        <v>183</v>
      </c>
      <c r="J263" s="179" t="s">
        <v>738</v>
      </c>
      <c r="K263" s="128">
        <f t="shared" si="124"/>
        <v>46.5</v>
      </c>
      <c r="L263" s="180">
        <f t="shared" si="125"/>
        <v>0.33818181818181819</v>
      </c>
      <c r="M263" s="181" t="s">
        <v>599</v>
      </c>
      <c r="N263" s="182">
        <v>43108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5">
        <v>103</v>
      </c>
      <c r="B264" s="154">
        <v>43018</v>
      </c>
      <c r="C264" s="154"/>
      <c r="D264" s="155" t="s">
        <v>739</v>
      </c>
      <c r="E264" s="156" t="s">
        <v>623</v>
      </c>
      <c r="F264" s="157">
        <v>125.5</v>
      </c>
      <c r="G264" s="156"/>
      <c r="H264" s="156">
        <v>158</v>
      </c>
      <c r="I264" s="178">
        <v>155</v>
      </c>
      <c r="J264" s="179" t="s">
        <v>740</v>
      </c>
      <c r="K264" s="128">
        <f t="shared" si="124"/>
        <v>32.5</v>
      </c>
      <c r="L264" s="180">
        <f t="shared" si="125"/>
        <v>0.25896414342629481</v>
      </c>
      <c r="M264" s="181" t="s">
        <v>599</v>
      </c>
      <c r="N264" s="182">
        <v>43067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5">
        <v>104</v>
      </c>
      <c r="B265" s="154">
        <v>43018</v>
      </c>
      <c r="C265" s="154"/>
      <c r="D265" s="155" t="s">
        <v>770</v>
      </c>
      <c r="E265" s="156" t="s">
        <v>623</v>
      </c>
      <c r="F265" s="157">
        <v>895</v>
      </c>
      <c r="G265" s="156"/>
      <c r="H265" s="156">
        <v>1122.5</v>
      </c>
      <c r="I265" s="178">
        <v>1078</v>
      </c>
      <c r="J265" s="179" t="s">
        <v>771</v>
      </c>
      <c r="K265" s="128">
        <v>227.5</v>
      </c>
      <c r="L265" s="180">
        <v>0.25418994413407803</v>
      </c>
      <c r="M265" s="181" t="s">
        <v>599</v>
      </c>
      <c r="N265" s="182">
        <v>43117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5">
        <v>105</v>
      </c>
      <c r="B266" s="154">
        <v>43020</v>
      </c>
      <c r="C266" s="154"/>
      <c r="D266" s="155" t="s">
        <v>347</v>
      </c>
      <c r="E266" s="156" t="s">
        <v>623</v>
      </c>
      <c r="F266" s="157">
        <v>525</v>
      </c>
      <c r="G266" s="156"/>
      <c r="H266" s="156">
        <v>629</v>
      </c>
      <c r="I266" s="178">
        <v>629</v>
      </c>
      <c r="J266" s="231" t="s">
        <v>682</v>
      </c>
      <c r="K266" s="128">
        <v>104</v>
      </c>
      <c r="L266" s="180">
        <v>0.19809523809523799</v>
      </c>
      <c r="M266" s="181" t="s">
        <v>599</v>
      </c>
      <c r="N266" s="182">
        <v>43119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5">
        <v>106</v>
      </c>
      <c r="B267" s="154">
        <v>43046</v>
      </c>
      <c r="C267" s="154"/>
      <c r="D267" s="155" t="s">
        <v>393</v>
      </c>
      <c r="E267" s="156" t="s">
        <v>623</v>
      </c>
      <c r="F267" s="157">
        <v>740</v>
      </c>
      <c r="G267" s="156"/>
      <c r="H267" s="156">
        <v>892.5</v>
      </c>
      <c r="I267" s="178">
        <v>900</v>
      </c>
      <c r="J267" s="179" t="s">
        <v>741</v>
      </c>
      <c r="K267" s="128">
        <f>H267-F267</f>
        <v>152.5</v>
      </c>
      <c r="L267" s="180">
        <f>K267/F267</f>
        <v>0.20608108108108109</v>
      </c>
      <c r="M267" s="181" t="s">
        <v>599</v>
      </c>
      <c r="N267" s="182">
        <v>43052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3">
        <v>107</v>
      </c>
      <c r="B268" s="106">
        <v>43073</v>
      </c>
      <c r="C268" s="106"/>
      <c r="D268" s="107" t="s">
        <v>742</v>
      </c>
      <c r="E268" s="108" t="s">
        <v>623</v>
      </c>
      <c r="F268" s="109">
        <v>118.5</v>
      </c>
      <c r="G268" s="108"/>
      <c r="H268" s="108">
        <v>143.5</v>
      </c>
      <c r="I268" s="126">
        <v>145</v>
      </c>
      <c r="J268" s="141" t="s">
        <v>743</v>
      </c>
      <c r="K268" s="128">
        <f>H268-F268</f>
        <v>25</v>
      </c>
      <c r="L268" s="129">
        <f>K268/F268</f>
        <v>0.2109704641350211</v>
      </c>
      <c r="M268" s="130" t="s">
        <v>599</v>
      </c>
      <c r="N268" s="131">
        <v>43097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4">
        <v>108</v>
      </c>
      <c r="B269" s="110">
        <v>43090</v>
      </c>
      <c r="C269" s="110"/>
      <c r="D269" s="158" t="s">
        <v>443</v>
      </c>
      <c r="E269" s="112" t="s">
        <v>623</v>
      </c>
      <c r="F269" s="113">
        <v>715</v>
      </c>
      <c r="G269" s="113"/>
      <c r="H269" s="114">
        <v>500</v>
      </c>
      <c r="I269" s="132">
        <v>872</v>
      </c>
      <c r="J269" s="138" t="s">
        <v>744</v>
      </c>
      <c r="K269" s="134">
        <f>H269-F269</f>
        <v>-215</v>
      </c>
      <c r="L269" s="135">
        <f>K269/F269</f>
        <v>-0.30069930069930068</v>
      </c>
      <c r="M269" s="136" t="s">
        <v>663</v>
      </c>
      <c r="N269" s="137">
        <v>43670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109</v>
      </c>
      <c r="B270" s="106">
        <v>43098</v>
      </c>
      <c r="C270" s="106"/>
      <c r="D270" s="107" t="s">
        <v>735</v>
      </c>
      <c r="E270" s="108" t="s">
        <v>623</v>
      </c>
      <c r="F270" s="109">
        <v>435</v>
      </c>
      <c r="G270" s="108"/>
      <c r="H270" s="108">
        <v>542.5</v>
      </c>
      <c r="I270" s="126">
        <v>539</v>
      </c>
      <c r="J270" s="141" t="s">
        <v>682</v>
      </c>
      <c r="K270" s="128">
        <v>107.5</v>
      </c>
      <c r="L270" s="129">
        <v>0.247126436781609</v>
      </c>
      <c r="M270" s="130" t="s">
        <v>599</v>
      </c>
      <c r="N270" s="131">
        <v>43206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3">
        <v>110</v>
      </c>
      <c r="B271" s="106">
        <v>43098</v>
      </c>
      <c r="C271" s="106"/>
      <c r="D271" s="107" t="s">
        <v>571</v>
      </c>
      <c r="E271" s="108" t="s">
        <v>623</v>
      </c>
      <c r="F271" s="109">
        <v>885</v>
      </c>
      <c r="G271" s="108"/>
      <c r="H271" s="108">
        <v>1090</v>
      </c>
      <c r="I271" s="126">
        <v>1084</v>
      </c>
      <c r="J271" s="141" t="s">
        <v>682</v>
      </c>
      <c r="K271" s="128">
        <v>205</v>
      </c>
      <c r="L271" s="129">
        <v>0.23163841807909599</v>
      </c>
      <c r="M271" s="130" t="s">
        <v>599</v>
      </c>
      <c r="N271" s="131">
        <v>43213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67">
        <v>111</v>
      </c>
      <c r="B272" s="348">
        <v>43192</v>
      </c>
      <c r="C272" s="348"/>
      <c r="D272" s="116" t="s">
        <v>752</v>
      </c>
      <c r="E272" s="351" t="s">
        <v>623</v>
      </c>
      <c r="F272" s="354">
        <v>478.5</v>
      </c>
      <c r="G272" s="351"/>
      <c r="H272" s="351">
        <v>442</v>
      </c>
      <c r="I272" s="357">
        <v>613</v>
      </c>
      <c r="J272" s="384" t="s">
        <v>3403</v>
      </c>
      <c r="K272" s="134">
        <f>H272-F272</f>
        <v>-36.5</v>
      </c>
      <c r="L272" s="135">
        <f>K272/F272</f>
        <v>-7.6280041797283177E-2</v>
      </c>
      <c r="M272" s="136" t="s">
        <v>663</v>
      </c>
      <c r="N272" s="137">
        <v>43762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4">
        <v>112</v>
      </c>
      <c r="B273" s="110">
        <v>43194</v>
      </c>
      <c r="C273" s="110"/>
      <c r="D273" s="374" t="s">
        <v>2978</v>
      </c>
      <c r="E273" s="112" t="s">
        <v>623</v>
      </c>
      <c r="F273" s="113">
        <f>141.5-7.3</f>
        <v>134.19999999999999</v>
      </c>
      <c r="G273" s="113"/>
      <c r="H273" s="114">
        <v>77</v>
      </c>
      <c r="I273" s="132">
        <v>180</v>
      </c>
      <c r="J273" s="384" t="s">
        <v>3402</v>
      </c>
      <c r="K273" s="134">
        <f>H273-F273</f>
        <v>-57.199999999999989</v>
      </c>
      <c r="L273" s="135">
        <f>K273/F273</f>
        <v>-0.42622950819672129</v>
      </c>
      <c r="M273" s="136" t="s">
        <v>663</v>
      </c>
      <c r="N273" s="137">
        <v>43522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4">
        <v>113</v>
      </c>
      <c r="B274" s="110">
        <v>43209</v>
      </c>
      <c r="C274" s="110"/>
      <c r="D274" s="111" t="s">
        <v>745</v>
      </c>
      <c r="E274" s="112" t="s">
        <v>623</v>
      </c>
      <c r="F274" s="113">
        <v>430</v>
      </c>
      <c r="G274" s="113"/>
      <c r="H274" s="114">
        <v>220</v>
      </c>
      <c r="I274" s="132">
        <v>537</v>
      </c>
      <c r="J274" s="138" t="s">
        <v>746</v>
      </c>
      <c r="K274" s="134">
        <f>H274-F274</f>
        <v>-210</v>
      </c>
      <c r="L274" s="135">
        <f>K274/F274</f>
        <v>-0.48837209302325579</v>
      </c>
      <c r="M274" s="136" t="s">
        <v>663</v>
      </c>
      <c r="N274" s="137">
        <v>43252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68">
        <v>114</v>
      </c>
      <c r="B275" s="159">
        <v>43220</v>
      </c>
      <c r="C275" s="159"/>
      <c r="D275" s="160" t="s">
        <v>394</v>
      </c>
      <c r="E275" s="161" t="s">
        <v>623</v>
      </c>
      <c r="F275" s="163">
        <v>153.5</v>
      </c>
      <c r="G275" s="163"/>
      <c r="H275" s="163">
        <v>196</v>
      </c>
      <c r="I275" s="163">
        <v>196</v>
      </c>
      <c r="J275" s="359" t="s">
        <v>3494</v>
      </c>
      <c r="K275" s="183">
        <f>H275-F275</f>
        <v>42.5</v>
      </c>
      <c r="L275" s="184">
        <f>K275/F275</f>
        <v>0.27687296416938112</v>
      </c>
      <c r="M275" s="162" t="s">
        <v>599</v>
      </c>
      <c r="N275" s="185">
        <v>43605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4">
        <v>115</v>
      </c>
      <c r="B276" s="110">
        <v>43306</v>
      </c>
      <c r="C276" s="110"/>
      <c r="D276" s="111" t="s">
        <v>768</v>
      </c>
      <c r="E276" s="112" t="s">
        <v>623</v>
      </c>
      <c r="F276" s="113">
        <v>27.5</v>
      </c>
      <c r="G276" s="113"/>
      <c r="H276" s="114">
        <v>13.1</v>
      </c>
      <c r="I276" s="132">
        <v>60</v>
      </c>
      <c r="J276" s="138" t="s">
        <v>772</v>
      </c>
      <c r="K276" s="134">
        <v>-14.4</v>
      </c>
      <c r="L276" s="135">
        <v>-0.52363636363636401</v>
      </c>
      <c r="M276" s="136" t="s">
        <v>663</v>
      </c>
      <c r="N276" s="137">
        <v>43138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7">
        <v>116</v>
      </c>
      <c r="B277" s="348">
        <v>43318</v>
      </c>
      <c r="C277" s="348"/>
      <c r="D277" s="116" t="s">
        <v>747</v>
      </c>
      <c r="E277" s="351" t="s">
        <v>623</v>
      </c>
      <c r="F277" s="351">
        <v>148.5</v>
      </c>
      <c r="G277" s="351"/>
      <c r="H277" s="351">
        <v>102</v>
      </c>
      <c r="I277" s="357">
        <v>182</v>
      </c>
      <c r="J277" s="138" t="s">
        <v>3493</v>
      </c>
      <c r="K277" s="134">
        <f>H277-F277</f>
        <v>-46.5</v>
      </c>
      <c r="L277" s="135">
        <f>K277/F277</f>
        <v>-0.31313131313131315</v>
      </c>
      <c r="M277" s="136" t="s">
        <v>663</v>
      </c>
      <c r="N277" s="137">
        <v>43661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3">
        <v>117</v>
      </c>
      <c r="B278" s="106">
        <v>43335</v>
      </c>
      <c r="C278" s="106"/>
      <c r="D278" s="107" t="s">
        <v>773</v>
      </c>
      <c r="E278" s="108" t="s">
        <v>623</v>
      </c>
      <c r="F278" s="156">
        <v>285</v>
      </c>
      <c r="G278" s="108"/>
      <c r="H278" s="108">
        <v>355</v>
      </c>
      <c r="I278" s="126">
        <v>364</v>
      </c>
      <c r="J278" s="141" t="s">
        <v>774</v>
      </c>
      <c r="K278" s="128">
        <v>70</v>
      </c>
      <c r="L278" s="129">
        <v>0.24561403508771901</v>
      </c>
      <c r="M278" s="130" t="s">
        <v>599</v>
      </c>
      <c r="N278" s="131">
        <v>43455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3">
        <v>118</v>
      </c>
      <c r="B279" s="106">
        <v>43341</v>
      </c>
      <c r="C279" s="106"/>
      <c r="D279" s="107" t="s">
        <v>384</v>
      </c>
      <c r="E279" s="108" t="s">
        <v>623</v>
      </c>
      <c r="F279" s="156">
        <v>525</v>
      </c>
      <c r="G279" s="108"/>
      <c r="H279" s="108">
        <v>585</v>
      </c>
      <c r="I279" s="126">
        <v>635</v>
      </c>
      <c r="J279" s="141" t="s">
        <v>748</v>
      </c>
      <c r="K279" s="128">
        <f t="shared" ref="K279:K291" si="126">H279-F279</f>
        <v>60</v>
      </c>
      <c r="L279" s="129">
        <f t="shared" ref="L279:L291" si="127">K279/F279</f>
        <v>0.11428571428571428</v>
      </c>
      <c r="M279" s="130" t="s">
        <v>599</v>
      </c>
      <c r="N279" s="131">
        <v>43662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3">
        <v>119</v>
      </c>
      <c r="B280" s="106">
        <v>43395</v>
      </c>
      <c r="C280" s="106"/>
      <c r="D280" s="107" t="s">
        <v>368</v>
      </c>
      <c r="E280" s="108" t="s">
        <v>623</v>
      </c>
      <c r="F280" s="156">
        <v>475</v>
      </c>
      <c r="G280" s="108"/>
      <c r="H280" s="108">
        <v>574</v>
      </c>
      <c r="I280" s="126">
        <v>570</v>
      </c>
      <c r="J280" s="141" t="s">
        <v>682</v>
      </c>
      <c r="K280" s="128">
        <f t="shared" si="126"/>
        <v>99</v>
      </c>
      <c r="L280" s="129">
        <f t="shared" si="127"/>
        <v>0.20842105263157895</v>
      </c>
      <c r="M280" s="130" t="s">
        <v>599</v>
      </c>
      <c r="N280" s="131">
        <v>43403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5">
        <v>120</v>
      </c>
      <c r="B281" s="154">
        <v>43397</v>
      </c>
      <c r="C281" s="154"/>
      <c r="D281" s="413" t="s">
        <v>391</v>
      </c>
      <c r="E281" s="156" t="s">
        <v>623</v>
      </c>
      <c r="F281" s="156">
        <v>707.5</v>
      </c>
      <c r="G281" s="156"/>
      <c r="H281" s="156">
        <v>872</v>
      </c>
      <c r="I281" s="178">
        <v>872</v>
      </c>
      <c r="J281" s="179" t="s">
        <v>682</v>
      </c>
      <c r="K281" s="128">
        <f t="shared" si="126"/>
        <v>164.5</v>
      </c>
      <c r="L281" s="180">
        <f t="shared" si="127"/>
        <v>0.23250883392226149</v>
      </c>
      <c r="M281" s="181" t="s">
        <v>599</v>
      </c>
      <c r="N281" s="182">
        <v>43482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5">
        <v>121</v>
      </c>
      <c r="B282" s="154">
        <v>43398</v>
      </c>
      <c r="C282" s="154"/>
      <c r="D282" s="413" t="s">
        <v>348</v>
      </c>
      <c r="E282" s="156" t="s">
        <v>623</v>
      </c>
      <c r="F282" s="156">
        <v>162</v>
      </c>
      <c r="G282" s="156"/>
      <c r="H282" s="156">
        <v>204</v>
      </c>
      <c r="I282" s="178">
        <v>209</v>
      </c>
      <c r="J282" s="179" t="s">
        <v>3492</v>
      </c>
      <c r="K282" s="128">
        <f t="shared" si="126"/>
        <v>42</v>
      </c>
      <c r="L282" s="180">
        <f t="shared" si="127"/>
        <v>0.25925925925925924</v>
      </c>
      <c r="M282" s="181" t="s">
        <v>599</v>
      </c>
      <c r="N282" s="182">
        <v>43539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6">
        <v>122</v>
      </c>
      <c r="B283" s="207">
        <v>43399</v>
      </c>
      <c r="C283" s="207"/>
      <c r="D283" s="155" t="s">
        <v>495</v>
      </c>
      <c r="E283" s="208" t="s">
        <v>623</v>
      </c>
      <c r="F283" s="208">
        <v>240</v>
      </c>
      <c r="G283" s="208"/>
      <c r="H283" s="208">
        <v>297</v>
      </c>
      <c r="I283" s="232">
        <v>297</v>
      </c>
      <c r="J283" s="179" t="s">
        <v>682</v>
      </c>
      <c r="K283" s="233">
        <f t="shared" si="126"/>
        <v>57</v>
      </c>
      <c r="L283" s="234">
        <f t="shared" si="127"/>
        <v>0.23749999999999999</v>
      </c>
      <c r="M283" s="235" t="s">
        <v>599</v>
      </c>
      <c r="N283" s="236">
        <v>43417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3">
        <v>123</v>
      </c>
      <c r="B284" s="106">
        <v>43439</v>
      </c>
      <c r="C284" s="106"/>
      <c r="D284" s="148" t="s">
        <v>749</v>
      </c>
      <c r="E284" s="108" t="s">
        <v>623</v>
      </c>
      <c r="F284" s="108">
        <v>202.5</v>
      </c>
      <c r="G284" s="108"/>
      <c r="H284" s="108">
        <v>255</v>
      </c>
      <c r="I284" s="126">
        <v>252</v>
      </c>
      <c r="J284" s="141" t="s">
        <v>682</v>
      </c>
      <c r="K284" s="128">
        <f t="shared" si="126"/>
        <v>52.5</v>
      </c>
      <c r="L284" s="129">
        <f t="shared" si="127"/>
        <v>0.25925925925925924</v>
      </c>
      <c r="M284" s="130" t="s">
        <v>599</v>
      </c>
      <c r="N284" s="131">
        <v>43542</v>
      </c>
      <c r="O284" s="57"/>
      <c r="P284" s="16"/>
      <c r="Q284" s="16"/>
      <c r="R284" s="94" t="s">
        <v>751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124</v>
      </c>
      <c r="B285" s="207">
        <v>43465</v>
      </c>
      <c r="C285" s="106"/>
      <c r="D285" s="413" t="s">
        <v>423</v>
      </c>
      <c r="E285" s="208" t="s">
        <v>623</v>
      </c>
      <c r="F285" s="208">
        <v>710</v>
      </c>
      <c r="G285" s="208"/>
      <c r="H285" s="208">
        <v>866</v>
      </c>
      <c r="I285" s="232">
        <v>866</v>
      </c>
      <c r="J285" s="179" t="s">
        <v>682</v>
      </c>
      <c r="K285" s="128">
        <f t="shared" si="126"/>
        <v>156</v>
      </c>
      <c r="L285" s="129">
        <f t="shared" si="127"/>
        <v>0.21971830985915494</v>
      </c>
      <c r="M285" s="130" t="s">
        <v>599</v>
      </c>
      <c r="N285" s="362">
        <v>43553</v>
      </c>
      <c r="O285" s="57"/>
      <c r="P285" s="16"/>
      <c r="Q285" s="16"/>
      <c r="R285" s="17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125</v>
      </c>
      <c r="B286" s="207">
        <v>43522</v>
      </c>
      <c r="C286" s="207"/>
      <c r="D286" s="413" t="s">
        <v>141</v>
      </c>
      <c r="E286" s="208" t="s">
        <v>623</v>
      </c>
      <c r="F286" s="208">
        <v>337.25</v>
      </c>
      <c r="G286" s="208"/>
      <c r="H286" s="208">
        <v>398.5</v>
      </c>
      <c r="I286" s="232">
        <v>411</v>
      </c>
      <c r="J286" s="141" t="s">
        <v>3491</v>
      </c>
      <c r="K286" s="128">
        <f t="shared" si="126"/>
        <v>61.25</v>
      </c>
      <c r="L286" s="129">
        <f t="shared" si="127"/>
        <v>0.1816160118606375</v>
      </c>
      <c r="M286" s="130" t="s">
        <v>599</v>
      </c>
      <c r="N286" s="362">
        <v>43760</v>
      </c>
      <c r="O286" s="57"/>
      <c r="P286" s="16"/>
      <c r="Q286" s="16"/>
      <c r="R286" s="94" t="s">
        <v>751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69">
        <v>126</v>
      </c>
      <c r="B287" s="164">
        <v>43559</v>
      </c>
      <c r="C287" s="164"/>
      <c r="D287" s="165" t="s">
        <v>410</v>
      </c>
      <c r="E287" s="166" t="s">
        <v>623</v>
      </c>
      <c r="F287" s="166">
        <v>130</v>
      </c>
      <c r="G287" s="166"/>
      <c r="H287" s="166">
        <v>65</v>
      </c>
      <c r="I287" s="186">
        <v>158</v>
      </c>
      <c r="J287" s="138" t="s">
        <v>750</v>
      </c>
      <c r="K287" s="134">
        <f t="shared" si="126"/>
        <v>-65</v>
      </c>
      <c r="L287" s="135">
        <f t="shared" si="127"/>
        <v>-0.5</v>
      </c>
      <c r="M287" s="136" t="s">
        <v>663</v>
      </c>
      <c r="N287" s="137">
        <v>43726</v>
      </c>
      <c r="O287" s="57"/>
      <c r="P287" s="16"/>
      <c r="Q287" s="16"/>
      <c r="R287" s="17" t="s">
        <v>753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70">
        <v>127</v>
      </c>
      <c r="B288" s="187">
        <v>43017</v>
      </c>
      <c r="C288" s="187"/>
      <c r="D288" s="188" t="s">
        <v>169</v>
      </c>
      <c r="E288" s="189" t="s">
        <v>623</v>
      </c>
      <c r="F288" s="190">
        <v>141.5</v>
      </c>
      <c r="G288" s="191"/>
      <c r="H288" s="191">
        <v>183.5</v>
      </c>
      <c r="I288" s="191">
        <v>210</v>
      </c>
      <c r="J288" s="218" t="s">
        <v>3440</v>
      </c>
      <c r="K288" s="219">
        <f t="shared" si="126"/>
        <v>42</v>
      </c>
      <c r="L288" s="220">
        <f t="shared" si="127"/>
        <v>0.29681978798586572</v>
      </c>
      <c r="M288" s="190" t="s">
        <v>599</v>
      </c>
      <c r="N288" s="221">
        <v>43042</v>
      </c>
      <c r="O288" s="57"/>
      <c r="P288" s="16"/>
      <c r="Q288" s="16"/>
      <c r="R288" s="94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69">
        <v>128</v>
      </c>
      <c r="B289" s="164">
        <v>43074</v>
      </c>
      <c r="C289" s="164"/>
      <c r="D289" s="165" t="s">
        <v>303</v>
      </c>
      <c r="E289" s="166" t="s">
        <v>623</v>
      </c>
      <c r="F289" s="167">
        <v>172</v>
      </c>
      <c r="G289" s="166"/>
      <c r="H289" s="166">
        <v>155.25</v>
      </c>
      <c r="I289" s="186">
        <v>230</v>
      </c>
      <c r="J289" s="384" t="s">
        <v>3400</v>
      </c>
      <c r="K289" s="134">
        <f t="shared" ref="K289" si="128">H289-F289</f>
        <v>-16.75</v>
      </c>
      <c r="L289" s="135">
        <f t="shared" ref="L289" si="129">K289/F289</f>
        <v>-9.7383720930232565E-2</v>
      </c>
      <c r="M289" s="136" t="s">
        <v>663</v>
      </c>
      <c r="N289" s="137">
        <v>43787</v>
      </c>
      <c r="O289" s="57"/>
      <c r="P289" s="16"/>
      <c r="Q289" s="16"/>
      <c r="R289" s="17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70">
        <v>129</v>
      </c>
      <c r="B290" s="187">
        <v>43398</v>
      </c>
      <c r="C290" s="187"/>
      <c r="D290" s="188" t="s">
        <v>104</v>
      </c>
      <c r="E290" s="189" t="s">
        <v>623</v>
      </c>
      <c r="F290" s="191">
        <v>698.5</v>
      </c>
      <c r="G290" s="191"/>
      <c r="H290" s="191">
        <v>850</v>
      </c>
      <c r="I290" s="191">
        <v>890</v>
      </c>
      <c r="J290" s="222" t="s">
        <v>3488</v>
      </c>
      <c r="K290" s="219">
        <f t="shared" si="126"/>
        <v>151.5</v>
      </c>
      <c r="L290" s="220">
        <f t="shared" si="127"/>
        <v>0.21689334287759485</v>
      </c>
      <c r="M290" s="190" t="s">
        <v>599</v>
      </c>
      <c r="N290" s="221">
        <v>43453</v>
      </c>
      <c r="O290" s="57"/>
      <c r="P290" s="16"/>
      <c r="Q290" s="16"/>
      <c r="R290" s="17" t="s">
        <v>751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6">
        <v>130</v>
      </c>
      <c r="B291" s="159">
        <v>42877</v>
      </c>
      <c r="C291" s="159"/>
      <c r="D291" s="160" t="s">
        <v>383</v>
      </c>
      <c r="E291" s="161" t="s">
        <v>623</v>
      </c>
      <c r="F291" s="162">
        <v>127.6</v>
      </c>
      <c r="G291" s="163"/>
      <c r="H291" s="163">
        <v>138</v>
      </c>
      <c r="I291" s="163">
        <v>190</v>
      </c>
      <c r="J291" s="385" t="s">
        <v>3404</v>
      </c>
      <c r="K291" s="183">
        <f t="shared" si="126"/>
        <v>10.400000000000006</v>
      </c>
      <c r="L291" s="184">
        <f t="shared" si="127"/>
        <v>8.1504702194357417E-2</v>
      </c>
      <c r="M291" s="162" t="s">
        <v>599</v>
      </c>
      <c r="N291" s="185">
        <v>43774</v>
      </c>
      <c r="O291" s="57"/>
      <c r="P291" s="16"/>
      <c r="Q291" s="16"/>
      <c r="R291" s="94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71">
        <v>131</v>
      </c>
      <c r="B292" s="195">
        <v>43158</v>
      </c>
      <c r="C292" s="195"/>
      <c r="D292" s="192" t="s">
        <v>754</v>
      </c>
      <c r="E292" s="196" t="s">
        <v>623</v>
      </c>
      <c r="F292" s="197">
        <v>317</v>
      </c>
      <c r="G292" s="196"/>
      <c r="H292" s="196"/>
      <c r="I292" s="225">
        <v>398</v>
      </c>
      <c r="J292" s="238" t="s">
        <v>601</v>
      </c>
      <c r="K292" s="194"/>
      <c r="L292" s="193"/>
      <c r="M292" s="224" t="s">
        <v>601</v>
      </c>
      <c r="N292" s="223"/>
      <c r="O292" s="57"/>
      <c r="P292" s="16"/>
      <c r="Q292" s="16"/>
      <c r="R292" s="342" t="s">
        <v>753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69">
        <v>132</v>
      </c>
      <c r="B293" s="164">
        <v>43164</v>
      </c>
      <c r="C293" s="164"/>
      <c r="D293" s="165" t="s">
        <v>135</v>
      </c>
      <c r="E293" s="166" t="s">
        <v>623</v>
      </c>
      <c r="F293" s="167">
        <f>510-14.4</f>
        <v>495.6</v>
      </c>
      <c r="G293" s="166"/>
      <c r="H293" s="166">
        <v>350</v>
      </c>
      <c r="I293" s="186">
        <v>672</v>
      </c>
      <c r="J293" s="384" t="s">
        <v>3461</v>
      </c>
      <c r="K293" s="134">
        <f t="shared" ref="K293" si="130">H293-F293</f>
        <v>-145.60000000000002</v>
      </c>
      <c r="L293" s="135">
        <f t="shared" ref="L293" si="131">K293/F293</f>
        <v>-0.29378531073446329</v>
      </c>
      <c r="M293" s="136" t="s">
        <v>663</v>
      </c>
      <c r="N293" s="137">
        <v>43887</v>
      </c>
      <c r="O293" s="57"/>
      <c r="P293" s="16"/>
      <c r="Q293" s="16"/>
      <c r="R293" s="17" t="s">
        <v>751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69">
        <v>133</v>
      </c>
      <c r="B294" s="164">
        <v>43237</v>
      </c>
      <c r="C294" s="164"/>
      <c r="D294" s="165" t="s">
        <v>489</v>
      </c>
      <c r="E294" s="166" t="s">
        <v>623</v>
      </c>
      <c r="F294" s="167">
        <v>230.3</v>
      </c>
      <c r="G294" s="166"/>
      <c r="H294" s="166">
        <v>102.5</v>
      </c>
      <c r="I294" s="186">
        <v>348</v>
      </c>
      <c r="J294" s="384" t="s">
        <v>3482</v>
      </c>
      <c r="K294" s="134">
        <f t="shared" ref="K294" si="132">H294-F294</f>
        <v>-127.80000000000001</v>
      </c>
      <c r="L294" s="135">
        <f t="shared" ref="L294" si="133">K294/F294</f>
        <v>-0.55492835432045162</v>
      </c>
      <c r="M294" s="136" t="s">
        <v>663</v>
      </c>
      <c r="N294" s="137">
        <v>43896</v>
      </c>
      <c r="O294" s="57"/>
      <c r="P294" s="16"/>
      <c r="Q294" s="16"/>
      <c r="R294" s="344" t="s">
        <v>751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5">
        <v>134</v>
      </c>
      <c r="B295" s="198">
        <v>43258</v>
      </c>
      <c r="C295" s="198"/>
      <c r="D295" s="201" t="s">
        <v>449</v>
      </c>
      <c r="E295" s="199" t="s">
        <v>623</v>
      </c>
      <c r="F295" s="197">
        <f>342.5-5.1</f>
        <v>337.4</v>
      </c>
      <c r="G295" s="199"/>
      <c r="H295" s="199"/>
      <c r="I295" s="226">
        <v>439</v>
      </c>
      <c r="J295" s="238" t="s">
        <v>601</v>
      </c>
      <c r="K295" s="228"/>
      <c r="L295" s="229"/>
      <c r="M295" s="227" t="s">
        <v>601</v>
      </c>
      <c r="N295" s="230"/>
      <c r="O295" s="57"/>
      <c r="P295" s="16"/>
      <c r="Q295" s="16"/>
      <c r="R295" s="342" t="s">
        <v>753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5">
        <v>135</v>
      </c>
      <c r="B296" s="198">
        <v>43285</v>
      </c>
      <c r="C296" s="198"/>
      <c r="D296" s="202" t="s">
        <v>49</v>
      </c>
      <c r="E296" s="199" t="s">
        <v>623</v>
      </c>
      <c r="F296" s="197">
        <f>127.5-5.53</f>
        <v>121.97</v>
      </c>
      <c r="G296" s="199"/>
      <c r="H296" s="199"/>
      <c r="I296" s="226">
        <v>170</v>
      </c>
      <c r="J296" s="238" t="s">
        <v>601</v>
      </c>
      <c r="K296" s="228"/>
      <c r="L296" s="229"/>
      <c r="M296" s="227" t="s">
        <v>601</v>
      </c>
      <c r="N296" s="230"/>
      <c r="O296" s="57"/>
      <c r="P296" s="16"/>
      <c r="Q296" s="16"/>
      <c r="R296" s="17" t="s">
        <v>751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69">
        <v>136</v>
      </c>
      <c r="B297" s="164">
        <v>43294</v>
      </c>
      <c r="C297" s="164"/>
      <c r="D297" s="165" t="s">
        <v>243</v>
      </c>
      <c r="E297" s="166" t="s">
        <v>623</v>
      </c>
      <c r="F297" s="167">
        <v>46.5</v>
      </c>
      <c r="G297" s="166"/>
      <c r="H297" s="166">
        <v>17</v>
      </c>
      <c r="I297" s="186">
        <v>59</v>
      </c>
      <c r="J297" s="384" t="s">
        <v>3460</v>
      </c>
      <c r="K297" s="134">
        <f t="shared" ref="K297" si="134">H297-F297</f>
        <v>-29.5</v>
      </c>
      <c r="L297" s="135">
        <f t="shared" ref="L297" si="135">K297/F297</f>
        <v>-0.63440860215053763</v>
      </c>
      <c r="M297" s="136" t="s">
        <v>663</v>
      </c>
      <c r="N297" s="137">
        <v>43887</v>
      </c>
      <c r="O297" s="57"/>
      <c r="P297" s="16"/>
      <c r="Q297" s="16"/>
      <c r="R297" s="17" t="s">
        <v>751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71">
        <v>137</v>
      </c>
      <c r="B298" s="195">
        <v>43396</v>
      </c>
      <c r="C298" s="195"/>
      <c r="D298" s="202" t="s">
        <v>425</v>
      </c>
      <c r="E298" s="199" t="s">
        <v>623</v>
      </c>
      <c r="F298" s="200">
        <v>156.5</v>
      </c>
      <c r="G298" s="199"/>
      <c r="H298" s="199"/>
      <c r="I298" s="226">
        <v>191</v>
      </c>
      <c r="J298" s="238" t="s">
        <v>601</v>
      </c>
      <c r="K298" s="228"/>
      <c r="L298" s="229"/>
      <c r="M298" s="227" t="s">
        <v>601</v>
      </c>
      <c r="N298" s="230"/>
      <c r="O298" s="57"/>
      <c r="P298" s="16"/>
      <c r="Q298" s="16"/>
      <c r="R298" s="17" t="s">
        <v>751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71">
        <v>138</v>
      </c>
      <c r="B299" s="195">
        <v>43439</v>
      </c>
      <c r="C299" s="195"/>
      <c r="D299" s="202" t="s">
        <v>330</v>
      </c>
      <c r="E299" s="199" t="s">
        <v>623</v>
      </c>
      <c r="F299" s="200">
        <v>259.5</v>
      </c>
      <c r="G299" s="199"/>
      <c r="H299" s="199"/>
      <c r="I299" s="226">
        <v>321</v>
      </c>
      <c r="J299" s="238" t="s">
        <v>601</v>
      </c>
      <c r="K299" s="228"/>
      <c r="L299" s="229"/>
      <c r="M299" s="227" t="s">
        <v>601</v>
      </c>
      <c r="N299" s="230"/>
      <c r="O299" s="16"/>
      <c r="P299" s="16"/>
      <c r="Q299" s="16"/>
      <c r="R299" s="17" t="s">
        <v>751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69">
        <v>139</v>
      </c>
      <c r="B300" s="164">
        <v>43439</v>
      </c>
      <c r="C300" s="164"/>
      <c r="D300" s="165" t="s">
        <v>775</v>
      </c>
      <c r="E300" s="166" t="s">
        <v>623</v>
      </c>
      <c r="F300" s="166">
        <v>715</v>
      </c>
      <c r="G300" s="166"/>
      <c r="H300" s="166">
        <v>445</v>
      </c>
      <c r="I300" s="186">
        <v>840</v>
      </c>
      <c r="J300" s="138" t="s">
        <v>2994</v>
      </c>
      <c r="K300" s="134">
        <f t="shared" ref="K300:K303" si="136">H300-F300</f>
        <v>-270</v>
      </c>
      <c r="L300" s="135">
        <f t="shared" ref="L300:L303" si="137">K300/F300</f>
        <v>-0.3776223776223776</v>
      </c>
      <c r="M300" s="136" t="s">
        <v>663</v>
      </c>
      <c r="N300" s="137">
        <v>43800</v>
      </c>
      <c r="O300" s="57"/>
      <c r="P300" s="16"/>
      <c r="Q300" s="16"/>
      <c r="R300" s="17" t="s">
        <v>751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6">
        <v>140</v>
      </c>
      <c r="B301" s="207">
        <v>43469</v>
      </c>
      <c r="C301" s="207"/>
      <c r="D301" s="155" t="s">
        <v>145</v>
      </c>
      <c r="E301" s="208" t="s">
        <v>623</v>
      </c>
      <c r="F301" s="208">
        <v>875</v>
      </c>
      <c r="G301" s="208"/>
      <c r="H301" s="208">
        <v>1165</v>
      </c>
      <c r="I301" s="232">
        <v>1185</v>
      </c>
      <c r="J301" s="141" t="s">
        <v>3489</v>
      </c>
      <c r="K301" s="128">
        <f t="shared" si="136"/>
        <v>290</v>
      </c>
      <c r="L301" s="129">
        <f t="shared" si="137"/>
        <v>0.33142857142857141</v>
      </c>
      <c r="M301" s="130" t="s">
        <v>599</v>
      </c>
      <c r="N301" s="362">
        <v>43847</v>
      </c>
      <c r="O301" s="57"/>
      <c r="P301" s="16"/>
      <c r="Q301" s="16"/>
      <c r="R301" s="344" t="s">
        <v>751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6">
        <v>141</v>
      </c>
      <c r="B302" s="207">
        <v>43559</v>
      </c>
      <c r="C302" s="207"/>
      <c r="D302" s="413" t="s">
        <v>345</v>
      </c>
      <c r="E302" s="208" t="s">
        <v>623</v>
      </c>
      <c r="F302" s="208">
        <f>387-14.63</f>
        <v>372.37</v>
      </c>
      <c r="G302" s="208"/>
      <c r="H302" s="208">
        <v>490</v>
      </c>
      <c r="I302" s="232">
        <v>490</v>
      </c>
      <c r="J302" s="141" t="s">
        <v>682</v>
      </c>
      <c r="K302" s="128">
        <f t="shared" si="136"/>
        <v>117.63</v>
      </c>
      <c r="L302" s="129">
        <f t="shared" si="137"/>
        <v>0.31589548030185027</v>
      </c>
      <c r="M302" s="130" t="s">
        <v>599</v>
      </c>
      <c r="N302" s="362">
        <v>43850</v>
      </c>
      <c r="O302" s="57"/>
      <c r="P302" s="16"/>
      <c r="Q302" s="16"/>
      <c r="R302" s="344" t="s">
        <v>751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369">
        <v>142</v>
      </c>
      <c r="B303" s="164">
        <v>43578</v>
      </c>
      <c r="C303" s="164"/>
      <c r="D303" s="165" t="s">
        <v>776</v>
      </c>
      <c r="E303" s="166" t="s">
        <v>600</v>
      </c>
      <c r="F303" s="166">
        <v>220</v>
      </c>
      <c r="G303" s="166"/>
      <c r="H303" s="166">
        <v>127.5</v>
      </c>
      <c r="I303" s="186">
        <v>284</v>
      </c>
      <c r="J303" s="384" t="s">
        <v>3483</v>
      </c>
      <c r="K303" s="134">
        <f t="shared" si="136"/>
        <v>-92.5</v>
      </c>
      <c r="L303" s="135">
        <f t="shared" si="137"/>
        <v>-0.42045454545454547</v>
      </c>
      <c r="M303" s="136" t="s">
        <v>663</v>
      </c>
      <c r="N303" s="137">
        <v>43896</v>
      </c>
      <c r="O303" s="57"/>
      <c r="P303" s="16"/>
      <c r="Q303" s="16"/>
      <c r="R303" s="17" t="s">
        <v>751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6">
        <v>143</v>
      </c>
      <c r="B304" s="207">
        <v>43622</v>
      </c>
      <c r="C304" s="207"/>
      <c r="D304" s="413" t="s">
        <v>496</v>
      </c>
      <c r="E304" s="208" t="s">
        <v>600</v>
      </c>
      <c r="F304" s="208">
        <v>332.8</v>
      </c>
      <c r="G304" s="208"/>
      <c r="H304" s="208">
        <v>405</v>
      </c>
      <c r="I304" s="232">
        <v>419</v>
      </c>
      <c r="J304" s="141" t="s">
        <v>3490</v>
      </c>
      <c r="K304" s="128">
        <f t="shared" ref="K304" si="138">H304-F304</f>
        <v>72.199999999999989</v>
      </c>
      <c r="L304" s="129">
        <f t="shared" ref="L304" si="139">K304/F304</f>
        <v>0.21694711538461534</v>
      </c>
      <c r="M304" s="130" t="s">
        <v>599</v>
      </c>
      <c r="N304" s="362">
        <v>43860</v>
      </c>
      <c r="O304" s="57"/>
      <c r="P304" s="16"/>
      <c r="Q304" s="16"/>
      <c r="R304" s="17" t="s">
        <v>753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144">
        <v>144</v>
      </c>
      <c r="B305" s="143">
        <v>43641</v>
      </c>
      <c r="C305" s="143"/>
      <c r="D305" s="144" t="s">
        <v>139</v>
      </c>
      <c r="E305" s="145" t="s">
        <v>623</v>
      </c>
      <c r="F305" s="146">
        <v>386</v>
      </c>
      <c r="G305" s="147"/>
      <c r="H305" s="147">
        <v>395</v>
      </c>
      <c r="I305" s="147">
        <v>452</v>
      </c>
      <c r="J305" s="170" t="s">
        <v>3405</v>
      </c>
      <c r="K305" s="171">
        <f t="shared" ref="K305" si="140">H305-F305</f>
        <v>9</v>
      </c>
      <c r="L305" s="172">
        <f t="shared" ref="L305" si="141">K305/F305</f>
        <v>2.3316062176165803E-2</v>
      </c>
      <c r="M305" s="173" t="s">
        <v>708</v>
      </c>
      <c r="N305" s="174">
        <v>43868</v>
      </c>
      <c r="O305" s="16"/>
      <c r="P305" s="16"/>
      <c r="Q305" s="16"/>
      <c r="R305" s="17" t="s">
        <v>753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372">
        <v>145</v>
      </c>
      <c r="B306" s="195">
        <v>43707</v>
      </c>
      <c r="C306" s="195"/>
      <c r="D306" s="202" t="s">
        <v>260</v>
      </c>
      <c r="E306" s="199" t="s">
        <v>623</v>
      </c>
      <c r="F306" s="199" t="s">
        <v>755</v>
      </c>
      <c r="G306" s="199"/>
      <c r="H306" s="199"/>
      <c r="I306" s="226">
        <v>190</v>
      </c>
      <c r="J306" s="238" t="s">
        <v>601</v>
      </c>
      <c r="K306" s="228"/>
      <c r="L306" s="229"/>
      <c r="M306" s="358" t="s">
        <v>601</v>
      </c>
      <c r="N306" s="230"/>
      <c r="O306" s="16"/>
      <c r="P306" s="16"/>
      <c r="Q306" s="16"/>
      <c r="R306" s="344" t="s">
        <v>751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6">
        <v>146</v>
      </c>
      <c r="B307" s="207">
        <v>43731</v>
      </c>
      <c r="C307" s="207"/>
      <c r="D307" s="155" t="s">
        <v>440</v>
      </c>
      <c r="E307" s="208" t="s">
        <v>623</v>
      </c>
      <c r="F307" s="208">
        <v>235</v>
      </c>
      <c r="G307" s="208"/>
      <c r="H307" s="208">
        <v>295</v>
      </c>
      <c r="I307" s="232">
        <v>296</v>
      </c>
      <c r="J307" s="141" t="s">
        <v>3147</v>
      </c>
      <c r="K307" s="128">
        <f t="shared" ref="K307" si="142">H307-F307</f>
        <v>60</v>
      </c>
      <c r="L307" s="129">
        <f t="shared" ref="L307" si="143">K307/F307</f>
        <v>0.25531914893617019</v>
      </c>
      <c r="M307" s="130" t="s">
        <v>599</v>
      </c>
      <c r="N307" s="362">
        <v>43844</v>
      </c>
      <c r="O307" s="57"/>
      <c r="P307" s="16"/>
      <c r="Q307" s="16"/>
      <c r="R307" s="17" t="s">
        <v>753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6">
        <v>147</v>
      </c>
      <c r="B308" s="207">
        <v>43752</v>
      </c>
      <c r="C308" s="207"/>
      <c r="D308" s="155" t="s">
        <v>2977</v>
      </c>
      <c r="E308" s="208" t="s">
        <v>623</v>
      </c>
      <c r="F308" s="208">
        <v>277.5</v>
      </c>
      <c r="G308" s="208"/>
      <c r="H308" s="208">
        <v>333</v>
      </c>
      <c r="I308" s="232">
        <v>333</v>
      </c>
      <c r="J308" s="141" t="s">
        <v>3148</v>
      </c>
      <c r="K308" s="128">
        <f t="shared" ref="K308" si="144">H308-F308</f>
        <v>55.5</v>
      </c>
      <c r="L308" s="129">
        <f t="shared" ref="L308" si="145">K308/F308</f>
        <v>0.2</v>
      </c>
      <c r="M308" s="130" t="s">
        <v>599</v>
      </c>
      <c r="N308" s="362">
        <v>43846</v>
      </c>
      <c r="O308" s="57"/>
      <c r="P308" s="16"/>
      <c r="Q308" s="16"/>
      <c r="R308" s="344" t="s">
        <v>751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6">
        <v>148</v>
      </c>
      <c r="B309" s="207">
        <v>43752</v>
      </c>
      <c r="C309" s="207"/>
      <c r="D309" s="155" t="s">
        <v>2976</v>
      </c>
      <c r="E309" s="208" t="s">
        <v>623</v>
      </c>
      <c r="F309" s="208">
        <v>930</v>
      </c>
      <c r="G309" s="208"/>
      <c r="H309" s="208">
        <v>1165</v>
      </c>
      <c r="I309" s="232">
        <v>1200</v>
      </c>
      <c r="J309" s="141" t="s">
        <v>3150</v>
      </c>
      <c r="K309" s="128">
        <f t="shared" ref="K309" si="146">H309-F309</f>
        <v>235</v>
      </c>
      <c r="L309" s="129">
        <f t="shared" ref="L309" si="147">K309/F309</f>
        <v>0.25268817204301075</v>
      </c>
      <c r="M309" s="130" t="s">
        <v>599</v>
      </c>
      <c r="N309" s="362">
        <v>43847</v>
      </c>
      <c r="O309" s="57"/>
      <c r="P309" s="16"/>
      <c r="Q309" s="16"/>
      <c r="R309" s="344" t="s">
        <v>753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71">
        <v>149</v>
      </c>
      <c r="B310" s="347">
        <v>43753</v>
      </c>
      <c r="C310" s="212"/>
      <c r="D310" s="373" t="s">
        <v>2975</v>
      </c>
      <c r="E310" s="350" t="s">
        <v>623</v>
      </c>
      <c r="F310" s="353">
        <v>111</v>
      </c>
      <c r="G310" s="350"/>
      <c r="H310" s="350"/>
      <c r="I310" s="356">
        <v>141</v>
      </c>
      <c r="J310" s="238" t="s">
        <v>601</v>
      </c>
      <c r="K310" s="238"/>
      <c r="L310" s="123"/>
      <c r="M310" s="361" t="s">
        <v>601</v>
      </c>
      <c r="N310" s="240"/>
      <c r="O310" s="16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6">
        <v>150</v>
      </c>
      <c r="B311" s="207">
        <v>43753</v>
      </c>
      <c r="C311" s="207"/>
      <c r="D311" s="155" t="s">
        <v>2974</v>
      </c>
      <c r="E311" s="208" t="s">
        <v>623</v>
      </c>
      <c r="F311" s="209">
        <v>296</v>
      </c>
      <c r="G311" s="208"/>
      <c r="H311" s="208">
        <v>370</v>
      </c>
      <c r="I311" s="232">
        <v>370</v>
      </c>
      <c r="J311" s="141" t="s">
        <v>682</v>
      </c>
      <c r="K311" s="128">
        <f t="shared" ref="K311" si="148">H311-F311</f>
        <v>74</v>
      </c>
      <c r="L311" s="129">
        <f t="shared" ref="L311" si="149">K311/F311</f>
        <v>0.25</v>
      </c>
      <c r="M311" s="130" t="s">
        <v>599</v>
      </c>
      <c r="N311" s="362">
        <v>43853</v>
      </c>
      <c r="O311" s="57"/>
      <c r="P311" s="16"/>
      <c r="Q311" s="16"/>
      <c r="R311" s="344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72">
        <v>151</v>
      </c>
      <c r="B312" s="211">
        <v>43754</v>
      </c>
      <c r="C312" s="211"/>
      <c r="D312" s="192" t="s">
        <v>2973</v>
      </c>
      <c r="E312" s="349" t="s">
        <v>623</v>
      </c>
      <c r="F312" s="352" t="s">
        <v>2939</v>
      </c>
      <c r="G312" s="349"/>
      <c r="H312" s="349"/>
      <c r="I312" s="355">
        <v>344</v>
      </c>
      <c r="J312" s="238" t="s">
        <v>601</v>
      </c>
      <c r="K312" s="241"/>
      <c r="L312" s="360"/>
      <c r="M312" s="343" t="s">
        <v>601</v>
      </c>
      <c r="N312" s="363"/>
      <c r="O312" s="16"/>
      <c r="P312" s="16"/>
      <c r="Q312" s="16"/>
      <c r="R312" s="344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346">
        <v>152</v>
      </c>
      <c r="B313" s="212">
        <v>43832</v>
      </c>
      <c r="C313" s="212"/>
      <c r="D313" s="216" t="s">
        <v>2253</v>
      </c>
      <c r="E313" s="213" t="s">
        <v>623</v>
      </c>
      <c r="F313" s="214" t="s">
        <v>3135</v>
      </c>
      <c r="G313" s="213"/>
      <c r="H313" s="213"/>
      <c r="I313" s="237">
        <v>590</v>
      </c>
      <c r="J313" s="238" t="s">
        <v>601</v>
      </c>
      <c r="K313" s="238"/>
      <c r="L313" s="123"/>
      <c r="M313" s="343" t="s">
        <v>601</v>
      </c>
      <c r="N313" s="240"/>
      <c r="O313" s="16"/>
      <c r="P313" s="16"/>
      <c r="Q313" s="16"/>
      <c r="R313" s="344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6">
        <v>153</v>
      </c>
      <c r="B314" s="207">
        <v>43966</v>
      </c>
      <c r="C314" s="207"/>
      <c r="D314" s="155" t="s">
        <v>65</v>
      </c>
      <c r="E314" s="208" t="s">
        <v>623</v>
      </c>
      <c r="F314" s="209">
        <v>67.5</v>
      </c>
      <c r="G314" s="208"/>
      <c r="H314" s="208">
        <v>86</v>
      </c>
      <c r="I314" s="232">
        <v>86</v>
      </c>
      <c r="J314" s="141" t="s">
        <v>3628</v>
      </c>
      <c r="K314" s="128">
        <f t="shared" ref="K314" si="150">H314-F314</f>
        <v>18.5</v>
      </c>
      <c r="L314" s="129">
        <f t="shared" ref="L314" si="151">K314/F314</f>
        <v>0.27407407407407408</v>
      </c>
      <c r="M314" s="130" t="s">
        <v>599</v>
      </c>
      <c r="N314" s="362">
        <v>44008</v>
      </c>
      <c r="O314" s="57"/>
      <c r="P314" s="16"/>
      <c r="Q314" s="16"/>
      <c r="R314" s="344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10">
        <v>154</v>
      </c>
      <c r="B315" s="3">
        <v>44035</v>
      </c>
      <c r="C315" s="212"/>
      <c r="D315" s="216" t="s">
        <v>495</v>
      </c>
      <c r="E315" s="213" t="s">
        <v>623</v>
      </c>
      <c r="F315" s="214" t="s">
        <v>3633</v>
      </c>
      <c r="G315" s="213"/>
      <c r="H315" s="213"/>
      <c r="I315" s="237">
        <v>296</v>
      </c>
      <c r="J315" s="238" t="s">
        <v>601</v>
      </c>
      <c r="K315" s="238"/>
      <c r="L315" s="123"/>
      <c r="M315" s="239"/>
      <c r="N315" s="240"/>
      <c r="O315" s="16"/>
      <c r="P315" s="16"/>
      <c r="Q315" s="16"/>
      <c r="R315" s="344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10">
        <v>155</v>
      </c>
      <c r="B316" s="212">
        <v>44092</v>
      </c>
      <c r="C316" s="212"/>
      <c r="D316" s="216" t="s">
        <v>416</v>
      </c>
      <c r="E316" s="213" t="s">
        <v>623</v>
      </c>
      <c r="F316" s="214" t="s">
        <v>3779</v>
      </c>
      <c r="G316" s="213"/>
      <c r="H316" s="213"/>
      <c r="I316" s="237">
        <v>248</v>
      </c>
      <c r="J316" s="238" t="s">
        <v>601</v>
      </c>
      <c r="K316" s="238"/>
      <c r="L316" s="123"/>
      <c r="M316" s="239"/>
      <c r="N316" s="240"/>
      <c r="O316" s="16"/>
      <c r="P316" s="16"/>
      <c r="Q316" s="16"/>
      <c r="R316" s="344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10"/>
      <c r="B317" s="212"/>
      <c r="C317" s="212"/>
      <c r="D317" s="216"/>
      <c r="E317" s="213"/>
      <c r="F317" s="214"/>
      <c r="G317" s="213"/>
      <c r="H317" s="213"/>
      <c r="I317" s="237"/>
      <c r="J317" s="238"/>
      <c r="K317" s="238"/>
      <c r="L317" s="123"/>
      <c r="M317" s="239"/>
      <c r="N317" s="240"/>
      <c r="O317" s="16"/>
      <c r="P317" s="16"/>
      <c r="Q317" s="16"/>
      <c r="R317" s="344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10"/>
      <c r="B318" s="212"/>
      <c r="C318" s="212"/>
      <c r="D318" s="216"/>
      <c r="E318" s="213"/>
      <c r="F318" s="214"/>
      <c r="G318" s="213"/>
      <c r="H318" s="213"/>
      <c r="I318" s="237"/>
      <c r="J318" s="238"/>
      <c r="K318" s="238"/>
      <c r="L318" s="123"/>
      <c r="M318" s="239"/>
      <c r="N318" s="240"/>
      <c r="O318" s="16"/>
      <c r="P318" s="16"/>
      <c r="Q318" s="16"/>
      <c r="R318" s="344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10"/>
      <c r="B319" s="212"/>
      <c r="C319" s="212"/>
      <c r="D319" s="216"/>
      <c r="E319" s="213"/>
      <c r="F319" s="214"/>
      <c r="G319" s="213"/>
      <c r="H319" s="213"/>
      <c r="I319" s="237"/>
      <c r="J319" s="238"/>
      <c r="K319" s="238"/>
      <c r="L319" s="123"/>
      <c r="M319" s="239"/>
      <c r="N319" s="240"/>
      <c r="O319" s="16"/>
      <c r="P319" s="16"/>
      <c r="R319" s="344"/>
    </row>
    <row r="320" spans="1:26">
      <c r="A320" s="210"/>
      <c r="B320" s="212"/>
      <c r="C320" s="212"/>
      <c r="D320" s="216"/>
      <c r="E320" s="213"/>
      <c r="F320" s="214"/>
      <c r="G320" s="213"/>
      <c r="H320" s="213"/>
      <c r="I320" s="237"/>
      <c r="J320" s="238"/>
      <c r="K320" s="238"/>
      <c r="L320" s="123"/>
      <c r="M320" s="239"/>
      <c r="N320" s="240"/>
      <c r="O320" s="16"/>
      <c r="P320" s="16"/>
      <c r="R320" s="344"/>
    </row>
    <row r="321" spans="1:18">
      <c r="A321" s="210"/>
      <c r="B321" s="212"/>
      <c r="C321" s="212"/>
      <c r="D321" s="216"/>
      <c r="E321" s="213"/>
      <c r="F321" s="214"/>
      <c r="G321" s="213"/>
      <c r="H321" s="213"/>
      <c r="I321" s="237"/>
      <c r="J321" s="238"/>
      <c r="K321" s="238"/>
      <c r="L321" s="123"/>
      <c r="M321" s="239"/>
      <c r="N321" s="240"/>
      <c r="O321" s="16"/>
      <c r="P321" s="16"/>
      <c r="R321" s="344"/>
    </row>
    <row r="322" spans="1:18">
      <c r="A322" s="210"/>
      <c r="B322" s="212"/>
      <c r="C322" s="212"/>
      <c r="D322" s="216"/>
      <c r="E322" s="213"/>
      <c r="F322" s="214"/>
      <c r="G322" s="213"/>
      <c r="H322" s="213"/>
      <c r="I322" s="237"/>
      <c r="J322" s="238"/>
      <c r="K322" s="238"/>
      <c r="L322" s="123"/>
      <c r="M322" s="239"/>
      <c r="N322" s="240"/>
      <c r="O322" s="16"/>
      <c r="P322" s="16"/>
      <c r="R322" s="344"/>
    </row>
    <row r="323" spans="1:18">
      <c r="A323" s="210"/>
      <c r="B323" s="212"/>
      <c r="C323" s="212"/>
      <c r="D323" s="216"/>
      <c r="E323" s="213"/>
      <c r="F323" s="214"/>
      <c r="G323" s="213"/>
      <c r="H323" s="213"/>
      <c r="I323" s="237"/>
      <c r="J323" s="238"/>
      <c r="K323" s="238"/>
      <c r="L323" s="123"/>
      <c r="M323" s="239"/>
      <c r="N323" s="240"/>
      <c r="O323" s="16"/>
      <c r="P323" s="16"/>
      <c r="R323" s="344"/>
    </row>
    <row r="324" spans="1:18">
      <c r="A324" s="210"/>
      <c r="B324" s="212"/>
      <c r="C324" s="212"/>
      <c r="D324" s="216"/>
      <c r="E324" s="213"/>
      <c r="F324" s="214"/>
      <c r="G324" s="213"/>
      <c r="H324" s="213"/>
      <c r="I324" s="237"/>
      <c r="J324" s="238"/>
      <c r="K324" s="238"/>
      <c r="L324" s="123"/>
      <c r="M324" s="239"/>
      <c r="N324" s="240"/>
      <c r="O324" s="16"/>
      <c r="R324" s="242"/>
    </row>
    <row r="325" spans="1:18">
      <c r="A325" s="210"/>
      <c r="B325" s="212"/>
      <c r="C325" s="212"/>
      <c r="D325" s="216"/>
      <c r="E325" s="213"/>
      <c r="F325" s="214"/>
      <c r="G325" s="213"/>
      <c r="H325" s="213"/>
      <c r="I325" s="237"/>
      <c r="J325" s="238"/>
      <c r="K325" s="238"/>
      <c r="L325" s="123"/>
      <c r="M325" s="239"/>
      <c r="N325" s="240"/>
      <c r="O325" s="16"/>
      <c r="R325" s="242"/>
    </row>
    <row r="326" spans="1:18">
      <c r="A326" s="210"/>
      <c r="B326" s="212"/>
      <c r="C326" s="212"/>
      <c r="D326" s="216"/>
      <c r="E326" s="213"/>
      <c r="F326" s="214"/>
      <c r="G326" s="213"/>
      <c r="H326" s="213"/>
      <c r="I326" s="237"/>
      <c r="J326" s="238"/>
      <c r="K326" s="238"/>
      <c r="L326" s="123"/>
      <c r="M326" s="239"/>
      <c r="N326" s="240"/>
      <c r="O326" s="16"/>
      <c r="R326" s="242"/>
    </row>
    <row r="327" spans="1:18">
      <c r="A327" s="210"/>
      <c r="B327" s="200" t="s">
        <v>2980</v>
      </c>
      <c r="O327" s="16"/>
      <c r="R327" s="242"/>
    </row>
    <row r="328" spans="1:18">
      <c r="R328" s="242"/>
    </row>
    <row r="329" spans="1:18">
      <c r="R329" s="242"/>
    </row>
    <row r="330" spans="1:18">
      <c r="R330" s="242"/>
    </row>
    <row r="331" spans="1:18">
      <c r="R331" s="242"/>
    </row>
    <row r="332" spans="1:18">
      <c r="R332" s="242"/>
    </row>
    <row r="333" spans="1:18">
      <c r="R333" s="242"/>
    </row>
    <row r="334" spans="1:18">
      <c r="R334" s="242"/>
    </row>
    <row r="344" spans="1:1">
      <c r="A344" s="217"/>
    </row>
    <row r="345" spans="1:1">
      <c r="A345" s="217"/>
    </row>
    <row r="346" spans="1:1">
      <c r="A346" s="213"/>
    </row>
  </sheetData>
  <autoFilter ref="R1:R342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2020-09-22T03:05:52Z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